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5132" windowHeight="9300"/>
  </bookViews>
  <sheets>
    <sheet name="GHG2015_cleaned" sheetId="12" r:id="rId1"/>
    <sheet name="GHG2015" sheetId="10" r:id="rId2"/>
    <sheet name="Sheet1" sheetId="11" r:id="rId3"/>
  </sheets>
  <definedNames>
    <definedName name="_xlnm._FilterDatabase" localSheetId="0" hidden="1">GHG2015_cleaned!$B$2:$N$2</definedName>
  </definedNames>
  <calcPr calcId="144525"/>
</workbook>
</file>

<file path=xl/calcChain.xml><?xml version="1.0" encoding="utf-8"?>
<calcChain xmlns="http://schemas.openxmlformats.org/spreadsheetml/2006/main">
  <c r="M142" i="12" l="1"/>
  <c r="L142" i="12" s="1"/>
  <c r="M46" i="12"/>
  <c r="L46" i="12" s="1"/>
  <c r="M62" i="12"/>
  <c r="L62" i="12" s="1"/>
  <c r="M162" i="12"/>
  <c r="L162" i="12" s="1"/>
  <c r="M26" i="12"/>
  <c r="L26" i="12" s="1"/>
  <c r="M133" i="12"/>
  <c r="L133" i="12" s="1"/>
  <c r="M15" i="12"/>
  <c r="L15" i="12" s="1"/>
  <c r="M52" i="12"/>
  <c r="L52" i="12" s="1"/>
  <c r="M75" i="12"/>
  <c r="L75" i="12" s="1"/>
  <c r="M93" i="12"/>
  <c r="L93" i="12" s="1"/>
  <c r="M48" i="12"/>
  <c r="L48" i="12" s="1"/>
  <c r="M149" i="12"/>
  <c r="L149" i="12" s="1"/>
  <c r="M49" i="12"/>
  <c r="L49" i="12" s="1"/>
  <c r="M44" i="12"/>
  <c r="L44" i="12" s="1"/>
  <c r="M137" i="12"/>
  <c r="L137" i="12" s="1"/>
  <c r="M138" i="12"/>
  <c r="L138" i="12" s="1"/>
  <c r="M159" i="12"/>
  <c r="L159" i="12" s="1"/>
  <c r="M74" i="12"/>
  <c r="L74" i="12" s="1"/>
  <c r="M106" i="12"/>
  <c r="L106" i="12" s="1"/>
  <c r="M124" i="12"/>
  <c r="L124" i="12" s="1"/>
  <c r="M9" i="12"/>
  <c r="L9" i="12" s="1"/>
  <c r="M64" i="12"/>
  <c r="L64" i="12" s="1"/>
  <c r="M141" i="12"/>
  <c r="L141" i="12" s="1"/>
  <c r="M88" i="12"/>
  <c r="L88" i="12" s="1"/>
  <c r="M166" i="12"/>
  <c r="L166" i="12" s="1"/>
  <c r="M112" i="12"/>
  <c r="L112" i="12" s="1"/>
  <c r="M38" i="12"/>
  <c r="L38" i="12" s="1"/>
  <c r="M10" i="12"/>
  <c r="L10" i="12" s="1"/>
  <c r="M80" i="12"/>
  <c r="L80" i="12" s="1"/>
  <c r="M131" i="12"/>
  <c r="L131" i="12" s="1"/>
  <c r="M53" i="12"/>
  <c r="L53" i="12" s="1"/>
  <c r="M3" i="12"/>
  <c r="L3" i="12" s="1"/>
  <c r="M40" i="12"/>
  <c r="L40" i="12" s="1"/>
  <c r="M165" i="12"/>
  <c r="L165" i="12" s="1"/>
  <c r="M156" i="12"/>
  <c r="L156" i="12" s="1"/>
  <c r="M177" i="12"/>
  <c r="L177" i="12" s="1"/>
  <c r="M115" i="12"/>
  <c r="L115" i="12" s="1"/>
  <c r="M27" i="12"/>
  <c r="L27" i="12" s="1"/>
  <c r="M89" i="12"/>
  <c r="L89" i="12" s="1"/>
  <c r="M77" i="12"/>
  <c r="L77" i="12" s="1"/>
  <c r="M125" i="12"/>
  <c r="L125" i="12" s="1"/>
  <c r="M41" i="12"/>
  <c r="L41" i="12" s="1"/>
  <c r="M50" i="12"/>
  <c r="L50" i="12" s="1"/>
  <c r="M73" i="12"/>
  <c r="L73" i="12" s="1"/>
  <c r="M69" i="12"/>
  <c r="L69" i="12" s="1"/>
  <c r="M161" i="12"/>
  <c r="L161" i="12" s="1"/>
  <c r="M172" i="12"/>
  <c r="L172" i="12" s="1"/>
  <c r="M90" i="12"/>
  <c r="L90" i="12" s="1"/>
  <c r="M29" i="12"/>
  <c r="L29" i="12" s="1"/>
  <c r="M35" i="12"/>
  <c r="L35" i="12" s="1"/>
  <c r="M120" i="12"/>
  <c r="L120" i="12" s="1"/>
  <c r="M150" i="12"/>
  <c r="L150" i="12" s="1"/>
  <c r="M99" i="12"/>
  <c r="L99" i="12" s="1"/>
  <c r="M72" i="12"/>
  <c r="L72" i="12" s="1"/>
  <c r="M155" i="12"/>
  <c r="L155" i="12" s="1"/>
  <c r="M65" i="12"/>
  <c r="L65" i="12" s="1"/>
  <c r="M16" i="12"/>
  <c r="L16" i="12" s="1"/>
  <c r="M140" i="12"/>
  <c r="L140" i="12" s="1"/>
  <c r="M97" i="12"/>
  <c r="L97" i="12" s="1"/>
  <c r="M114" i="12"/>
  <c r="L114" i="12" s="1"/>
  <c r="M8" i="12"/>
  <c r="L8" i="12" s="1"/>
  <c r="M103" i="12"/>
  <c r="L103" i="12" s="1"/>
  <c r="M47" i="12"/>
  <c r="L47" i="12" s="1"/>
  <c r="M158" i="12"/>
  <c r="L158" i="12" s="1"/>
  <c r="M108" i="12"/>
  <c r="L108" i="12" s="1"/>
  <c r="M144" i="12"/>
  <c r="L144" i="12" s="1"/>
  <c r="M157" i="12"/>
  <c r="L157" i="12" s="1"/>
  <c r="M154" i="12"/>
  <c r="L154" i="12" s="1"/>
  <c r="M136" i="12"/>
  <c r="L136" i="12" s="1"/>
  <c r="M122" i="12"/>
  <c r="L122" i="12" s="1"/>
  <c r="M61" i="12"/>
  <c r="L61" i="12" s="1"/>
  <c r="M147" i="12"/>
  <c r="L147" i="12" s="1"/>
  <c r="M6" i="12"/>
  <c r="L6" i="12" s="1"/>
  <c r="M14" i="12"/>
  <c r="L14" i="12" s="1"/>
  <c r="M17" i="12"/>
  <c r="L17" i="12" s="1"/>
  <c r="M67" i="12"/>
  <c r="L67" i="12" s="1"/>
  <c r="M55" i="12"/>
  <c r="L55" i="12" s="1"/>
  <c r="M18" i="12"/>
  <c r="L18" i="12" s="1"/>
  <c r="M45" i="12"/>
  <c r="L45" i="12" s="1"/>
  <c r="M7" i="12"/>
  <c r="L7" i="12" s="1"/>
  <c r="M86" i="12"/>
  <c r="L86" i="12" s="1"/>
  <c r="M25" i="12"/>
  <c r="L25" i="12" s="1"/>
  <c r="M95" i="12"/>
  <c r="L95" i="12" s="1"/>
  <c r="M179" i="12"/>
  <c r="L179" i="12" s="1"/>
  <c r="M83" i="12"/>
  <c r="L83" i="12" s="1"/>
  <c r="M116" i="12"/>
  <c r="L116" i="12" s="1"/>
  <c r="M127" i="12"/>
  <c r="L127" i="12" s="1"/>
  <c r="M121" i="12"/>
  <c r="L121" i="12" s="1"/>
  <c r="M102" i="12"/>
  <c r="L102" i="12" s="1"/>
  <c r="M151" i="12"/>
  <c r="L151" i="12" s="1"/>
  <c r="M130" i="12"/>
  <c r="L130" i="12" s="1"/>
  <c r="M171" i="12"/>
  <c r="L171" i="12" s="1"/>
  <c r="M94" i="12"/>
  <c r="L94" i="12" s="1"/>
  <c r="M118" i="12"/>
  <c r="L118" i="12" s="1"/>
  <c r="M85" i="12"/>
  <c r="L85" i="12" s="1"/>
  <c r="M134" i="12"/>
  <c r="L134" i="12" s="1"/>
  <c r="M34" i="12"/>
  <c r="L34" i="12" s="1"/>
  <c r="M174" i="12"/>
  <c r="L174" i="12" s="1"/>
  <c r="M113" i="12"/>
  <c r="L113" i="12" s="1"/>
  <c r="M153" i="12"/>
  <c r="L153" i="12" s="1"/>
  <c r="M135" i="12"/>
  <c r="L135" i="12" s="1"/>
  <c r="M146" i="12"/>
  <c r="L146" i="12" s="1"/>
  <c r="M12" i="12"/>
  <c r="L12" i="12" s="1"/>
  <c r="M169" i="12"/>
  <c r="L169" i="12" s="1"/>
  <c r="M176" i="12"/>
  <c r="L176" i="12" s="1"/>
  <c r="M104" i="12"/>
  <c r="L104" i="12" s="1"/>
  <c r="M143" i="12"/>
  <c r="L143" i="12" s="1"/>
  <c r="M66" i="12"/>
  <c r="L66" i="12" s="1"/>
  <c r="M128" i="12"/>
  <c r="L128" i="12" s="1"/>
  <c r="M79" i="12"/>
  <c r="L79" i="12" s="1"/>
  <c r="M126" i="12"/>
  <c r="L126" i="12" s="1"/>
  <c r="M178" i="12"/>
  <c r="L178" i="12" s="1"/>
  <c r="M84" i="12"/>
  <c r="L84" i="12" s="1"/>
  <c r="M37" i="12"/>
  <c r="L37" i="12" s="1"/>
  <c r="M54" i="12"/>
  <c r="L54" i="12" s="1"/>
  <c r="M117" i="12"/>
  <c r="L117" i="12" s="1"/>
  <c r="M110" i="12"/>
  <c r="L110" i="12" s="1"/>
  <c r="M31" i="12"/>
  <c r="L31" i="12" s="1"/>
  <c r="M148" i="12"/>
  <c r="L148" i="12" s="1"/>
  <c r="M70" i="12"/>
  <c r="L70" i="12" s="1"/>
  <c r="M96" i="12"/>
  <c r="L96" i="12" s="1"/>
  <c r="M39" i="12"/>
  <c r="L39" i="12" s="1"/>
  <c r="M123" i="12"/>
  <c r="L123" i="12" s="1"/>
  <c r="M92" i="12"/>
  <c r="L92" i="12" s="1"/>
  <c r="M51" i="12"/>
  <c r="L51" i="12" s="1"/>
  <c r="M42" i="12"/>
  <c r="L42" i="12" s="1"/>
  <c r="M21" i="12"/>
  <c r="L21" i="12" s="1"/>
  <c r="M57" i="12"/>
  <c r="L57" i="12" s="1"/>
  <c r="M63" i="12"/>
  <c r="L63" i="12" s="1"/>
  <c r="M11" i="12"/>
  <c r="L11" i="12" s="1"/>
  <c r="M111" i="12"/>
  <c r="L111" i="12" s="1"/>
  <c r="M43" i="12"/>
  <c r="L43" i="12" s="1"/>
  <c r="M5" i="12"/>
  <c r="L5" i="12" s="1"/>
  <c r="M139" i="12"/>
  <c r="L139" i="12" s="1"/>
  <c r="M173" i="12"/>
  <c r="L173" i="12" s="1"/>
  <c r="M164" i="12"/>
  <c r="L164" i="12" s="1"/>
  <c r="M167" i="12"/>
  <c r="L167" i="12" s="1"/>
  <c r="M163" i="12"/>
  <c r="L163" i="12" s="1"/>
  <c r="M175" i="12"/>
  <c r="L175" i="12" s="1"/>
  <c r="M24" i="12"/>
  <c r="L24" i="12" s="1"/>
  <c r="M105" i="12"/>
  <c r="L105" i="12" s="1"/>
  <c r="M60" i="12"/>
  <c r="L60" i="12" s="1"/>
  <c r="M168" i="12"/>
  <c r="L168" i="12" s="1"/>
  <c r="M76" i="12"/>
  <c r="L76" i="12" s="1"/>
  <c r="M100" i="12"/>
  <c r="L100" i="12" s="1"/>
  <c r="M22" i="12"/>
  <c r="L22" i="12" s="1"/>
  <c r="M23" i="12"/>
  <c r="L23" i="12" s="1"/>
  <c r="M101" i="12"/>
  <c r="L101" i="12" s="1"/>
  <c r="M59" i="12"/>
  <c r="L59" i="12" s="1"/>
  <c r="M152" i="12"/>
  <c r="L152" i="12" s="1"/>
  <c r="M132" i="12"/>
  <c r="L132" i="12" s="1"/>
  <c r="M68" i="12"/>
  <c r="L68" i="12" s="1"/>
  <c r="M71" i="12"/>
  <c r="L71" i="12" s="1"/>
  <c r="M129" i="12"/>
  <c r="L129" i="12" s="1"/>
  <c r="M30" i="12"/>
  <c r="L30" i="12" s="1"/>
  <c r="M119" i="12"/>
  <c r="L119" i="12" s="1"/>
  <c r="M160" i="12"/>
  <c r="L160" i="12" s="1"/>
  <c r="M145" i="12"/>
  <c r="L145" i="12" s="1"/>
  <c r="M170" i="12"/>
  <c r="L170" i="12" s="1"/>
  <c r="M107" i="12"/>
  <c r="L107" i="12" s="1"/>
  <c r="M82" i="12"/>
  <c r="L82" i="12" s="1"/>
  <c r="M19" i="12"/>
  <c r="L19" i="12" s="1"/>
  <c r="M56" i="12"/>
  <c r="L56" i="12" s="1"/>
  <c r="M87" i="12"/>
  <c r="L87" i="12" s="1"/>
  <c r="M20" i="12"/>
  <c r="L20" i="12" s="1"/>
  <c r="M33" i="12"/>
  <c r="L33" i="12" s="1"/>
  <c r="M13" i="12"/>
  <c r="L13" i="12" s="1"/>
  <c r="M78" i="12"/>
  <c r="L78" i="12" s="1"/>
  <c r="M4" i="12"/>
  <c r="L4" i="12" s="1"/>
  <c r="M81" i="12"/>
  <c r="L81" i="12" s="1"/>
  <c r="M32" i="12"/>
  <c r="L32" i="12" s="1"/>
  <c r="M36" i="12"/>
  <c r="L36" i="12" s="1"/>
  <c r="M28" i="12"/>
  <c r="L28" i="12" s="1"/>
  <c r="M91" i="12"/>
  <c r="L91" i="12" s="1"/>
  <c r="M109" i="12"/>
  <c r="L109" i="12" s="1"/>
  <c r="M58" i="12"/>
  <c r="L58" i="12" s="1"/>
  <c r="M98" i="12"/>
  <c r="L98" i="12" s="1"/>
  <c r="K142" i="12" l="1"/>
  <c r="K46" i="12"/>
  <c r="K62" i="12"/>
  <c r="K162" i="12"/>
  <c r="K26" i="12"/>
  <c r="K133" i="12"/>
  <c r="K15" i="12"/>
  <c r="K52" i="12"/>
  <c r="K75" i="12"/>
  <c r="K93" i="12"/>
  <c r="K48" i="12"/>
  <c r="K149" i="12"/>
  <c r="K49" i="12"/>
  <c r="K44" i="12"/>
  <c r="K137" i="12"/>
  <c r="K138" i="12"/>
  <c r="K159" i="12"/>
  <c r="K74" i="12"/>
  <c r="K106" i="12"/>
  <c r="K124" i="12"/>
  <c r="K9" i="12"/>
  <c r="K64" i="12"/>
  <c r="K141" i="12"/>
  <c r="K88" i="12"/>
  <c r="K166" i="12"/>
  <c r="K112" i="12"/>
  <c r="K38" i="12"/>
  <c r="K10" i="12"/>
  <c r="K80" i="12"/>
  <c r="K131" i="12"/>
  <c r="K53" i="12"/>
  <c r="K3" i="12"/>
  <c r="K40" i="12"/>
  <c r="K165" i="12"/>
  <c r="K156" i="12"/>
  <c r="K177" i="12"/>
  <c r="K115" i="12"/>
  <c r="K27" i="12"/>
  <c r="K89" i="12"/>
  <c r="K77" i="12"/>
  <c r="K125" i="12"/>
  <c r="K41" i="12"/>
  <c r="K50" i="12"/>
  <c r="K73" i="12"/>
  <c r="K69" i="12"/>
  <c r="K161" i="12"/>
  <c r="K172" i="12"/>
  <c r="K90" i="12"/>
  <c r="K29" i="12"/>
  <c r="K35" i="12"/>
  <c r="K120" i="12"/>
  <c r="K150" i="12"/>
  <c r="K99" i="12"/>
  <c r="K72" i="12"/>
  <c r="K155" i="12"/>
  <c r="K65" i="12"/>
  <c r="K16" i="12"/>
  <c r="K140" i="12"/>
  <c r="K97" i="12"/>
  <c r="K114" i="12"/>
  <c r="K8" i="12"/>
  <c r="K103" i="12"/>
  <c r="K47" i="12"/>
  <c r="K158" i="12"/>
  <c r="K108" i="12"/>
  <c r="K144" i="12"/>
  <c r="K157" i="12"/>
  <c r="K154" i="12"/>
  <c r="K136" i="12"/>
  <c r="K122" i="12"/>
  <c r="K61" i="12"/>
  <c r="K147" i="12"/>
  <c r="K6" i="12"/>
  <c r="K14" i="12"/>
  <c r="K17" i="12"/>
  <c r="K67" i="12"/>
  <c r="K55" i="12"/>
  <c r="K18" i="12"/>
  <c r="K45" i="12"/>
  <c r="K7" i="12"/>
  <c r="K86" i="12"/>
  <c r="K25" i="12"/>
  <c r="K95" i="12"/>
  <c r="K179" i="12"/>
  <c r="K83" i="12"/>
  <c r="K116" i="12"/>
  <c r="K127" i="12"/>
  <c r="K121" i="12"/>
  <c r="K102" i="12"/>
  <c r="K151" i="12"/>
  <c r="K130" i="12"/>
  <c r="K171" i="12"/>
  <c r="K94" i="12"/>
  <c r="K118" i="12"/>
  <c r="K85" i="12"/>
  <c r="K134" i="12"/>
  <c r="K34" i="12"/>
  <c r="K174" i="12"/>
  <c r="K113" i="12"/>
  <c r="K153" i="12"/>
  <c r="K135" i="12"/>
  <c r="K146" i="12"/>
  <c r="K12" i="12"/>
  <c r="K169" i="12"/>
  <c r="K176" i="12"/>
  <c r="K104" i="12"/>
  <c r="K143" i="12"/>
  <c r="K66" i="12"/>
  <c r="K128" i="12"/>
  <c r="K79" i="12"/>
  <c r="K126" i="12"/>
  <c r="K178" i="12"/>
  <c r="K84" i="12"/>
  <c r="K37" i="12"/>
  <c r="K54" i="12"/>
  <c r="K117" i="12"/>
  <c r="K110" i="12"/>
  <c r="K31" i="12"/>
  <c r="K148" i="12"/>
  <c r="K70" i="12"/>
  <c r="K96" i="12"/>
  <c r="K39" i="12"/>
  <c r="K123" i="12"/>
  <c r="K92" i="12"/>
  <c r="K51" i="12"/>
  <c r="K42" i="12"/>
  <c r="K21" i="12"/>
  <c r="K57" i="12"/>
  <c r="K63" i="12"/>
  <c r="K11" i="12"/>
  <c r="K111" i="12"/>
  <c r="K43" i="12"/>
  <c r="K5" i="12"/>
  <c r="K139" i="12"/>
  <c r="K173" i="12"/>
  <c r="K164" i="12"/>
  <c r="K167" i="12"/>
  <c r="K163" i="12"/>
  <c r="K24" i="12"/>
  <c r="K105" i="12"/>
  <c r="K60" i="12"/>
  <c r="K168" i="12"/>
  <c r="K76" i="12"/>
  <c r="K100" i="12"/>
  <c r="K22" i="12"/>
  <c r="K23" i="12"/>
  <c r="K101" i="12"/>
  <c r="K59" i="12"/>
  <c r="K152" i="12"/>
  <c r="K132" i="12"/>
  <c r="K68" i="12"/>
  <c r="K71" i="12"/>
  <c r="K129" i="12"/>
  <c r="K30" i="12"/>
  <c r="K119" i="12"/>
  <c r="K160" i="12"/>
  <c r="K145" i="12"/>
  <c r="K170" i="12"/>
  <c r="K107" i="12"/>
  <c r="K82" i="12"/>
  <c r="K19" i="12"/>
  <c r="K56" i="12"/>
  <c r="K87" i="12"/>
  <c r="K20" i="12"/>
  <c r="K33" i="12"/>
  <c r="K13" i="12"/>
  <c r="K78" i="12"/>
  <c r="K4" i="12"/>
  <c r="K81" i="12"/>
  <c r="K32" i="12"/>
  <c r="K36" i="12"/>
  <c r="K28" i="12"/>
  <c r="K91" i="12"/>
  <c r="K109" i="12"/>
  <c r="K58" i="12"/>
  <c r="K98" i="12"/>
  <c r="J15" i="12"/>
  <c r="J52" i="12"/>
  <c r="J75" i="12"/>
  <c r="J93" i="12"/>
  <c r="J48" i="12"/>
  <c r="J149" i="12"/>
  <c r="J49" i="12"/>
  <c r="J44" i="12"/>
  <c r="J137" i="12"/>
  <c r="J138" i="12"/>
  <c r="J159" i="12"/>
  <c r="J74" i="12"/>
  <c r="J106" i="12"/>
  <c r="J124" i="12"/>
  <c r="J9" i="12"/>
  <c r="J64" i="12"/>
  <c r="J141" i="12"/>
  <c r="J88" i="12"/>
  <c r="J166" i="12"/>
  <c r="J112" i="12"/>
  <c r="J38" i="12"/>
  <c r="J10" i="12"/>
  <c r="J80" i="12"/>
  <c r="J131" i="12"/>
  <c r="J53" i="12"/>
  <c r="J3" i="12"/>
  <c r="J40" i="12"/>
  <c r="J165" i="12"/>
  <c r="J156" i="12"/>
  <c r="J177" i="12"/>
  <c r="J115" i="12"/>
  <c r="J27" i="12"/>
  <c r="J89" i="12"/>
  <c r="J77" i="12"/>
  <c r="J125" i="12"/>
  <c r="J41" i="12"/>
  <c r="J50" i="12"/>
  <c r="J73" i="12"/>
  <c r="J69" i="12"/>
  <c r="J161" i="12"/>
  <c r="J172" i="12"/>
  <c r="J90" i="12"/>
  <c r="J29" i="12"/>
  <c r="J35" i="12"/>
  <c r="J120" i="12"/>
  <c r="J150" i="12"/>
  <c r="J99" i="12"/>
  <c r="J72" i="12"/>
  <c r="J155" i="12"/>
  <c r="J65" i="12"/>
  <c r="J16" i="12"/>
  <c r="J140" i="12"/>
  <c r="J97" i="12"/>
  <c r="J114" i="12"/>
  <c r="J8" i="12"/>
  <c r="J103" i="12"/>
  <c r="J47" i="12"/>
  <c r="J158" i="12"/>
  <c r="J108" i="12"/>
  <c r="J144" i="12"/>
  <c r="J157" i="12"/>
  <c r="J154" i="12"/>
  <c r="J136" i="12"/>
  <c r="J122" i="12"/>
  <c r="J61" i="12"/>
  <c r="J147" i="12"/>
  <c r="J6" i="12"/>
  <c r="J14" i="12"/>
  <c r="J17" i="12"/>
  <c r="J67" i="12"/>
  <c r="J55" i="12"/>
  <c r="J18" i="12"/>
  <c r="J45" i="12"/>
  <c r="J7" i="12"/>
  <c r="J86" i="12"/>
  <c r="J25" i="12"/>
  <c r="J95" i="12"/>
  <c r="J179" i="12"/>
  <c r="J83" i="12"/>
  <c r="J116" i="12"/>
  <c r="J127" i="12"/>
  <c r="J121" i="12"/>
  <c r="J102" i="12"/>
  <c r="J151" i="12"/>
  <c r="J130" i="12"/>
  <c r="J171" i="12"/>
  <c r="J94" i="12"/>
  <c r="J118" i="12"/>
  <c r="J85" i="12"/>
  <c r="J134" i="12"/>
  <c r="J34" i="12"/>
  <c r="J174" i="12"/>
  <c r="J113" i="12"/>
  <c r="J153" i="12"/>
  <c r="J135" i="12"/>
  <c r="J146" i="12"/>
  <c r="J12" i="12"/>
  <c r="J169" i="12"/>
  <c r="J176" i="12"/>
  <c r="J104" i="12"/>
  <c r="J143" i="12"/>
  <c r="J66" i="12"/>
  <c r="J128" i="12"/>
  <c r="J79" i="12"/>
  <c r="J126" i="12"/>
  <c r="J178" i="12"/>
  <c r="J84" i="12"/>
  <c r="J37" i="12"/>
  <c r="J54" i="12"/>
  <c r="J117" i="12"/>
  <c r="J110" i="12"/>
  <c r="J31" i="12"/>
  <c r="J148" i="12"/>
  <c r="J70" i="12"/>
  <c r="J96" i="12"/>
  <c r="J39" i="12"/>
  <c r="J123" i="12"/>
  <c r="J92" i="12"/>
  <c r="J51" i="12"/>
  <c r="J42" i="12"/>
  <c r="J21" i="12"/>
  <c r="J57" i="12"/>
  <c r="J63" i="12"/>
  <c r="J11" i="12"/>
  <c r="J111" i="12"/>
  <c r="J43" i="12"/>
  <c r="J5" i="12"/>
  <c r="J139" i="12"/>
  <c r="J173" i="12"/>
  <c r="J164" i="12"/>
  <c r="J167" i="12"/>
  <c r="J163" i="12"/>
  <c r="J24" i="12"/>
  <c r="J105" i="12"/>
  <c r="J60" i="12"/>
  <c r="J168" i="12"/>
  <c r="J76" i="12"/>
  <c r="J100" i="12"/>
  <c r="J22" i="12"/>
  <c r="J23" i="12"/>
  <c r="J101" i="12"/>
  <c r="J59" i="12"/>
  <c r="J152" i="12"/>
  <c r="J132" i="12"/>
  <c r="J68" i="12"/>
  <c r="J71" i="12"/>
  <c r="J129" i="12"/>
  <c r="J30" i="12"/>
  <c r="J119" i="12"/>
  <c r="J160" i="12"/>
  <c r="J145" i="12"/>
  <c r="J170" i="12"/>
  <c r="J107" i="12"/>
  <c r="J82" i="12"/>
  <c r="J19" i="12"/>
  <c r="J56" i="12"/>
  <c r="J87" i="12"/>
  <c r="J20" i="12"/>
  <c r="J33" i="12"/>
  <c r="J13" i="12"/>
  <c r="J78" i="12"/>
  <c r="J4" i="12"/>
  <c r="J81" i="12"/>
  <c r="J32" i="12"/>
  <c r="J36" i="12"/>
  <c r="J28" i="12"/>
  <c r="J91" i="12"/>
  <c r="J109" i="12"/>
  <c r="J58" i="12"/>
  <c r="J142" i="12"/>
  <c r="J46" i="12"/>
  <c r="J62" i="12"/>
  <c r="J162" i="12"/>
  <c r="J26" i="12"/>
  <c r="J133" i="12"/>
  <c r="J98" i="12"/>
  <c r="I11" i="10" l="1"/>
  <c r="H11" i="10"/>
  <c r="G11" i="10"/>
  <c r="F11" i="10"/>
  <c r="E11" i="10"/>
  <c r="D11" i="10"/>
  <c r="C11" i="10"/>
  <c r="B11" i="10" l="1"/>
</calcChain>
</file>

<file path=xl/sharedStrings.xml><?xml version="1.0" encoding="utf-8"?>
<sst xmlns="http://schemas.openxmlformats.org/spreadsheetml/2006/main" count="1049" uniqueCount="548">
  <si>
    <t>latest year available</t>
  </si>
  <si>
    <t>Albania</t>
  </si>
  <si>
    <t>Algeria</t>
  </si>
  <si>
    <t>Antigua and Barbuda</t>
  </si>
  <si>
    <t>Argentina</t>
  </si>
  <si>
    <t>Armenia</t>
  </si>
  <si>
    <t>Australia</t>
  </si>
  <si>
    <t>Austria</t>
  </si>
  <si>
    <t>Azerbaijan</t>
  </si>
  <si>
    <t>Bahamas</t>
  </si>
  <si>
    <t>Bahrain</t>
  </si>
  <si>
    <t>Bangladesh</t>
  </si>
  <si>
    <t>Barbados</t>
  </si>
  <si>
    <t>Belarus</t>
  </si>
  <si>
    <t>Belgium</t>
  </si>
  <si>
    <t>Belize</t>
  </si>
  <si>
    <t>Benin</t>
  </si>
  <si>
    <t>Bhutan</t>
  </si>
  <si>
    <t>Botswana</t>
  </si>
  <si>
    <t>Brazil</t>
  </si>
  <si>
    <t>Bulgaria</t>
  </si>
  <si>
    <t>Burkina Faso</t>
  </si>
  <si>
    <t>Burundi</t>
  </si>
  <si>
    <t>Cambodia</t>
  </si>
  <si>
    <t>Cameroon</t>
  </si>
  <si>
    <t>Canada</t>
  </si>
  <si>
    <t>Central African Republic</t>
  </si>
  <si>
    <t>Chad</t>
  </si>
  <si>
    <t>Chile</t>
  </si>
  <si>
    <t>China</t>
  </si>
  <si>
    <t>Colombia</t>
  </si>
  <si>
    <t>Comoros</t>
  </si>
  <si>
    <t>Congo</t>
  </si>
  <si>
    <t>Cook Islands</t>
  </si>
  <si>
    <t>Costa Rica</t>
  </si>
  <si>
    <t>Croatia</t>
  </si>
  <si>
    <t>Cuba</t>
  </si>
  <si>
    <t>Czech Republic</t>
  </si>
  <si>
    <t>Denmark</t>
  </si>
  <si>
    <t>Djibouti</t>
  </si>
  <si>
    <t>Dominica</t>
  </si>
  <si>
    <t>Dominican Republic</t>
  </si>
  <si>
    <t>Ecuador</t>
  </si>
  <si>
    <t>Egypt</t>
  </si>
  <si>
    <t>El Salvador</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</si>
  <si>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</si>
  <si>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</si>
  <si>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</si>
  <si>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</si>
  <si>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</si>
  <si>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</si>
  <si>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</si>
  <si>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</si>
  <si>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</si>
  <si>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</si>
  <si>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</si>
  <si>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</si>
  <si>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</si>
  <si>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</si>
  <si>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</si>
  <si>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</si>
  <si>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</si>
  <si>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</si>
  <si>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</si>
  <si>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</si>
  <si>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</si>
  <si>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</si>
  <si>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</si>
  <si>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</si>
  <si>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Ireland</t>
  </si>
  <si>
    <t>Israel</t>
  </si>
  <si>
    <t>Italy</t>
  </si>
  <si>
    <t>Jamaica</t>
  </si>
  <si>
    <t>Japan</t>
  </si>
  <si>
    <t>Jordan</t>
  </si>
  <si>
    <t>Kazakhstan</t>
  </si>
  <si>
    <t>Kenya</t>
  </si>
  <si>
    <t>Kiribati</t>
  </si>
  <si>
    <t>Kyrgyzstan</t>
  </si>
  <si>
    <t>Latvia</t>
  </si>
  <si>
    <t>Lebanon</t>
  </si>
  <si>
    <t>Lesotho</t>
  </si>
  <si>
    <t>Liechtenstein</t>
  </si>
  <si>
    <t>Lithuania</t>
  </si>
  <si>
    <t>Luxembourg</t>
  </si>
  <si>
    <t>Madagascar</t>
  </si>
  <si>
    <t>Malawi</t>
  </si>
  <si>
    <t>Malaysia</t>
  </si>
  <si>
    <t>Maldives</t>
  </si>
  <si>
    <t>Mali</t>
  </si>
  <si>
    <t>Malta</t>
  </si>
  <si>
    <t>Mauritania</t>
  </si>
  <si>
    <t>Mauritius</t>
  </si>
  <si>
    <t>Mexico</t>
  </si>
  <si>
    <t>Monaco</t>
  </si>
  <si>
    <t>Mongolia</t>
  </si>
  <si>
    <t>Morocco</t>
  </si>
  <si>
    <t>Mozambique</t>
  </si>
  <si>
    <t>Namibia</t>
  </si>
  <si>
    <t>Nauru</t>
  </si>
  <si>
    <t>Nepal</t>
  </si>
  <si>
    <t>Netherlands</t>
  </si>
  <si>
    <t>New Zealand</t>
  </si>
  <si>
    <t>Nicaragua</t>
  </si>
  <si>
    <t>Niger</t>
  </si>
  <si>
    <t>Nigeria</t>
  </si>
  <si>
    <t>Niue</t>
  </si>
  <si>
    <t>Norway</t>
  </si>
  <si>
    <t>Pakistan</t>
  </si>
  <si>
    <t>Palau</t>
  </si>
  <si>
    <t>Panama</t>
  </si>
  <si>
    <t>Papua New Guinea</t>
  </si>
  <si>
    <t>Paraguay</t>
  </si>
  <si>
    <t>Peru</t>
  </si>
  <si>
    <t>Philippines</t>
  </si>
  <si>
    <t>Poland</t>
  </si>
  <si>
    <t>Portugal</t>
  </si>
  <si>
    <t>Republic of Moldova</t>
  </si>
  <si>
    <t>Romania</t>
  </si>
  <si>
    <t>Russian Federation</t>
  </si>
  <si>
    <t>Rwanda</t>
  </si>
  <si>
    <t>Saint Kitts and Nevis</t>
  </si>
  <si>
    <t>Saint Lucia</t>
  </si>
  <si>
    <t>Samoa</t>
  </si>
  <si>
    <t>Sao Tome and Principe</t>
  </si>
  <si>
    <t>Saudi Arabia</t>
  </si>
  <si>
    <t>Senegal</t>
  </si>
  <si>
    <t>Seychelles</t>
  </si>
  <si>
    <t>Singapore</t>
  </si>
  <si>
    <t>Slovakia</t>
  </si>
  <si>
    <t>Slovenia</t>
  </si>
  <si>
    <t>Solomon Islands</t>
  </si>
  <si>
    <t>South Africa</t>
  </si>
  <si>
    <t>Spain</t>
  </si>
  <si>
    <t>Sri Lanka</t>
  </si>
  <si>
    <t>Sudan</t>
  </si>
  <si>
    <t>Suriname</t>
  </si>
  <si>
    <t>Swaziland</t>
  </si>
  <si>
    <t>Sweden</t>
  </si>
  <si>
    <t>Switzerland</t>
  </si>
  <si>
    <t>Tajikistan</t>
  </si>
  <si>
    <t>Thailand</t>
  </si>
  <si>
    <t>Togo</t>
  </si>
  <si>
    <t>Tonga</t>
  </si>
  <si>
    <t>Trinidad and Tobago</t>
  </si>
  <si>
    <t>Tunisia</t>
  </si>
  <si>
    <t>Turkey</t>
  </si>
  <si>
    <t>Turkmenistan</t>
  </si>
  <si>
    <t>Tuvalu</t>
  </si>
  <si>
    <t>Uganda</t>
  </si>
  <si>
    <t>Ukraine</t>
  </si>
  <si>
    <t>United Arab Emirates</t>
  </si>
  <si>
    <t>Uruguay</t>
  </si>
  <si>
    <t>Uzbekistan</t>
  </si>
  <si>
    <t>Vanuatu</t>
  </si>
  <si>
    <t>Viet Nam</t>
  </si>
  <si>
    <t>Yemen</t>
  </si>
  <si>
    <t>Zambia</t>
  </si>
  <si>
    <t>Zimbabwe</t>
  </si>
  <si>
    <t>Sources:</t>
  </si>
  <si>
    <t>Definitions &amp; Technical notes:</t>
  </si>
  <si>
    <t xml:space="preserve">Data Quality: </t>
  </si>
  <si>
    <t>...</t>
  </si>
  <si>
    <t>GHG from Energy</t>
  </si>
  <si>
    <t>GHG from Agriculture</t>
  </si>
  <si>
    <t>GHG from Waste</t>
  </si>
  <si>
    <r>
      <t xml:space="preserve">GHG from Energy: </t>
    </r>
    <r>
      <rPr>
        <sz val="8"/>
        <rFont val="Arial"/>
        <family val="2"/>
      </rPr>
      <t>all emissions related to the production and use of energy in any sectors of the economy and households. It includes emissions from fuel combustion as well as fugitive fuels.  This variable corresponds to IPCC category 1.</t>
    </r>
  </si>
  <si>
    <r>
      <t>GHG from Waste:</t>
    </r>
    <r>
      <rPr>
        <sz val="8"/>
        <rFont val="Arial"/>
        <family val="2"/>
      </rPr>
      <t xml:space="preserve"> total emissions from solid waste disposal on land, wastewater handling, waste incineration and any other waste management activity. This variable corresponds to IPCC category 6.</t>
    </r>
  </si>
  <si>
    <t>GHG from Industrial Processes</t>
  </si>
  <si>
    <t xml:space="preserve">Total GHG emissions </t>
  </si>
  <si>
    <r>
      <t>GHG from Industrial Processes:</t>
    </r>
    <r>
      <rPr>
        <sz val="8"/>
        <rFont val="Arial"/>
        <family val="2"/>
      </rPr>
      <t xml:space="preserve"> emissions from processes such as chemical industry, metal industry, production and use of mineral products and other industries. This variable corresponds to IPCC category 2.</t>
    </r>
  </si>
  <si>
    <t>Country</t>
  </si>
  <si>
    <t>Choose a country from the following drop-down list:</t>
  </si>
  <si>
    <t>website: http://unstats.un.org/unsd/ENVIRONMENT/qindicators.htm</t>
  </si>
  <si>
    <t>Environmental Indicators: GHGs</t>
  </si>
  <si>
    <r>
      <t>mio. tonnes of CO</t>
    </r>
    <r>
      <rPr>
        <i/>
        <vertAlign val="subscript"/>
        <sz val="7"/>
        <rFont val="Arial"/>
        <family val="2"/>
      </rPr>
      <t>2</t>
    </r>
    <r>
      <rPr>
        <i/>
        <sz val="7"/>
        <rFont val="Arial"/>
        <family val="2"/>
      </rPr>
      <t xml:space="preserve"> equivalent</t>
    </r>
  </si>
  <si>
    <r>
      <t>GHG from Energy, of which: from Transport:</t>
    </r>
    <r>
      <rPr>
        <sz val="8"/>
        <rFont val="Arial"/>
        <family val="2"/>
      </rPr>
      <t xml:space="preserve"> emissions from the combustion and evaporation of fuel for all transport activity, regardless of the sector, specified by subsectors as civil aviation, road transportation, railways, navigation and other transportation.  This variable corresponds to IPCC category 1A3.</t>
    </r>
  </si>
  <si>
    <r>
      <t xml:space="preserve">GHG from Agriculture: </t>
    </r>
    <r>
      <rPr>
        <sz val="8"/>
        <rFont val="Arial"/>
        <family val="2"/>
      </rPr>
      <t>all emissions from enteric fermentation, manure management, rice cultivation, agricultural soils, field burning of agricultural residues, prescribed burning of savannas and other agricultural activities. This variable corresponds to IPCC category 4.</t>
    </r>
  </si>
  <si>
    <t>GHG from Energy 
of which: from Transport</t>
  </si>
  <si>
    <t>San Marino</t>
  </si>
  <si>
    <t>Venezuela (Bolivarian Republic of)</t>
  </si>
  <si>
    <t>Countries report their greenhouse gas emissions to UNFCCC according to the IPCC Guidelines. The quality of data is regularly checked through the UNFCCC review process for the Annex I Parties to the Convention that report the data annually. Non-Annex I countries do not report the data annually and their data are not subject to the same review procedures. Data quality depends on the quality of statistics underlying the calculations or estimates and is usually the best for energy related emissions; because of differences in completeness and quality of the estimates, the data should be used with caution when comparing countries.</t>
  </si>
  <si>
    <t>Greenhouse Gas Emissions by Sector (Absolute Values)</t>
  </si>
  <si>
    <t>Afghanistan</t>
  </si>
  <si>
    <t>Angola</t>
  </si>
  <si>
    <t>Bolivia (Plurinational State of)</t>
  </si>
  <si>
    <t>Bosnia and Herzegovina</t>
  </si>
  <si>
    <t>Cabo Verde</t>
  </si>
  <si>
    <t>Cyprus</t>
  </si>
  <si>
    <t>Democratic People's Republic of Korea</t>
  </si>
  <si>
    <t>Democratic Republic of the Congo</t>
  </si>
  <si>
    <t>Kuwait</t>
  </si>
  <si>
    <t>Lao People's Democratic Republic</t>
  </si>
  <si>
    <t>Liberia</t>
  </si>
  <si>
    <t>Micronesia (Federated States of)</t>
  </si>
  <si>
    <t>Montenegro</t>
  </si>
  <si>
    <t>Myanmar</t>
  </si>
  <si>
    <t>Oman</t>
  </si>
  <si>
    <t>Qatar</t>
  </si>
  <si>
    <t>Republic of Korea</t>
  </si>
  <si>
    <t>Saint Vincent and the Grenadines</t>
  </si>
  <si>
    <t>Serbia</t>
  </si>
  <si>
    <t>The former Yugoslav Republic of Macedonia</t>
  </si>
  <si>
    <t>Timor-Leste</t>
  </si>
  <si>
    <t>United Kingdom of Great Britain and Northern Ireland</t>
  </si>
  <si>
    <t>United Republic of Tanzania</t>
  </si>
  <si>
    <t>United States of America</t>
  </si>
  <si>
    <r>
      <t>Last update:</t>
    </r>
    <r>
      <rPr>
        <sz val="9"/>
        <rFont val="Arial"/>
        <family val="2"/>
      </rPr>
      <t xml:space="preserve"> November 2015</t>
    </r>
  </si>
  <si>
    <t>For some non-Annex I countries, the GHG emissions data may be incomplete because they include only emissions from a few available sources and therefore do not represent the absolute total emissions of the country. For detailed information on emissions data and their completeness, please check the official submissions of GHG emissions/removals data by countries to the Climate Change Convention.</t>
  </si>
  <si>
    <t>Côte d'Ivoire</t>
  </si>
  <si>
    <t>UN Framework Convention on Climate Change (UNFCCC) Secretariat.</t>
  </si>
  <si>
    <r>
      <rPr>
        <sz val="8"/>
        <rFont val="Arial"/>
        <family val="2"/>
      </rPr>
      <t xml:space="preserve">See: </t>
    </r>
    <r>
      <rPr>
        <u/>
        <sz val="8"/>
        <color theme="10"/>
        <rFont val="Arial"/>
        <family val="2"/>
      </rPr>
      <t>http://unfccc.int</t>
    </r>
    <r>
      <rPr>
        <sz val="8"/>
        <rFont val="Arial"/>
        <family val="2"/>
      </rPr>
      <t xml:space="preserve"> .</t>
    </r>
  </si>
  <si>
    <r>
      <rPr>
        <sz val="8"/>
        <rFont val="Arial"/>
        <family val="2"/>
      </rPr>
      <t xml:space="preserve">See:  </t>
    </r>
    <r>
      <rPr>
        <u/>
        <sz val="8"/>
        <color theme="10"/>
        <rFont val="Arial"/>
        <family val="2"/>
      </rPr>
      <t>http://unfccc.int/ghg_data/ghg_data_unfccc/data_sources/items/3816.php</t>
    </r>
    <r>
      <rPr>
        <sz val="8"/>
        <rFont val="Arial"/>
        <family val="2"/>
      </rPr>
      <t xml:space="preserve"> .</t>
    </r>
  </si>
  <si>
    <t>country</t>
  </si>
  <si>
    <t>latitude</t>
  </si>
  <si>
    <t>longitude</t>
  </si>
  <si>
    <t>name</t>
  </si>
  <si>
    <t>AD</t>
  </si>
  <si>
    <t>Andorra</t>
  </si>
  <si>
    <t>AE</t>
  </si>
  <si>
    <t>AF</t>
  </si>
  <si>
    <t>AG</t>
  </si>
  <si>
    <t>AI</t>
  </si>
  <si>
    <t>Anguilla</t>
  </si>
  <si>
    <t>AL</t>
  </si>
  <si>
    <t>AM</t>
  </si>
  <si>
    <t>AN</t>
  </si>
  <si>
    <t>Netherlands Antilles</t>
  </si>
  <si>
    <t>AO</t>
  </si>
  <si>
    <t>AQ</t>
  </si>
  <si>
    <t>Antarctica</t>
  </si>
  <si>
    <t>AR</t>
  </si>
  <si>
    <t>AS</t>
  </si>
  <si>
    <t>American Samoa</t>
  </si>
  <si>
    <t>AT</t>
  </si>
  <si>
    <t>AU</t>
  </si>
  <si>
    <t>AW</t>
  </si>
  <si>
    <t>Aruba</t>
  </si>
  <si>
    <t>AZ</t>
  </si>
  <si>
    <t>BA</t>
  </si>
  <si>
    <t>BB</t>
  </si>
  <si>
    <t>BD</t>
  </si>
  <si>
    <t>BE</t>
  </si>
  <si>
    <t>BF</t>
  </si>
  <si>
    <t>BG</t>
  </si>
  <si>
    <t>BH</t>
  </si>
  <si>
    <t>BI</t>
  </si>
  <si>
    <t>BJ</t>
  </si>
  <si>
    <t>BM</t>
  </si>
  <si>
    <t>Bermuda</t>
  </si>
  <si>
    <t>BN</t>
  </si>
  <si>
    <t>Brunei</t>
  </si>
  <si>
    <t>BO</t>
  </si>
  <si>
    <t>Bolivia</t>
  </si>
  <si>
    <t>BR</t>
  </si>
  <si>
    <t>BS</t>
  </si>
  <si>
    <t>BT</t>
  </si>
  <si>
    <t>BV</t>
  </si>
  <si>
    <t>Bouvet Island</t>
  </si>
  <si>
    <t>BW</t>
  </si>
  <si>
    <t>BY</t>
  </si>
  <si>
    <t>BZ</t>
  </si>
  <si>
    <t>CA</t>
  </si>
  <si>
    <t>CC</t>
  </si>
  <si>
    <t>Cocos [Keeling] Islands</t>
  </si>
  <si>
    <t>CD</t>
  </si>
  <si>
    <t>Congo [DRC]</t>
  </si>
  <si>
    <t>CF</t>
  </si>
  <si>
    <t>CG</t>
  </si>
  <si>
    <t>Congo [Republic]</t>
  </si>
  <si>
    <t>CH</t>
  </si>
  <si>
    <t>CI</t>
  </si>
  <si>
    <t>CK</t>
  </si>
  <si>
    <t>CL</t>
  </si>
  <si>
    <t>CM</t>
  </si>
  <si>
    <t>CN</t>
  </si>
  <si>
    <t>CO</t>
  </si>
  <si>
    <t>CR</t>
  </si>
  <si>
    <t>CU</t>
  </si>
  <si>
    <t>CV</t>
  </si>
  <si>
    <t>Cape Verde</t>
  </si>
  <si>
    <t>CX</t>
  </si>
  <si>
    <t>Christmas Island</t>
  </si>
  <si>
    <t>CY</t>
  </si>
  <si>
    <t>CZ</t>
  </si>
  <si>
    <t>DE</t>
  </si>
  <si>
    <t>DJ</t>
  </si>
  <si>
    <t>DK</t>
  </si>
  <si>
    <t>DM</t>
  </si>
  <si>
    <t>DO</t>
  </si>
  <si>
    <t>DZ</t>
  </si>
  <si>
    <t>EC</t>
  </si>
  <si>
    <t>EE</t>
  </si>
  <si>
    <t>EG</t>
  </si>
  <si>
    <t>EH</t>
  </si>
  <si>
    <t>Western Sahara</t>
  </si>
  <si>
    <t>ER</t>
  </si>
  <si>
    <t>ES</t>
  </si>
  <si>
    <t>ET</t>
  </si>
  <si>
    <t>FI</t>
  </si>
  <si>
    <t>FJ</t>
  </si>
  <si>
    <t>FK</t>
  </si>
  <si>
    <t>Falkland Islands [Islas Malvinas]</t>
  </si>
  <si>
    <t>FM</t>
  </si>
  <si>
    <t>Micronesia</t>
  </si>
  <si>
    <t>FO</t>
  </si>
  <si>
    <t>Faroe Islands</t>
  </si>
  <si>
    <t>FR</t>
  </si>
  <si>
    <t>GA</t>
  </si>
  <si>
    <t>GB</t>
  </si>
  <si>
    <t>United Kingdom</t>
  </si>
  <si>
    <t>GD</t>
  </si>
  <si>
    <t>GE</t>
  </si>
  <si>
    <t>GF</t>
  </si>
  <si>
    <t>French Guiana</t>
  </si>
  <si>
    <t>GG</t>
  </si>
  <si>
    <t>Guernsey</t>
  </si>
  <si>
    <t>GH</t>
  </si>
  <si>
    <t>GI</t>
  </si>
  <si>
    <t>Gibraltar</t>
  </si>
  <si>
    <t>GL</t>
  </si>
  <si>
    <t>Greenland</t>
  </si>
  <si>
    <t>GM</t>
  </si>
  <si>
    <t>GN</t>
  </si>
  <si>
    <t>GP</t>
  </si>
  <si>
    <t>Guadeloupe</t>
  </si>
  <si>
    <t>GQ</t>
  </si>
  <si>
    <t>Equatorial Guinea</t>
  </si>
  <si>
    <t>GR</t>
  </si>
  <si>
    <t>GS</t>
  </si>
  <si>
    <t>South Georgia and the South Sandwich Islands</t>
  </si>
  <si>
    <t>GT</t>
  </si>
  <si>
    <t>GU</t>
  </si>
  <si>
    <t>Guam</t>
  </si>
  <si>
    <t>GW</t>
  </si>
  <si>
    <t>GY</t>
  </si>
  <si>
    <t>GZ</t>
  </si>
  <si>
    <t>Gaza Strip</t>
  </si>
  <si>
    <t>HK</t>
  </si>
  <si>
    <t>Hong Kong</t>
  </si>
  <si>
    <t>HM</t>
  </si>
  <si>
    <t>Heard Island and McDonald Islands</t>
  </si>
  <si>
    <t>HN</t>
  </si>
  <si>
    <t>HR</t>
  </si>
  <si>
    <t>HT</t>
  </si>
  <si>
    <t>HU</t>
  </si>
  <si>
    <t>ID</t>
  </si>
  <si>
    <t>IE</t>
  </si>
  <si>
    <t>IL</t>
  </si>
  <si>
    <t>IM</t>
  </si>
  <si>
    <t>Isle of Man</t>
  </si>
  <si>
    <t>IN</t>
  </si>
  <si>
    <t>IO</t>
  </si>
  <si>
    <t>British Indian Ocean Territory</t>
  </si>
  <si>
    <t>IQ</t>
  </si>
  <si>
    <t>Iraq</t>
  </si>
  <si>
    <t>IR</t>
  </si>
  <si>
    <t>Iran</t>
  </si>
  <si>
    <t>IS</t>
  </si>
  <si>
    <t>IT</t>
  </si>
  <si>
    <t>JE</t>
  </si>
  <si>
    <t>Jersey</t>
  </si>
  <si>
    <t>JM</t>
  </si>
  <si>
    <t>JO</t>
  </si>
  <si>
    <t>JP</t>
  </si>
  <si>
    <t>KE</t>
  </si>
  <si>
    <t>KG</t>
  </si>
  <si>
    <t>KH</t>
  </si>
  <si>
    <t>KI</t>
  </si>
  <si>
    <t>KM</t>
  </si>
  <si>
    <t>KN</t>
  </si>
  <si>
    <t>KP</t>
  </si>
  <si>
    <t>North Korea</t>
  </si>
  <si>
    <t>KR</t>
  </si>
  <si>
    <t>South Korea</t>
  </si>
  <si>
    <t>KW</t>
  </si>
  <si>
    <t>KY</t>
  </si>
  <si>
    <t>Cayman Islands</t>
  </si>
  <si>
    <t>KZ</t>
  </si>
  <si>
    <t>LA</t>
  </si>
  <si>
    <t>Laos</t>
  </si>
  <si>
    <t>LB</t>
  </si>
  <si>
    <t>LC</t>
  </si>
  <si>
    <t>LI</t>
  </si>
  <si>
    <t>LK</t>
  </si>
  <si>
    <t>LR</t>
  </si>
  <si>
    <t>LS</t>
  </si>
  <si>
    <t>LT</t>
  </si>
  <si>
    <t>LU</t>
  </si>
  <si>
    <t>LV</t>
  </si>
  <si>
    <t>LY</t>
  </si>
  <si>
    <t>Libya</t>
  </si>
  <si>
    <t>MA</t>
  </si>
  <si>
    <t>MC</t>
  </si>
  <si>
    <t>MD</t>
  </si>
  <si>
    <t>Moldova</t>
  </si>
  <si>
    <t>ME</t>
  </si>
  <si>
    <t>MG</t>
  </si>
  <si>
    <t>MH</t>
  </si>
  <si>
    <t>Marshall Islands</t>
  </si>
  <si>
    <t>MK</t>
  </si>
  <si>
    <t>Macedonia [FYROM]</t>
  </si>
  <si>
    <t>ML</t>
  </si>
  <si>
    <t>MM</t>
  </si>
  <si>
    <t>Myanmar [Burma]</t>
  </si>
  <si>
    <t>MN</t>
  </si>
  <si>
    <t>MO</t>
  </si>
  <si>
    <t>Macau</t>
  </si>
  <si>
    <t>MP</t>
  </si>
  <si>
    <t>Northern Mariana Islands</t>
  </si>
  <si>
    <t>MQ</t>
  </si>
  <si>
    <t>Martinique</t>
  </si>
  <si>
    <t>MR</t>
  </si>
  <si>
    <t>MS</t>
  </si>
  <si>
    <t>Montserrat</t>
  </si>
  <si>
    <t>MT</t>
  </si>
  <si>
    <t>MU</t>
  </si>
  <si>
    <t>MV</t>
  </si>
  <si>
    <t>MW</t>
  </si>
  <si>
    <t>MX</t>
  </si>
  <si>
    <t>MY</t>
  </si>
  <si>
    <t>MZ</t>
  </si>
  <si>
    <t>NA</t>
  </si>
  <si>
    <t>NC</t>
  </si>
  <si>
    <t>New Caledonia</t>
  </si>
  <si>
    <t>NE</t>
  </si>
  <si>
    <t>NF</t>
  </si>
  <si>
    <t>Norfolk Island</t>
  </si>
  <si>
    <t>NG</t>
  </si>
  <si>
    <t>NI</t>
  </si>
  <si>
    <t>NL</t>
  </si>
  <si>
    <t>NO</t>
  </si>
  <si>
    <t>NP</t>
  </si>
  <si>
    <t>NR</t>
  </si>
  <si>
    <t>NU</t>
  </si>
  <si>
    <t>NZ</t>
  </si>
  <si>
    <t>OM</t>
  </si>
  <si>
    <t>PA</t>
  </si>
  <si>
    <t>PE</t>
  </si>
  <si>
    <t>PF</t>
  </si>
  <si>
    <t>French Polynesia</t>
  </si>
  <si>
    <t>PG</t>
  </si>
  <si>
    <t>PH</t>
  </si>
  <si>
    <t>PK</t>
  </si>
  <si>
    <t>PL</t>
  </si>
  <si>
    <t>PM</t>
  </si>
  <si>
    <t>Saint Pierre and Miquelon</t>
  </si>
  <si>
    <t>PN</t>
  </si>
  <si>
    <t>Pitcairn Islands</t>
  </si>
  <si>
    <t>PR</t>
  </si>
  <si>
    <t>Puerto Rico</t>
  </si>
  <si>
    <t>PS</t>
  </si>
  <si>
    <t>Palestinian Territories</t>
  </si>
  <si>
    <t>PT</t>
  </si>
  <si>
    <t>PW</t>
  </si>
  <si>
    <t>PY</t>
  </si>
  <si>
    <t>QA</t>
  </si>
  <si>
    <t>RE</t>
  </si>
  <si>
    <t>Réunion</t>
  </si>
  <si>
    <t>RO</t>
  </si>
  <si>
    <t>RS</t>
  </si>
  <si>
    <t>RU</t>
  </si>
  <si>
    <t>Russia</t>
  </si>
  <si>
    <t>RW</t>
  </si>
  <si>
    <t>SA</t>
  </si>
  <si>
    <t>SB</t>
  </si>
  <si>
    <t>SC</t>
  </si>
  <si>
    <t>SD</t>
  </si>
  <si>
    <t>SE</t>
  </si>
  <si>
    <t>SG</t>
  </si>
  <si>
    <t>SH</t>
  </si>
  <si>
    <t>Saint Helena</t>
  </si>
  <si>
    <t>SI</t>
  </si>
  <si>
    <t>SJ</t>
  </si>
  <si>
    <t>Svalbard and Jan Mayen</t>
  </si>
  <si>
    <t>SK</t>
  </si>
  <si>
    <t>SL</t>
  </si>
  <si>
    <t>Sierra Leone</t>
  </si>
  <si>
    <t>SM</t>
  </si>
  <si>
    <t>SN</t>
  </si>
  <si>
    <t>SO</t>
  </si>
  <si>
    <t>Somalia</t>
  </si>
  <si>
    <t>SR</t>
  </si>
  <si>
    <t>ST</t>
  </si>
  <si>
    <t>São Tomé and Príncipe</t>
  </si>
  <si>
    <t>SV</t>
  </si>
  <si>
    <t>SY</t>
  </si>
  <si>
    <t>Syria</t>
  </si>
  <si>
    <t>SZ</t>
  </si>
  <si>
    <t>TC</t>
  </si>
  <si>
    <t>Turks and Caicos Islands</t>
  </si>
  <si>
    <t>TD</t>
  </si>
  <si>
    <t>TF</t>
  </si>
  <si>
    <t>French Southern Territories</t>
  </si>
  <si>
    <t>TG</t>
  </si>
  <si>
    <t>TH</t>
  </si>
  <si>
    <t>TJ</t>
  </si>
  <si>
    <t>TK</t>
  </si>
  <si>
    <t>Tokelau</t>
  </si>
  <si>
    <t>TL</t>
  </si>
  <si>
    <t>TM</t>
  </si>
  <si>
    <t>TN</t>
  </si>
  <si>
    <t>TO</t>
  </si>
  <si>
    <t>TR</t>
  </si>
  <si>
    <t>TT</t>
  </si>
  <si>
    <t>TV</t>
  </si>
  <si>
    <t>TW</t>
  </si>
  <si>
    <t>Taiwan</t>
  </si>
  <si>
    <t>TZ</t>
  </si>
  <si>
    <t>Tanzania</t>
  </si>
  <si>
    <t>UA</t>
  </si>
  <si>
    <t>UG</t>
  </si>
  <si>
    <t>UM</t>
  </si>
  <si>
    <t>U.S. Minor Outlying Islands</t>
  </si>
  <si>
    <t>US</t>
  </si>
  <si>
    <t>United States</t>
  </si>
  <si>
    <t>UY</t>
  </si>
  <si>
    <t>UZ</t>
  </si>
  <si>
    <t>VA</t>
  </si>
  <si>
    <t>Vatican City</t>
  </si>
  <si>
    <t>VC</t>
  </si>
  <si>
    <t>VE</t>
  </si>
  <si>
    <t>Venezuela</t>
  </si>
  <si>
    <t>VG</t>
  </si>
  <si>
    <t>British Virgin Islands</t>
  </si>
  <si>
    <t>VI</t>
  </si>
  <si>
    <t>U.S. Virgin Islands</t>
  </si>
  <si>
    <t>VN</t>
  </si>
  <si>
    <t>Vietnam</t>
  </si>
  <si>
    <t>VU</t>
  </si>
  <si>
    <t>WF</t>
  </si>
  <si>
    <t>Wallis and Futuna</t>
  </si>
  <si>
    <t>WS</t>
  </si>
  <si>
    <t>XK</t>
  </si>
  <si>
    <t>Kosovo</t>
  </si>
  <si>
    <t>YE</t>
  </si>
  <si>
    <t>YT</t>
  </si>
  <si>
    <t>Mayotte</t>
  </si>
  <si>
    <t>ZA</t>
  </si>
  <si>
    <t>ZM</t>
  </si>
  <si>
    <t>ZW</t>
  </si>
  <si>
    <t>Long</t>
  </si>
  <si>
    <t>Lat</t>
  </si>
  <si>
    <t>GHGfromWaste</t>
  </si>
  <si>
    <t>Label</t>
  </si>
  <si>
    <t>Total GHG Emissions in MMTCDE</t>
  </si>
  <si>
    <t>PercentageWaste</t>
  </si>
  <si>
    <t>Rank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</si>
</sst>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0.00"/>
    <numFmt numFmtId="165" formatCode="#\ ###\ ##0.00"/>
  </numFmts>
  <fonts count="29" x14ac:knownFonts="1">
    <font>
      <sz val="10"/>
      <name val="Arial"/>
    </font>
    <font>
      <sz val="10"/>
      <name val="Arial"/>
      <family val="2"/>
    </font>
    <font>
      <b/>
      <sz val="10"/>
      <name val="Arial"/>
      <family val="2"/>
    </font>
    <font>
      <b/>
      <sz val="9"/>
      <name val="Arial"/>
      <family val="2"/>
    </font>
    <font>
      <i/>
      <sz val="7"/>
      <name val="Arial"/>
      <family val="2"/>
    </font>
    <font>
      <b/>
      <sz val="8"/>
      <name val="Arial"/>
      <family val="2"/>
    </font>
    <font>
      <sz val="8"/>
      <name val="Arial"/>
      <family val="2"/>
    </font>
    <font>
      <i/>
      <vertAlign val="superscript"/>
      <sz val="10"/>
      <name val="Arial"/>
      <family val="2"/>
    </font>
    <font>
      <sz val="8"/>
      <name val="Arial"/>
      <family val="2"/>
    </font>
    <font>
      <b/>
      <u/>
      <sz val="9"/>
      <name val="Arial"/>
      <family val="2"/>
    </font>
    <font>
      <i/>
      <vertAlign val="superscript"/>
      <sz val="8"/>
      <name val="Arial"/>
      <family val="2"/>
    </font>
    <font>
      <b/>
      <i/>
      <u/>
      <sz val="9"/>
      <name val="Arial"/>
      <family val="2"/>
    </font>
    <font>
      <b/>
      <sz val="15"/>
      <name val="Arial"/>
      <family val="2"/>
    </font>
    <font>
      <b/>
      <sz val="13"/>
      <name val="Arial"/>
      <family val="2"/>
    </font>
    <font>
      <b/>
      <sz val="8"/>
      <color indexed="8"/>
      <name val="Arial"/>
      <family val="2"/>
    </font>
    <font>
      <sz val="10"/>
      <color indexed="8"/>
      <name val="Arial"/>
      <family val="2"/>
    </font>
    <font>
      <i/>
      <sz val="12"/>
      <name val="Arial"/>
      <family val="2"/>
    </font>
    <font>
      <sz val="8"/>
      <color indexed="22"/>
      <name val="Arial"/>
      <family val="2"/>
    </font>
    <font>
      <sz val="9"/>
      <name val="Arial"/>
      <family val="2"/>
    </font>
    <font>
      <b/>
      <sz val="10"/>
      <color indexed="12"/>
      <name val="Arial"/>
      <family val="2"/>
    </font>
    <font>
      <i/>
      <sz val="8"/>
      <color indexed="55"/>
      <name val="Arial"/>
      <family val="2"/>
    </font>
    <font>
      <i/>
      <sz val="9"/>
      <name val="Arial"/>
      <family val="2"/>
    </font>
    <font>
      <i/>
      <vertAlign val="subscript"/>
      <sz val="7"/>
      <name val="Arial"/>
      <family val="2"/>
    </font>
    <font>
      <sz val="10"/>
      <name val="Arial"/>
      <family val="2"/>
    </font>
    <font>
      <u/>
      <sz val="10"/>
      <color theme="10"/>
      <name val="Arial"/>
      <family val="2"/>
    </font>
    <font>
      <u/>
      <sz val="8"/>
      <color theme="10"/>
      <name val="Arial"/>
      <family val="2"/>
    </font>
    <font>
      <u/>
      <sz val="10"/>
      <color theme="10"/>
      <name val="Arial"/>
      <family val="2"/>
    </font>
    <font>
      <sz val="10"/>
      <color rgb="FFFFFFFF"/>
      <name val="Arial"/>
      <family val="2"/>
    </font>
    <font>
      <sz val="8"/>
      <color rgb="FF212121"/>
      <name val="Arial"/>
      <family val="2"/>
    </font>
  </fonts>
  <fills count="9">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rgb="FF78909C"/>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CFD8DC"/>
      </top>
      <bottom/>
      <diagonal/>
    </border>
  </borders>
  <cellStyleXfs count="5">
    <xf numFmtId="0" fontId="0" fillId="0" borderId="0"/>
    <xf numFmtId="0" fontId="15" fillId="0" borderId="0"/>
    <xf numFmtId="0" fontId="24" fillId="0" borderId="0" applyNumberFormat="0" applyFill="0" applyBorder="0" applyAlignment="0" applyProtection="0"/>
    <xf numFmtId="0" fontId="23" fillId="0" borderId="0"/>
    <xf numFmtId="0" fontId="26" fillId="0" borderId="0" applyNumberFormat="0" applyFill="0" applyBorder="0" applyAlignment="0" applyProtection="0"/>
  </cellStyleXfs>
  <cellXfs count="86">
    <xf numFmtId="0" fontId="0" fillId="0" borderId="0" xfId="0"/>
    <xf numFmtId="0" fontId="12" fillId="2" borderId="0" xfId="0" applyFont="1" applyFill="1" applyAlignment="1" applyProtection="1">
      <alignment horizontal="left"/>
      <protection locked="0"/>
    </xf>
    <xf numFmtId="0" fontId="14" fillId="3" borderId="0" xfId="1" applyFont="1" applyFill="1" applyBorder="1" applyAlignment="1" applyProtection="1">
      <alignment horizontal="left" vertical="center"/>
      <protection locked="0"/>
    </xf>
    <xf numFmtId="0" fontId="16" fillId="2" borderId="0" xfId="0" applyFont="1" applyFill="1" applyAlignment="1" applyProtection="1">
      <alignment horizontal="right"/>
      <protection locked="0"/>
    </xf>
    <xf numFmtId="0" fontId="0" fillId="2" borderId="0" xfId="0" applyFill="1" applyProtection="1">
      <protection locked="0"/>
    </xf>
    <xf numFmtId="164" fontId="0" fillId="2" borderId="0" xfId="0" applyNumberFormat="1" applyFill="1" applyProtection="1">
      <protection locked="0"/>
    </xf>
    <xf numFmtId="0" fontId="0" fillId="0" borderId="0" xfId="0" applyProtection="1">
      <protection locked="0"/>
    </xf>
    <xf numFmtId="0" fontId="2" fillId="2" borderId="0" xfId="0" applyFont="1" applyFill="1" applyProtection="1">
      <protection locked="0"/>
    </xf>
    <xf numFmtId="0" fontId="13" fillId="2" borderId="0" xfId="0" applyFont="1" applyFill="1" applyProtection="1">
      <protection locked="0"/>
    </xf>
    <xf numFmtId="49" fontId="17" fillId="2" borderId="0" xfId="0" applyNumberFormat="1" applyFont="1" applyFill="1" applyAlignment="1" applyProtection="1">
      <alignment wrapText="1"/>
      <protection locked="0"/>
    </xf>
    <xf numFmtId="49" fontId="17" fillId="0" borderId="0" xfId="0" applyNumberFormat="1" applyFont="1" applyAlignment="1" applyProtection="1">
      <alignment wrapText="1"/>
      <protection locked="0"/>
    </xf>
    <xf numFmtId="164" fontId="0" fillId="0" borderId="0" xfId="0" applyNumberFormat="1" applyProtection="1">
      <protection locked="0"/>
    </xf>
    <xf numFmtId="49" fontId="6" fillId="0" borderId="0" xfId="0" applyNumberFormat="1" applyFont="1" applyAlignment="1" applyProtection="1">
      <alignment horizontal="center"/>
      <protection locked="0"/>
    </xf>
    <xf numFmtId="164" fontId="1" fillId="0" borderId="0" xfId="0" applyNumberFormat="1" applyFont="1" applyFill="1" applyAlignment="1" applyProtection="1">
      <alignment horizontal="left"/>
      <protection locked="0"/>
    </xf>
    <xf numFmtId="164" fontId="1" fillId="0" borderId="0" xfId="0" applyNumberFormat="1" applyFont="1" applyFill="1" applyProtection="1">
      <protection locked="0"/>
    </xf>
    <xf numFmtId="164" fontId="0" fillId="0" borderId="0" xfId="0" applyNumberFormat="1" applyFill="1" applyProtection="1">
      <protection locked="0"/>
    </xf>
    <xf numFmtId="0" fontId="0" fillId="3" borderId="0" xfId="0" applyFill="1" applyProtection="1">
      <protection locked="0"/>
    </xf>
    <xf numFmtId="0" fontId="4" fillId="3" borderId="0" xfId="0" applyFont="1" applyFill="1" applyAlignment="1" applyProtection="1">
      <alignment horizontal="center" vertical="center" wrapText="1"/>
      <protection locked="0"/>
    </xf>
    <xf numFmtId="164" fontId="5" fillId="3" borderId="0" xfId="0" applyNumberFormat="1" applyFont="1" applyFill="1" applyAlignment="1" applyProtection="1">
      <alignment horizontal="right" vertical="center" wrapText="1"/>
      <protection locked="0"/>
    </xf>
    <xf numFmtId="0" fontId="0" fillId="4" borderId="0" xfId="0" applyFill="1" applyProtection="1">
      <protection locked="0"/>
    </xf>
    <xf numFmtId="0" fontId="3" fillId="4" borderId="0" xfId="0" applyFont="1" applyFill="1" applyAlignment="1" applyProtection="1">
      <alignment horizontal="center" vertical="center"/>
      <protection locked="0"/>
    </xf>
    <xf numFmtId="0" fontId="6" fillId="4" borderId="0" xfId="0" applyFont="1" applyFill="1" applyAlignment="1" applyProtection="1">
      <alignment horizontal="center" vertical="center" wrapText="1"/>
      <protection locked="0"/>
    </xf>
    <xf numFmtId="0" fontId="6" fillId="0" borderId="0" xfId="0" applyFont="1" applyProtection="1">
      <protection locked="0"/>
    </xf>
    <xf numFmtId="164" fontId="6" fillId="0" borderId="0" xfId="0" applyNumberFormat="1" applyFont="1" applyProtection="1">
      <protection locked="0"/>
    </xf>
    <xf numFmtId="0" fontId="11" fillId="0" borderId="0" xfId="0" applyFont="1" applyProtection="1">
      <protection locked="0"/>
    </xf>
    <xf numFmtId="0" fontId="0" fillId="0" borderId="0" xfId="0" applyAlignment="1" applyProtection="1">
      <alignment horizontal="right"/>
      <protection locked="0"/>
    </xf>
    <xf numFmtId="2" fontId="0" fillId="0" borderId="0" xfId="0" applyNumberFormat="1" applyAlignment="1" applyProtection="1">
      <alignment horizontal="right"/>
      <protection locked="0"/>
    </xf>
    <xf numFmtId="164" fontId="7" fillId="0" borderId="0" xfId="0" applyNumberFormat="1" applyFont="1" applyAlignment="1" applyProtection="1">
      <alignment horizontal="left"/>
      <protection locked="0"/>
    </xf>
    <xf numFmtId="164" fontId="0" fillId="0" borderId="0" xfId="0" applyNumberFormat="1" applyAlignment="1" applyProtection="1">
      <alignment horizontal="right"/>
      <protection locked="0"/>
    </xf>
    <xf numFmtId="164" fontId="8" fillId="0" borderId="0" xfId="0" applyNumberFormat="1" applyFont="1" applyAlignment="1" applyProtection="1">
      <alignment wrapText="1"/>
      <protection locked="0"/>
    </xf>
    <xf numFmtId="0" fontId="8" fillId="0" borderId="0" xfId="0" applyFont="1" applyAlignment="1" applyProtection="1">
      <alignment horizontal="right"/>
      <protection locked="0"/>
    </xf>
    <xf numFmtId="0" fontId="8" fillId="0" borderId="0" xfId="0" applyFont="1" applyAlignment="1" applyProtection="1">
      <alignment wrapText="1"/>
      <protection locked="0"/>
    </xf>
    <xf numFmtId="164" fontId="10" fillId="0" borderId="0" xfId="0" applyNumberFormat="1" applyFont="1" applyAlignment="1" applyProtection="1">
      <alignment horizontal="left" wrapText="1"/>
      <protection locked="0"/>
    </xf>
    <xf numFmtId="0" fontId="14" fillId="3" borderId="1" xfId="1" applyFont="1" applyFill="1" applyBorder="1" applyAlignment="1" applyProtection="1">
      <alignment horizontal="left" vertical="center"/>
      <protection hidden="1"/>
    </xf>
    <xf numFmtId="0" fontId="4" fillId="3" borderId="2" xfId="0" applyFont="1" applyFill="1" applyBorder="1" applyAlignment="1" applyProtection="1">
      <alignment horizontal="center" vertical="center" wrapText="1"/>
      <protection hidden="1"/>
    </xf>
    <xf numFmtId="164" fontId="5" fillId="3" borderId="2" xfId="0" applyNumberFormat="1" applyFont="1" applyFill="1" applyBorder="1" applyAlignment="1" applyProtection="1">
      <alignment horizontal="right" vertical="center" wrapText="1"/>
      <protection hidden="1"/>
    </xf>
    <xf numFmtId="164" fontId="5" fillId="3" borderId="3" xfId="0" applyNumberFormat="1" applyFont="1" applyFill="1" applyBorder="1" applyAlignment="1" applyProtection="1">
      <alignment horizontal="right" vertical="center" wrapText="1"/>
      <protection hidden="1"/>
    </xf>
    <xf numFmtId="0" fontId="3" fillId="4" borderId="4" xfId="0" applyFont="1" applyFill="1" applyBorder="1" applyAlignment="1" applyProtection="1">
      <alignment horizontal="center" vertical="center"/>
      <protection hidden="1"/>
    </xf>
    <xf numFmtId="0" fontId="6" fillId="4" borderId="5" xfId="0" applyFont="1" applyFill="1" applyBorder="1" applyAlignment="1" applyProtection="1">
      <alignment horizontal="center" vertical="center" wrapText="1"/>
      <protection hidden="1"/>
    </xf>
    <xf numFmtId="164" fontId="4" fillId="4" borderId="5" xfId="0" applyNumberFormat="1" applyFont="1" applyFill="1" applyBorder="1" applyAlignment="1" applyProtection="1">
      <alignment horizontal="right" vertical="center" wrapText="1"/>
      <protection hidden="1"/>
    </xf>
    <xf numFmtId="164" fontId="4" fillId="4" borderId="6" xfId="0" applyNumberFormat="1" applyFont="1" applyFill="1" applyBorder="1" applyAlignment="1" applyProtection="1">
      <alignment horizontal="right" vertical="center" wrapText="1"/>
      <protection hidden="1"/>
    </xf>
    <xf numFmtId="164" fontId="18" fillId="0" borderId="4" xfId="0" applyNumberFormat="1" applyFont="1" applyFill="1" applyBorder="1" applyAlignment="1" applyProtection="1">
      <alignment horizontal="left" vertical="center" shrinkToFit="1"/>
      <protection hidden="1"/>
    </xf>
    <xf numFmtId="0" fontId="6" fillId="0" borderId="5" xfId="0" applyFont="1" applyFill="1" applyBorder="1" applyAlignment="1" applyProtection="1">
      <alignment horizontal="center" vertical="center" wrapText="1"/>
      <protection hidden="1"/>
    </xf>
    <xf numFmtId="164" fontId="6" fillId="0" borderId="5" xfId="0" applyNumberFormat="1" applyFont="1" applyFill="1" applyBorder="1" applyAlignment="1" applyProtection="1">
      <alignment horizontal="right" vertical="center" wrapText="1"/>
      <protection hidden="1"/>
    </xf>
    <xf numFmtId="164" fontId="6" fillId="0" borderId="6" xfId="0" applyNumberFormat="1" applyFont="1" applyFill="1" applyBorder="1" applyAlignment="1" applyProtection="1">
      <alignment horizontal="right" vertical="center" wrapText="1"/>
      <protection hidden="1"/>
    </xf>
    <xf numFmtId="0" fontId="2" fillId="4" borderId="7" xfId="0" applyFont="1" applyFill="1" applyBorder="1" applyProtection="1">
      <protection hidden="1"/>
    </xf>
    <xf numFmtId="0" fontId="0" fillId="4" borderId="8" xfId="0" applyFill="1" applyBorder="1" applyProtection="1">
      <protection hidden="1"/>
    </xf>
    <xf numFmtId="164" fontId="0" fillId="4" borderId="8" xfId="0" applyNumberFormat="1" applyFill="1" applyBorder="1" applyProtection="1">
      <protection hidden="1"/>
    </xf>
    <xf numFmtId="164" fontId="0" fillId="4" borderId="9" xfId="0" applyNumberFormat="1" applyFill="1" applyBorder="1" applyProtection="1">
      <protection hidden="1"/>
    </xf>
    <xf numFmtId="0" fontId="19" fillId="2" borderId="0" xfId="0" applyFont="1" applyFill="1" applyProtection="1">
      <protection locked="0"/>
    </xf>
    <xf numFmtId="0" fontId="20" fillId="2" borderId="0" xfId="0" applyFont="1" applyFill="1" applyAlignment="1" applyProtection="1">
      <alignment horizontal="right"/>
      <protection locked="0"/>
    </xf>
    <xf numFmtId="49" fontId="21" fillId="2" borderId="0" xfId="0" applyNumberFormat="1" applyFont="1" applyFill="1" applyAlignment="1" applyProtection="1">
      <alignment horizontal="right"/>
      <protection locked="0"/>
    </xf>
    <xf numFmtId="0" fontId="6" fillId="0" borderId="0" xfId="0" applyFont="1"/>
    <xf numFmtId="165" fontId="6" fillId="0" borderId="0" xfId="0" applyNumberFormat="1" applyFont="1" applyFill="1" applyAlignment="1">
      <alignment horizontal="right"/>
    </xf>
    <xf numFmtId="0" fontId="6" fillId="4" borderId="0" xfId="0" applyFont="1" applyFill="1"/>
    <xf numFmtId="165" fontId="6" fillId="4" borderId="0" xfId="0" applyNumberFormat="1" applyFont="1" applyFill="1" applyAlignment="1">
      <alignment horizontal="right"/>
    </xf>
    <xf numFmtId="0" fontId="6" fillId="5" borderId="0" xfId="0" applyFont="1" applyFill="1"/>
    <xf numFmtId="165" fontId="6" fillId="5" borderId="0" xfId="0" applyNumberFormat="1" applyFont="1" applyFill="1" applyAlignment="1">
      <alignment horizontal="right"/>
    </xf>
    <xf numFmtId="0" fontId="6" fillId="5" borderId="0" xfId="0" applyFont="1" applyFill="1" applyAlignment="1">
      <alignment wrapText="1"/>
    </xf>
    <xf numFmtId="0" fontId="0" fillId="3" borderId="0" xfId="0" applyFill="1" applyBorder="1" applyProtection="1">
      <protection locked="0"/>
    </xf>
    <xf numFmtId="164" fontId="4" fillId="4" borderId="0" xfId="0" applyNumberFormat="1" applyFont="1" applyFill="1" applyBorder="1" applyAlignment="1" applyProtection="1">
      <alignment horizontal="right" vertical="center" wrapText="1"/>
      <protection hidden="1"/>
    </xf>
    <xf numFmtId="0" fontId="0" fillId="4" borderId="0" xfId="0" applyFill="1" applyBorder="1" applyProtection="1">
      <protection locked="0"/>
    </xf>
    <xf numFmtId="0" fontId="9" fillId="0" borderId="0" xfId="0" applyFont="1" applyAlignment="1" applyProtection="1">
      <alignment horizontal="left" wrapText="1"/>
      <protection locked="0"/>
    </xf>
    <xf numFmtId="0" fontId="9" fillId="0" borderId="0" xfId="0" applyFont="1" applyAlignment="1" applyProtection="1">
      <alignment horizontal="left" wrapText="1"/>
      <protection locked="0"/>
    </xf>
    <xf numFmtId="0" fontId="6" fillId="0" borderId="0" xfId="0" applyFont="1"/>
    <xf numFmtId="0" fontId="27" fillId="7" borderId="12" xfId="0" applyFont="1" applyFill="1" applyBorder="1" applyAlignment="1">
      <alignment horizontal="left" vertical="center" wrapText="1"/>
    </xf>
    <xf numFmtId="0" fontId="28" fillId="7" borderId="12" xfId="0" applyFont="1" applyFill="1" applyBorder="1" applyAlignment="1">
      <alignment horizontal="left" vertical="center" wrapText="1"/>
    </xf>
    <xf numFmtId="0" fontId="6" fillId="8" borderId="0" xfId="0" applyFont="1" applyFill="1"/>
    <xf numFmtId="0" fontId="6" fillId="8" borderId="0" xfId="0" applyFont="1" applyFill="1" applyAlignment="1">
      <alignment wrapText="1"/>
    </xf>
    <xf numFmtId="0" fontId="0" fillId="8" borderId="0" xfId="0" applyFill="1" applyProtection="1">
      <protection locked="0"/>
    </xf>
    <xf numFmtId="0" fontId="6" fillId="0" borderId="0" xfId="0" applyFont="1"/>
    <xf numFmtId="0" fontId="6" fillId="0" borderId="0" xfId="0" applyFont="1"/>
    <xf numFmtId="49" fontId="25" fillId="0" borderId="0" xfId="4" applyNumberFormat="1" applyFont="1" applyAlignment="1" applyProtection="1">
      <alignment horizontal="left" wrapText="1"/>
      <protection locked="0"/>
    </xf>
    <xf numFmtId="0" fontId="25" fillId="0" borderId="0" xfId="4" applyFont="1" applyAlignment="1">
      <alignment wrapText="1"/>
    </xf>
    <xf numFmtId="0" fontId="9" fillId="0" borderId="0" xfId="0" applyFont="1" applyAlignment="1" applyProtection="1">
      <alignment horizontal="left" wrapText="1"/>
      <protection locked="0"/>
    </xf>
    <xf numFmtId="0" fontId="5" fillId="0" borderId="0" xfId="0" applyFont="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8" fillId="0" borderId="0" xfId="0" applyNumberFormat="1" applyFont="1" applyAlignment="1" applyProtection="1">
      <alignment horizontal="left" wrapText="1"/>
      <protection locked="0"/>
    </xf>
    <xf numFmtId="0" fontId="8" fillId="0" borderId="0" xfId="0" applyFont="1" applyAlignment="1" applyProtection="1">
      <alignment horizontal="left" vertical="top" wrapText="1"/>
      <protection locked="0"/>
    </xf>
    <xf numFmtId="0" fontId="6" fillId="0" borderId="0" xfId="0" applyFont="1" applyAlignment="1" applyProtection="1">
      <alignment horizontal="left" wrapText="1"/>
      <protection locked="0"/>
    </xf>
    <xf numFmtId="0" fontId="25" fillId="0" borderId="0" xfId="4" applyFont="1" applyAlignment="1" applyProtection="1">
      <alignment horizontal="left" vertical="top" wrapText="1"/>
      <protection locked="0"/>
    </xf>
    <xf numFmtId="164" fontId="0" fillId="6" borderId="10" xfId="0" applyNumberFormat="1" applyFill="1" applyBorder="1" applyAlignment="1" applyProtection="1">
      <alignment horizontal="left"/>
      <protection locked="0"/>
    </xf>
    <xf numFmtId="164" fontId="0" fillId="6" borderId="5" xfId="0" applyNumberFormat="1" applyFill="1" applyBorder="1" applyAlignment="1" applyProtection="1">
      <alignment horizontal="left"/>
      <protection locked="0"/>
    </xf>
    <xf numFmtId="164" fontId="0" fillId="6" borderId="11" xfId="0" applyNumberFormat="1" applyFill="1" applyBorder="1" applyAlignment="1" applyProtection="1">
      <alignment horizontal="left"/>
      <protection locked="0"/>
    </xf>
    <xf numFmtId="2" fontId="0" fillId="0" borderId="0" xfId="0" applyNumberFormat="1" applyProtection="1">
      <protection locked="0"/>
    </xf>
    <xf numFmtId="165" fontId="0" fillId="0" borderId="0" xfId="0" applyNumberFormat="1" applyProtection="1">
      <protection locked="0"/>
    </xf>
  </cellXfs>
  <cellStyles count="5">
    <cellStyle name="Hyperlink" xfId="4" builtinId="8"/>
    <cellStyle name="Hyperlink 2" xfId="2"/>
    <cellStyle name="Normal" xfId="0" builtinId="0"/>
    <cellStyle name="Normal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 TargetMode="External"/><Relationship Id="rId1" Type="http://schemas.openxmlformats.org/officeDocument/2006/relationships/hyperlink" Target="http://unfccc.int/ghg_data/ghg_data_unfccc/data_sources/items/3816.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unfccc.int/" TargetMode="External"/><Relationship Id="rId1" Type="http://schemas.openxmlformats.org/officeDocument/2006/relationships/hyperlink" Target="http://unfccc.int/ghg_data/ghg_data_unfccc/data_sources/items/3816.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0"/>
  <sheetViews>
    <sheetView tabSelected="1" zoomScaleNormal="100" workbookViewId="0">
      <pane ySplit="2" topLeftCell="A3" activePane="bottomLeft" state="frozenSplit"/>
      <selection pane="bottomLeft" activeCell="D3" sqref="D3"/>
    </sheetView>
  </sheetViews>
  <sheetFormatPr defaultColWidth="9.109375" defaultRowHeight="13.2" x14ac:dyDescent="0.25"/>
  <cols>
    <col min="1" max="1" width="2.44140625" style="6" customWidth="1"/>
    <col min="2" max="2" width="22.88671875" style="6" customWidth="1"/>
    <col min="3" max="3" width="7.44140625" style="6" customWidth="1"/>
    <col min="4" max="4" width="11.6640625" style="11" customWidth="1"/>
    <col min="5" max="5" width="11.5546875" style="11" customWidth="1"/>
    <col min="6" max="6" width="12.109375" style="11" customWidth="1"/>
    <col min="7" max="7" width="11.6640625" style="11" customWidth="1"/>
    <col min="8" max="9" width="11.5546875" style="11" customWidth="1"/>
    <col min="10" max="10" width="13.5546875" style="6" customWidth="1"/>
    <col min="11" max="11" width="9.109375" style="6"/>
    <col min="12" max="12" width="48.6640625" style="6" customWidth="1"/>
    <col min="13" max="13" width="10.5546875" style="6" bestFit="1" customWidth="1"/>
    <col min="14" max="16384" width="9.109375" style="6"/>
  </cols>
  <sheetData>
    <row r="1" spans="1:15" ht="30.6" customHeight="1" x14ac:dyDescent="0.25">
      <c r="A1" s="19"/>
      <c r="B1" s="20"/>
      <c r="C1" s="21"/>
      <c r="D1" s="60" t="s">
        <v>175</v>
      </c>
      <c r="E1" s="60" t="s">
        <v>175</v>
      </c>
      <c r="F1" s="60" t="s">
        <v>175</v>
      </c>
      <c r="G1" s="60" t="s">
        <v>175</v>
      </c>
      <c r="H1" s="60" t="s">
        <v>175</v>
      </c>
      <c r="I1" s="60" t="s">
        <v>175</v>
      </c>
      <c r="J1" s="61"/>
    </row>
    <row r="2" spans="1:15" ht="43.2" customHeight="1" x14ac:dyDescent="0.25">
      <c r="A2" s="16"/>
      <c r="B2" s="2" t="s">
        <v>171</v>
      </c>
      <c r="C2" s="17" t="s">
        <v>0</v>
      </c>
      <c r="D2" s="18" t="s">
        <v>545</v>
      </c>
      <c r="E2" s="18" t="s">
        <v>163</v>
      </c>
      <c r="F2" s="18" t="s">
        <v>178</v>
      </c>
      <c r="G2" s="18" t="s">
        <v>168</v>
      </c>
      <c r="H2" s="18" t="s">
        <v>164</v>
      </c>
      <c r="I2" s="18" t="s">
        <v>543</v>
      </c>
      <c r="J2" s="18" t="s">
        <v>541</v>
      </c>
      <c r="K2" s="18" t="s">
        <v>542</v>
      </c>
      <c r="L2" s="18" t="s">
        <v>544</v>
      </c>
      <c r="M2" s="18" t="s">
        <v>546</v>
      </c>
      <c r="N2" s="18" t="s">
        <v>547</v>
      </c>
    </row>
    <row r="3" spans="1:15" ht="12.6" customHeight="1" x14ac:dyDescent="0.25">
      <c r="A3" s="57"/>
      <c r="B3" s="56" t="s">
        <v>29</v>
      </c>
      <c r="C3" s="56">
        <v>2005</v>
      </c>
      <c r="D3" s="57">
        <v>7465.86</v>
      </c>
      <c r="E3" s="57">
        <v>5769.8548000000001</v>
      </c>
      <c r="F3" s="57">
        <v>430.786</v>
      </c>
      <c r="G3" s="57">
        <v>764.88592000000006</v>
      </c>
      <c r="H3" s="57">
        <v>819.32899999999995</v>
      </c>
      <c r="I3" s="57">
        <v>111.792</v>
      </c>
      <c r="J3" s="6">
        <f>VLOOKUP($B3,Sheet1!A:D,4,FALSE)</f>
        <v>104.195397</v>
      </c>
      <c r="K3" s="6">
        <f>VLOOKUP(B3,Sheet1!A:D,3,FALSE)</f>
        <v>35.861660000000001</v>
      </c>
      <c r="L3" s="6" t="str">
        <f>B3&amp;" "&amp;ROUNDDOWN(D3,1)&amp;" mmtcde " &amp; ROUNDDOWN(M3,1) &amp; "% C02 by waste"</f>
        <v>China 7465.8 mmtcde 1.4% C02 by waste</v>
      </c>
      <c r="M3" s="84">
        <f>I3/D3*100</f>
        <v>1.4973760558060292</v>
      </c>
      <c r="N3" s="6">
        <v>1</v>
      </c>
      <c r="O3" s="85"/>
    </row>
    <row r="4" spans="1:15" ht="12.6" customHeight="1" x14ac:dyDescent="0.25">
      <c r="A4" s="57"/>
      <c r="B4" s="67" t="s">
        <v>515</v>
      </c>
      <c r="C4" s="70">
        <v>2012</v>
      </c>
      <c r="D4" s="53">
        <v>6487.85</v>
      </c>
      <c r="E4" s="53">
        <v>5498.8825099999995</v>
      </c>
      <c r="F4" s="53">
        <v>1736.63876</v>
      </c>
      <c r="G4" s="53">
        <v>334.35383000000002</v>
      </c>
      <c r="H4" s="53">
        <v>526.25151000000005</v>
      </c>
      <c r="I4" s="53">
        <v>123.97207</v>
      </c>
      <c r="J4" s="6">
        <f>VLOOKUP($B4,Sheet1!A:D,4,FALSE)</f>
        <v>-95.712890999999999</v>
      </c>
      <c r="K4" s="6">
        <f>VLOOKUP(B4,Sheet1!A:D,3,FALSE)</f>
        <v>37.090240000000001</v>
      </c>
      <c r="L4" s="6" t="str">
        <f>B4&amp;" "&amp;ROUNDDOWN(D4,1)&amp;" mmtcde " &amp; ROUNDDOWN(M4,1) &amp; "% C02 by waste"</f>
        <v>United States 6487.8 mmtcde 1.9% C02 by waste</v>
      </c>
      <c r="M4" s="84">
        <f>I4/D4*100</f>
        <v>1.9108344058509368</v>
      </c>
      <c r="N4" s="6">
        <v>2</v>
      </c>
      <c r="O4" s="85"/>
    </row>
    <row r="5" spans="1:15" ht="12.6" customHeight="1" x14ac:dyDescent="0.25">
      <c r="A5" s="57"/>
      <c r="B5" s="67" t="s">
        <v>462</v>
      </c>
      <c r="C5" s="70">
        <v>2012</v>
      </c>
      <c r="D5" s="53">
        <v>2297.15</v>
      </c>
      <c r="E5" s="53">
        <v>1887.25748</v>
      </c>
      <c r="F5" s="53">
        <v>241.36829</v>
      </c>
      <c r="G5" s="53">
        <v>181.14489</v>
      </c>
      <c r="H5" s="53">
        <v>144.22205</v>
      </c>
      <c r="I5" s="53">
        <v>83.953949999999992</v>
      </c>
      <c r="J5" s="6">
        <f>VLOOKUP($B5,Sheet1!A:D,4,FALSE)</f>
        <v>105.31875599999999</v>
      </c>
      <c r="K5" s="6">
        <f>VLOOKUP(B5,Sheet1!A:D,3,FALSE)</f>
        <v>61.524009999999997</v>
      </c>
      <c r="L5" s="6" t="str">
        <f>B5&amp;" "&amp;ROUNDDOWN(D5,1)&amp;" mmtcde " &amp; ROUNDDOWN(M5,1) &amp; "% C02 by waste"</f>
        <v>Russia 2297.1 mmtcde 3.6% C02 by waste</v>
      </c>
      <c r="M5" s="84">
        <f>I5/D5*100</f>
        <v>3.6547003896132155</v>
      </c>
      <c r="N5" s="6">
        <v>3</v>
      </c>
      <c r="O5" s="85"/>
    </row>
    <row r="6" spans="1:15" ht="12.6" customHeight="1" x14ac:dyDescent="0.25">
      <c r="A6" s="57"/>
      <c r="B6" s="56" t="s">
        <v>66</v>
      </c>
      <c r="C6" s="56">
        <v>2000</v>
      </c>
      <c r="D6" s="57">
        <v>1523.77</v>
      </c>
      <c r="E6" s="57">
        <v>1027.01649</v>
      </c>
      <c r="F6" s="57">
        <v>98.104529999999997</v>
      </c>
      <c r="G6" s="57">
        <v>88.596130000000002</v>
      </c>
      <c r="H6" s="57">
        <v>355.60165000000001</v>
      </c>
      <c r="I6" s="57">
        <v>52.552289999999999</v>
      </c>
      <c r="J6" s="6">
        <f>VLOOKUP($B6,Sheet1!A:D,4,FALSE)</f>
        <v>78.962879999999998</v>
      </c>
      <c r="K6" s="6">
        <f>VLOOKUP(B6,Sheet1!A:D,3,FALSE)</f>
        <v>20.593684</v>
      </c>
      <c r="L6" s="6" t="str">
        <f>B6&amp;" "&amp;ROUNDDOWN(D6,1)&amp;" mmtcde " &amp; ROUNDDOWN(M6,1) &amp; "% C02 by waste"</f>
        <v>India 1523.7 mmtcde 3.4% C02 by waste</v>
      </c>
      <c r="M6" s="84">
        <f>I6/D6*100</f>
        <v>3.4488334853685272</v>
      </c>
      <c r="N6" s="6">
        <v>4</v>
      </c>
      <c r="O6" s="85"/>
    </row>
    <row r="7" spans="1:15" ht="12.6" customHeight="1" x14ac:dyDescent="0.25">
      <c r="A7" s="57"/>
      <c r="B7" s="56" t="s">
        <v>73</v>
      </c>
      <c r="C7" s="56">
        <v>2012</v>
      </c>
      <c r="D7" s="57">
        <v>1343.14</v>
      </c>
      <c r="E7" s="57">
        <v>1229.5969700000001</v>
      </c>
      <c r="F7" s="57">
        <v>219.75528</v>
      </c>
      <c r="G7" s="57">
        <v>69.515749999999997</v>
      </c>
      <c r="H7" s="57">
        <v>23.90476</v>
      </c>
      <c r="I7" s="57">
        <v>20.02863</v>
      </c>
      <c r="J7" s="6">
        <f>VLOOKUP($B7,Sheet1!A:D,4,FALSE)</f>
        <v>138.25292400000001</v>
      </c>
      <c r="K7" s="6">
        <f>VLOOKUP(B7,Sheet1!A:D,3,FALSE)</f>
        <v>36.204824000000002</v>
      </c>
      <c r="L7" s="6" t="str">
        <f>B7&amp;" "&amp;ROUNDDOWN(D7,1)&amp;" mmtcde " &amp; ROUNDDOWN(M7,1) &amp; "% C02 by waste"</f>
        <v>Japan 1343.1 mmtcde 1.4% C02 by waste</v>
      </c>
      <c r="M7" s="84">
        <f>I7/D7*100</f>
        <v>1.4911796238664621</v>
      </c>
      <c r="N7" s="6">
        <v>5</v>
      </c>
      <c r="O7" s="85"/>
    </row>
    <row r="8" spans="1:15" ht="12.6" customHeight="1" x14ac:dyDescent="0.25">
      <c r="A8" s="53"/>
      <c r="B8" s="56" t="s">
        <v>54</v>
      </c>
      <c r="C8" s="56">
        <v>2012</v>
      </c>
      <c r="D8" s="57">
        <v>939.08</v>
      </c>
      <c r="E8" s="57">
        <v>786.03045999999995</v>
      </c>
      <c r="F8" s="57">
        <v>155.4864</v>
      </c>
      <c r="G8" s="57">
        <v>68.25385</v>
      </c>
      <c r="H8" s="57">
        <v>69.490359999999995</v>
      </c>
      <c r="I8" s="57">
        <v>13.55256</v>
      </c>
      <c r="J8" s="6">
        <f>VLOOKUP($B8,Sheet1!A:D,4,FALSE)</f>
        <v>10.451525999999999</v>
      </c>
      <c r="K8" s="6">
        <f>VLOOKUP(B8,Sheet1!A:D,3,FALSE)</f>
        <v>51.165691000000002</v>
      </c>
      <c r="L8" s="6" t="str">
        <f>B8&amp;" "&amp;ROUNDDOWN(D8,1)&amp;" mmtcde " &amp; ROUNDDOWN(M8,1) &amp; "% C02 by waste"</f>
        <v>Germany 939 mmtcde 1.4% C02 by waste</v>
      </c>
      <c r="M8" s="84">
        <f>I8/D8*100</f>
        <v>1.4431741704647101</v>
      </c>
      <c r="N8" s="6">
        <v>6</v>
      </c>
      <c r="O8" s="85"/>
    </row>
    <row r="9" spans="1:15" ht="12.6" customHeight="1" x14ac:dyDescent="0.25">
      <c r="A9" s="53"/>
      <c r="B9" s="56" t="s">
        <v>19</v>
      </c>
      <c r="C9" s="56">
        <v>2005</v>
      </c>
      <c r="D9" s="57">
        <v>862.81</v>
      </c>
      <c r="E9" s="57">
        <v>328.786</v>
      </c>
      <c r="F9" s="57">
        <v>134.54</v>
      </c>
      <c r="G9" s="57">
        <v>77.198880000000003</v>
      </c>
      <c r="H9" s="57">
        <v>415.77100000000002</v>
      </c>
      <c r="I9" s="57">
        <v>41.052999999999997</v>
      </c>
      <c r="J9" s="6">
        <f>VLOOKUP($B9,Sheet1!A:D,4,FALSE)</f>
        <v>-51.925280000000001</v>
      </c>
      <c r="K9" s="6">
        <f>VLOOKUP(B9,Sheet1!A:D,3,FALSE)</f>
        <v>-14.235004</v>
      </c>
      <c r="L9" s="6" t="str">
        <f>B9&amp;" "&amp;ROUNDDOWN(D9,1)&amp;" mmtcde " &amp; ROUNDDOWN(M9,1) &amp; "% C02 by waste"</f>
        <v>Brazil 862.8 mmtcde 4.7% C02 by waste</v>
      </c>
      <c r="M9" s="84">
        <f>I9/D9*100</f>
        <v>4.7580579733660944</v>
      </c>
      <c r="N9" s="6">
        <v>7</v>
      </c>
      <c r="O9" s="85"/>
    </row>
    <row r="10" spans="1:15" ht="12.6" customHeight="1" x14ac:dyDescent="0.25">
      <c r="A10" s="53"/>
      <c r="B10" s="64" t="s">
        <v>25</v>
      </c>
      <c r="C10" s="64">
        <v>2012</v>
      </c>
      <c r="D10" s="53">
        <v>698.63</v>
      </c>
      <c r="E10" s="53">
        <v>565.75887</v>
      </c>
      <c r="F10" s="53">
        <v>195.11170000000001</v>
      </c>
      <c r="G10" s="53">
        <v>56.457080000000005</v>
      </c>
      <c r="H10" s="53">
        <v>55.528599999999997</v>
      </c>
      <c r="I10" s="53">
        <v>20.57178</v>
      </c>
      <c r="J10" s="6">
        <f>VLOOKUP($B10,Sheet1!A:D,4,FALSE)</f>
        <v>-106.346771</v>
      </c>
      <c r="K10" s="6">
        <f>VLOOKUP(B10,Sheet1!A:D,3,FALSE)</f>
        <v>56.130366000000002</v>
      </c>
      <c r="L10" s="6" t="str">
        <f>B10&amp;" "&amp;ROUNDDOWN(D10,1)&amp;" mmtcde " &amp; ROUNDDOWN(M10,1) &amp; "% C02 by waste"</f>
        <v>Canada 698.6 mmtcde 2.9% C02 by waste</v>
      </c>
      <c r="M10" s="84">
        <f>I10/D10*100</f>
        <v>2.9445886950173912</v>
      </c>
      <c r="N10" s="6">
        <v>8</v>
      </c>
      <c r="O10" s="85"/>
    </row>
    <row r="11" spans="1:15" ht="12.6" customHeight="1" x14ac:dyDescent="0.25">
      <c r="A11" s="53"/>
      <c r="B11" s="68" t="s">
        <v>374</v>
      </c>
      <c r="C11" s="56">
        <v>2012</v>
      </c>
      <c r="D11" s="57">
        <v>688.43</v>
      </c>
      <c r="E11" s="57">
        <v>600.25424999999996</v>
      </c>
      <c r="F11" s="57">
        <v>86.364729999999994</v>
      </c>
      <c r="G11" s="57">
        <v>51.367400000000004</v>
      </c>
      <c r="H11" s="57">
        <v>21.99466</v>
      </c>
      <c r="I11" s="57">
        <v>14.8149</v>
      </c>
      <c r="J11" s="6">
        <f>VLOOKUP($B11,Sheet1!A:D,4,FALSE)</f>
        <v>127.76692199999999</v>
      </c>
      <c r="K11" s="6">
        <f>VLOOKUP(B11,Sheet1!A:D,3,FALSE)</f>
        <v>35.907756999999997</v>
      </c>
      <c r="L11" s="6" t="str">
        <f>B11&amp;" "&amp;ROUNDDOWN(D11,1)&amp;" mmtcde " &amp; ROUNDDOWN(M11,1) &amp; "% C02 by waste"</f>
        <v>South Korea 688.4 mmtcde 2.1% C02 by waste</v>
      </c>
      <c r="M11" s="84">
        <f>I11/D11*100</f>
        <v>2.1519834986854147</v>
      </c>
      <c r="N11" s="6">
        <v>9</v>
      </c>
      <c r="O11" s="85"/>
    </row>
    <row r="12" spans="1:15" ht="12.6" customHeight="1" x14ac:dyDescent="0.25">
      <c r="A12" s="53"/>
      <c r="B12" s="56" t="s">
        <v>93</v>
      </c>
      <c r="C12" s="56">
        <v>2006</v>
      </c>
      <c r="D12" s="57">
        <v>641.45000000000005</v>
      </c>
      <c r="E12" s="57">
        <v>430.09719999999999</v>
      </c>
      <c r="F12" s="57">
        <v>144.6909</v>
      </c>
      <c r="G12" s="57">
        <v>63.525700000000001</v>
      </c>
      <c r="H12" s="57">
        <v>45.552199999999999</v>
      </c>
      <c r="I12" s="57">
        <v>102.27239999999999</v>
      </c>
      <c r="J12" s="6">
        <f>VLOOKUP($B12,Sheet1!A:D,4,FALSE)</f>
        <v>-102.552784</v>
      </c>
      <c r="K12" s="6">
        <f>VLOOKUP(B12,Sheet1!A:D,3,FALSE)</f>
        <v>23.634501</v>
      </c>
      <c r="L12" s="6" t="str">
        <f>B12&amp;" "&amp;ROUNDDOWN(D12,1)&amp;" mmtcde " &amp; ROUNDDOWN(M12,1) &amp; "% C02 by waste"</f>
        <v>Mexico 641.4 mmtcde 15.9% C02 by waste</v>
      </c>
      <c r="M12" s="84">
        <f>I12/D12*100</f>
        <v>15.943939512043027</v>
      </c>
      <c r="N12" s="6">
        <v>10</v>
      </c>
      <c r="O12" s="85"/>
    </row>
    <row r="13" spans="1:15" ht="12.6" customHeight="1" x14ac:dyDescent="0.25">
      <c r="A13" s="57"/>
      <c r="B13" s="68" t="s">
        <v>310</v>
      </c>
      <c r="C13" s="56">
        <v>2012</v>
      </c>
      <c r="D13" s="57">
        <v>586.36</v>
      </c>
      <c r="E13" s="57">
        <v>485.54179999999997</v>
      </c>
      <c r="F13" s="57">
        <v>115.72422</v>
      </c>
      <c r="G13" s="57">
        <v>24.973310000000001</v>
      </c>
      <c r="H13" s="57">
        <v>52.125819999999997</v>
      </c>
      <c r="I13" s="57">
        <v>23.71621</v>
      </c>
      <c r="J13" s="6">
        <f>VLOOKUP($B13,Sheet1!A:D,4,FALSE)</f>
        <v>-3.4359730000000002</v>
      </c>
      <c r="K13" s="6">
        <f>VLOOKUP(B13,Sheet1!A:D,3,FALSE)</f>
        <v>55.378050999999999</v>
      </c>
      <c r="L13" s="6" t="str">
        <f>B13&amp;" "&amp;ROUNDDOWN(D13,1)&amp;" mmtcde " &amp; ROUNDDOWN(M13,1) &amp; "% C02 by waste"</f>
        <v>United Kingdom 586.3 mmtcde 4% C02 by waste</v>
      </c>
      <c r="M13" s="84">
        <f>I13/D13*100</f>
        <v>4.0446500443413598</v>
      </c>
      <c r="N13" s="6">
        <v>11</v>
      </c>
      <c r="O13" s="85"/>
    </row>
    <row r="14" spans="1:15" ht="12.6" customHeight="1" x14ac:dyDescent="0.25">
      <c r="A14" s="57"/>
      <c r="B14" s="70" t="s">
        <v>67</v>
      </c>
      <c r="C14" s="70">
        <v>2000</v>
      </c>
      <c r="D14" s="53">
        <v>554.33000000000004</v>
      </c>
      <c r="E14" s="53">
        <v>280.93621999999999</v>
      </c>
      <c r="F14" s="53">
        <v>56.820749999999997</v>
      </c>
      <c r="G14" s="53">
        <v>42.668959999999998</v>
      </c>
      <c r="H14" s="53">
        <v>73.399979999999999</v>
      </c>
      <c r="I14" s="53">
        <v>157.32832000000002</v>
      </c>
      <c r="J14" s="6">
        <f>VLOOKUP($B14,Sheet1!A:D,4,FALSE)</f>
        <v>113.92132700000001</v>
      </c>
      <c r="K14" s="6">
        <f>VLOOKUP(B14,Sheet1!A:D,3,FALSE)</f>
        <v>-0.78927499999999995</v>
      </c>
      <c r="L14" s="6" t="str">
        <f>B14&amp;" "&amp;ROUNDDOWN(D14,1)&amp;" mmtcde " &amp; ROUNDDOWN(M14,1) &amp; "% C02 by waste"</f>
        <v>Indonesia 554.3 mmtcde 28.3% C02 by waste</v>
      </c>
      <c r="M14" s="84">
        <f>I14/D14*100</f>
        <v>28.381707647069437</v>
      </c>
      <c r="N14" s="6">
        <v>12</v>
      </c>
      <c r="O14" s="85"/>
    </row>
    <row r="15" spans="1:15" ht="12.6" customHeight="1" x14ac:dyDescent="0.25">
      <c r="A15" s="57"/>
      <c r="B15" s="70" t="s">
        <v>6</v>
      </c>
      <c r="C15" s="70">
        <v>2012</v>
      </c>
      <c r="D15" s="53">
        <v>543.65</v>
      </c>
      <c r="E15" s="53">
        <v>413.35884999999996</v>
      </c>
      <c r="F15" s="53">
        <v>90.205740000000006</v>
      </c>
      <c r="G15" s="53">
        <v>31.205770000000001</v>
      </c>
      <c r="H15" s="53">
        <v>87.360559999999992</v>
      </c>
      <c r="I15" s="53">
        <v>11.723270000000001</v>
      </c>
      <c r="J15" s="6">
        <f>VLOOKUP($B15,Sheet1!A:D,4,FALSE)</f>
        <v>133.775136</v>
      </c>
      <c r="K15" s="6">
        <f>VLOOKUP(B15,Sheet1!A:D,3,FALSE)</f>
        <v>-25.274398000000001</v>
      </c>
      <c r="L15" s="6" t="str">
        <f>B15&amp;" "&amp;ROUNDDOWN(D15,1)&amp;" mmtcde " &amp; ROUNDDOWN(M15,1) &amp; "% C02 by waste"</f>
        <v>Australia 543.6 mmtcde 2.1% C02 by waste</v>
      </c>
      <c r="M15" s="84">
        <f>I15/D15*100</f>
        <v>2.1564002575186243</v>
      </c>
      <c r="N15" s="6">
        <v>13</v>
      </c>
      <c r="O15" s="85"/>
    </row>
    <row r="16" spans="1:15" ht="12.6" customHeight="1" x14ac:dyDescent="0.25">
      <c r="A16" s="57"/>
      <c r="B16" s="70" t="s">
        <v>50</v>
      </c>
      <c r="C16" s="70">
        <v>2012</v>
      </c>
      <c r="D16" s="53">
        <v>496.4</v>
      </c>
      <c r="E16" s="53">
        <v>356.7593</v>
      </c>
      <c r="F16" s="53">
        <v>133.92671999999999</v>
      </c>
      <c r="G16" s="53">
        <v>36.029050000000005</v>
      </c>
      <c r="H16" s="53">
        <v>89.705479999999994</v>
      </c>
      <c r="I16" s="53">
        <v>12.76399</v>
      </c>
      <c r="J16" s="6">
        <f>VLOOKUP($B16,Sheet1!A:D,4,FALSE)</f>
        <v>2.213749</v>
      </c>
      <c r="K16" s="6">
        <f>VLOOKUP(B16,Sheet1!A:D,3,FALSE)</f>
        <v>46.227637999999999</v>
      </c>
      <c r="L16" s="6" t="str">
        <f>B16&amp;" "&amp;ROUNDDOWN(D16,1)&amp;" mmtcde " &amp; ROUNDDOWN(M16,1) &amp; "% C02 by waste"</f>
        <v>France 496.4 mmtcde 2.5% C02 by waste</v>
      </c>
      <c r="M16" s="84">
        <f>I16/D16*100</f>
        <v>2.5713114423851735</v>
      </c>
      <c r="N16" s="6">
        <v>14</v>
      </c>
      <c r="O16" s="85"/>
    </row>
    <row r="17" spans="1:15" ht="12.6" customHeight="1" x14ac:dyDescent="0.25">
      <c r="A17" s="53"/>
      <c r="B17" s="67" t="s">
        <v>357</v>
      </c>
      <c r="C17" s="64">
        <v>2000</v>
      </c>
      <c r="D17" s="53">
        <v>483.67</v>
      </c>
      <c r="E17" s="53">
        <v>377.80421999999999</v>
      </c>
      <c r="F17" s="53">
        <v>76.00515</v>
      </c>
      <c r="G17" s="53">
        <v>31.262869999999999</v>
      </c>
      <c r="H17" s="53">
        <v>42.993110000000001</v>
      </c>
      <c r="I17" s="53">
        <v>31.608970000000003</v>
      </c>
      <c r="J17" s="6">
        <f>VLOOKUP($B17,Sheet1!A:D,4,FALSE)</f>
        <v>53.688046</v>
      </c>
      <c r="K17" s="6">
        <f>VLOOKUP(B17,Sheet1!A:D,3,FALSE)</f>
        <v>32.427908000000002</v>
      </c>
      <c r="L17" s="6" t="str">
        <f>B17&amp;" "&amp;ROUNDDOWN(D17,1)&amp;" mmtcde " &amp; ROUNDDOWN(M17,1) &amp; "% C02 by waste"</f>
        <v>Iran 483.6 mmtcde 6.5% C02 by waste</v>
      </c>
      <c r="M17" s="84">
        <f>I17/D17*100</f>
        <v>6.5352347675067719</v>
      </c>
      <c r="N17" s="6">
        <v>15</v>
      </c>
      <c r="O17" s="85"/>
    </row>
    <row r="18" spans="1:15" ht="12.6" customHeight="1" x14ac:dyDescent="0.25">
      <c r="A18" s="53"/>
      <c r="B18" s="70" t="s">
        <v>71</v>
      </c>
      <c r="C18" s="70">
        <v>2012</v>
      </c>
      <c r="D18" s="53">
        <v>461.19</v>
      </c>
      <c r="E18" s="53">
        <v>379.86278999999996</v>
      </c>
      <c r="F18" s="53">
        <v>106.05681</v>
      </c>
      <c r="G18" s="53">
        <v>28.201340000000002</v>
      </c>
      <c r="H18" s="53">
        <v>35.39723</v>
      </c>
      <c r="I18" s="53">
        <v>16.214169999999999</v>
      </c>
      <c r="J18" s="6">
        <f>VLOOKUP($B18,Sheet1!A:D,4,FALSE)</f>
        <v>12.56738</v>
      </c>
      <c r="K18" s="6">
        <f>VLOOKUP(B18,Sheet1!A:D,3,FALSE)</f>
        <v>41.871940000000002</v>
      </c>
      <c r="L18" s="6" t="str">
        <f>B18&amp;" "&amp;ROUNDDOWN(D18,1)&amp;" mmtcde " &amp; ROUNDDOWN(M18,1) &amp; "% C02 by waste"</f>
        <v>Italy 461.1 mmtcde 3.5% C02 by waste</v>
      </c>
      <c r="M18" s="84">
        <f>I18/D18*100</f>
        <v>3.5157245386933802</v>
      </c>
      <c r="N18" s="6">
        <v>16</v>
      </c>
      <c r="O18" s="85"/>
    </row>
    <row r="19" spans="1:15" ht="12.6" customHeight="1" x14ac:dyDescent="0.25">
      <c r="A19" s="53"/>
      <c r="B19" s="70" t="s">
        <v>146</v>
      </c>
      <c r="C19" s="70">
        <v>2012</v>
      </c>
      <c r="D19" s="53">
        <v>439.87</v>
      </c>
      <c r="E19" s="53">
        <v>308.60426000000001</v>
      </c>
      <c r="F19" s="53">
        <v>61.562839999999994</v>
      </c>
      <c r="G19" s="53">
        <v>62.773499999999999</v>
      </c>
      <c r="H19" s="53">
        <v>32.28078</v>
      </c>
      <c r="I19" s="53">
        <v>36.21519</v>
      </c>
      <c r="J19" s="6">
        <f>VLOOKUP($B19,Sheet1!A:D,4,FALSE)</f>
        <v>35.243321999999999</v>
      </c>
      <c r="K19" s="6">
        <f>VLOOKUP(B19,Sheet1!A:D,3,FALSE)</f>
        <v>38.963745000000003</v>
      </c>
      <c r="L19" s="6" t="str">
        <f>B19&amp;" "&amp;ROUNDDOWN(D19,1)&amp;" mmtcde " &amp; ROUNDDOWN(M19,1) &amp; "% C02 by waste"</f>
        <v>Turkey 439.8 mmtcde 8.2% C02 by waste</v>
      </c>
      <c r="M19" s="84">
        <f>I19/D19*100</f>
        <v>8.2331575238138548</v>
      </c>
      <c r="N19" s="6">
        <v>17</v>
      </c>
      <c r="O19" s="85"/>
    </row>
    <row r="20" spans="1:15" ht="12.6" customHeight="1" x14ac:dyDescent="0.25">
      <c r="A20" s="53"/>
      <c r="B20" s="56" t="s">
        <v>150</v>
      </c>
      <c r="C20" s="56">
        <v>2012</v>
      </c>
      <c r="D20" s="57">
        <v>402.67</v>
      </c>
      <c r="E20" s="57">
        <v>309.08109000000002</v>
      </c>
      <c r="F20" s="57">
        <v>33.473860000000002</v>
      </c>
      <c r="G20" s="57">
        <v>46.009219999999999</v>
      </c>
      <c r="H20" s="57">
        <v>36.033190000000005</v>
      </c>
      <c r="I20" s="57">
        <v>11.366020000000001</v>
      </c>
      <c r="J20" s="6">
        <f>VLOOKUP($B20,Sheet1!A:D,4,FALSE)</f>
        <v>31.165579999999999</v>
      </c>
      <c r="K20" s="6">
        <f>VLOOKUP(B20,Sheet1!A:D,3,FALSE)</f>
        <v>48.379432999999999</v>
      </c>
      <c r="L20" s="6" t="str">
        <f>B20&amp;" "&amp;ROUNDDOWN(D20,1)&amp;" mmtcde " &amp; ROUNDDOWN(M20,1) &amp; "% C02 by waste"</f>
        <v>Ukraine 402.6 mmtcde 2.8% C02 by waste</v>
      </c>
      <c r="M20" s="84">
        <f>I20/D20*100</f>
        <v>2.8226637196711946</v>
      </c>
      <c r="N20" s="6">
        <v>18</v>
      </c>
      <c r="O20" s="85"/>
    </row>
    <row r="21" spans="1:15" ht="12.6" customHeight="1" x14ac:dyDescent="0.25">
      <c r="A21" s="53"/>
      <c r="B21" s="56" t="s">
        <v>115</v>
      </c>
      <c r="C21" s="56">
        <v>2012</v>
      </c>
      <c r="D21" s="57">
        <v>399.27</v>
      </c>
      <c r="E21" s="57">
        <v>319.65755999999999</v>
      </c>
      <c r="F21" s="57">
        <v>46.824529999999996</v>
      </c>
      <c r="G21" s="57">
        <v>26.958320000000001</v>
      </c>
      <c r="H21" s="57">
        <v>36.653860000000002</v>
      </c>
      <c r="I21" s="57">
        <v>15.23855</v>
      </c>
      <c r="J21" s="6">
        <f>VLOOKUP($B21,Sheet1!A:D,4,FALSE)</f>
        <v>19.145136000000001</v>
      </c>
      <c r="K21" s="6">
        <f>VLOOKUP(B21,Sheet1!A:D,3,FALSE)</f>
        <v>51.919438</v>
      </c>
      <c r="L21" s="6" t="str">
        <f>B21&amp;" "&amp;ROUNDDOWN(D21,1)&amp;" mmtcde " &amp; ROUNDDOWN(M21,1) &amp; "% C02 by waste"</f>
        <v>Poland 399.2 mmtcde 3.8% C02 by waste</v>
      </c>
      <c r="M21" s="84">
        <f>I21/D21*100</f>
        <v>3.8166028001102013</v>
      </c>
      <c r="N21" s="6">
        <v>19</v>
      </c>
      <c r="O21" s="85"/>
    </row>
    <row r="22" spans="1:15" ht="12.6" customHeight="1" x14ac:dyDescent="0.25">
      <c r="A22" s="57"/>
      <c r="B22" s="56" t="s">
        <v>132</v>
      </c>
      <c r="C22" s="56">
        <v>1994</v>
      </c>
      <c r="D22" s="57">
        <v>379.84</v>
      </c>
      <c r="E22" s="57">
        <v>297.56635</v>
      </c>
      <c r="F22" s="57">
        <v>43.52167</v>
      </c>
      <c r="G22" s="57">
        <v>30.386220000000002</v>
      </c>
      <c r="H22" s="57">
        <v>35.45552</v>
      </c>
      <c r="I22" s="57">
        <v>16.429069999999999</v>
      </c>
      <c r="J22" s="6">
        <f>VLOOKUP($B22,Sheet1!A:D,4,FALSE)</f>
        <v>22.937505999999999</v>
      </c>
      <c r="K22" s="6">
        <f>VLOOKUP(B22,Sheet1!A:D,3,FALSE)</f>
        <v>-30.559481999999999</v>
      </c>
      <c r="L22" s="6" t="str">
        <f>B22&amp;" "&amp;ROUNDDOWN(D22,1)&amp;" mmtcde " &amp; ROUNDDOWN(M22,1) &amp; "% C02 by waste"</f>
        <v>South Africa 379.8 mmtcde 4.3% C02 by waste</v>
      </c>
      <c r="M22" s="84">
        <f>I22/D22*100</f>
        <v>4.3252606360572878</v>
      </c>
      <c r="N22" s="6">
        <v>20</v>
      </c>
      <c r="O22" s="85"/>
    </row>
    <row r="23" spans="1:15" ht="12.6" customHeight="1" x14ac:dyDescent="0.25">
      <c r="A23" s="57"/>
      <c r="B23" s="56" t="s">
        <v>133</v>
      </c>
      <c r="C23" s="56">
        <v>2012</v>
      </c>
      <c r="D23" s="57">
        <v>340.81</v>
      </c>
      <c r="E23" s="57">
        <v>265.54907000000003</v>
      </c>
      <c r="F23" s="57">
        <v>80.670740000000009</v>
      </c>
      <c r="G23" s="57">
        <v>23.409029999999998</v>
      </c>
      <c r="H23" s="57">
        <v>37.714790000000001</v>
      </c>
      <c r="I23" s="57">
        <v>12.87289</v>
      </c>
      <c r="J23" s="6">
        <f>VLOOKUP($B23,Sheet1!A:D,4,FALSE)</f>
        <v>-3.7492200000000002</v>
      </c>
      <c r="K23" s="6">
        <f>VLOOKUP(B23,Sheet1!A:D,3,FALSE)</f>
        <v>40.463667000000001</v>
      </c>
      <c r="L23" s="6" t="str">
        <f>B23&amp;" "&amp;ROUNDDOWN(D23,1)&amp;" mmtcde " &amp; ROUNDDOWN(M23,1) &amp; "% C02 by waste"</f>
        <v>Spain 340.8 mmtcde 3.7% C02 by waste</v>
      </c>
      <c r="M23" s="84">
        <f>I23/D23*100</f>
        <v>3.7771456236612773</v>
      </c>
      <c r="N23" s="6">
        <v>21</v>
      </c>
      <c r="O23" s="85"/>
    </row>
    <row r="24" spans="1:15" ht="12.6" customHeight="1" x14ac:dyDescent="0.25">
      <c r="A24" s="57"/>
      <c r="B24" s="56" t="s">
        <v>125</v>
      </c>
      <c r="C24" s="56">
        <v>2000</v>
      </c>
      <c r="D24" s="57">
        <v>296.06</v>
      </c>
      <c r="E24" s="57">
        <v>245.25268</v>
      </c>
      <c r="F24" s="57">
        <v>58.092860000000002</v>
      </c>
      <c r="G24" s="57">
        <v>19.407779999999999</v>
      </c>
      <c r="H24" s="57">
        <v>12.331110000000001</v>
      </c>
      <c r="I24" s="57">
        <v>19.068300000000001</v>
      </c>
      <c r="J24" s="6">
        <f>VLOOKUP($B24,Sheet1!A:D,4,FALSE)</f>
        <v>45.079161999999997</v>
      </c>
      <c r="K24" s="6">
        <f>VLOOKUP(B24,Sheet1!A:D,3,FALSE)</f>
        <v>23.885942</v>
      </c>
      <c r="L24" s="6" t="str">
        <f>B24&amp;" "&amp;ROUNDDOWN(D24,1)&amp;" mmtcde " &amp; ROUNDDOWN(M24,1) &amp; "% C02 by waste"</f>
        <v>Saudi Arabia 296 mmtcde 6.4% C02 by waste</v>
      </c>
      <c r="M24" s="84">
        <f>I24/D24*100</f>
        <v>6.4406876984395049</v>
      </c>
      <c r="N24" s="6">
        <v>22</v>
      </c>
      <c r="O24" s="85"/>
    </row>
    <row r="25" spans="1:15" ht="12.6" customHeight="1" x14ac:dyDescent="0.25">
      <c r="A25" s="57"/>
      <c r="B25" s="56" t="s">
        <v>75</v>
      </c>
      <c r="C25" s="56">
        <v>2012</v>
      </c>
      <c r="D25" s="57">
        <v>283.55</v>
      </c>
      <c r="E25" s="57">
        <v>241.23156</v>
      </c>
      <c r="F25" s="57">
        <v>23.249490000000002</v>
      </c>
      <c r="G25" s="57">
        <v>16.73582</v>
      </c>
      <c r="H25" s="57">
        <v>21.526779999999999</v>
      </c>
      <c r="I25" s="57">
        <v>4.0558100000000001</v>
      </c>
      <c r="J25" s="6">
        <f>VLOOKUP($B25,Sheet1!A:D,4,FALSE)</f>
        <v>66.923683999999994</v>
      </c>
      <c r="K25" s="6">
        <f>VLOOKUP(B25,Sheet1!A:D,3,FALSE)</f>
        <v>48.019573000000001</v>
      </c>
      <c r="L25" s="6" t="str">
        <f>B25&amp;" "&amp;ROUNDDOWN(D25,1)&amp;" mmtcde " &amp; ROUNDDOWN(M25,1) &amp; "% C02 by waste"</f>
        <v>Kazakhstan 283.5 mmtcde 1.4% C02 by waste</v>
      </c>
      <c r="M25" s="84">
        <f>I25/D25*100</f>
        <v>1.4303685417034033</v>
      </c>
      <c r="N25" s="6">
        <v>23</v>
      </c>
      <c r="O25" s="85"/>
    </row>
    <row r="26" spans="1:15" ht="12.6" customHeight="1" x14ac:dyDescent="0.25">
      <c r="A26" s="57"/>
      <c r="B26" s="70" t="s">
        <v>4</v>
      </c>
      <c r="C26" s="70">
        <v>2000</v>
      </c>
      <c r="D26" s="53">
        <v>282</v>
      </c>
      <c r="E26" s="53">
        <v>131.96093999999999</v>
      </c>
      <c r="F26" s="53">
        <v>40.237559999999995</v>
      </c>
      <c r="G26" s="53">
        <v>11.107719999999999</v>
      </c>
      <c r="H26" s="53">
        <v>124.91938999999999</v>
      </c>
      <c r="I26" s="53">
        <v>14.01272</v>
      </c>
      <c r="J26" s="6">
        <f>VLOOKUP($B26,Sheet1!A:D,4,FALSE)</f>
        <v>-63.616672000000001</v>
      </c>
      <c r="K26" s="6">
        <f>VLOOKUP(B26,Sheet1!A:D,3,FALSE)</f>
        <v>-38.416097000000001</v>
      </c>
      <c r="L26" s="6" t="str">
        <f>B26&amp;" "&amp;ROUNDDOWN(D26,1)&amp;" mmtcde " &amp; ROUNDDOWN(M26,1) &amp; "% C02 by waste"</f>
        <v>Argentina 282 mmtcde 4.9% C02 by waste</v>
      </c>
      <c r="M26" s="84">
        <f>I26/D26*100</f>
        <v>4.9690496453900712</v>
      </c>
      <c r="N26" s="6">
        <v>24</v>
      </c>
      <c r="O26" s="85"/>
    </row>
    <row r="27" spans="1:15" ht="12.6" customHeight="1" x14ac:dyDescent="0.25">
      <c r="A27" s="53"/>
      <c r="B27" s="70" t="s">
        <v>209</v>
      </c>
      <c r="C27" s="70">
        <v>2000</v>
      </c>
      <c r="D27" s="53">
        <v>271.2</v>
      </c>
      <c r="E27" s="53">
        <v>66.586690000000004</v>
      </c>
      <c r="F27" s="53">
        <v>2.2027399999999999</v>
      </c>
      <c r="G27" s="53">
        <v>1.64E-3</v>
      </c>
      <c r="H27" s="53">
        <v>194.61190999999999</v>
      </c>
      <c r="I27" s="53">
        <v>9.9972199999999987</v>
      </c>
      <c r="J27" s="6">
        <f>VLOOKUP($B27,Sheet1!A:D,4,FALSE)</f>
        <v>-5.5470800000000002</v>
      </c>
      <c r="K27" s="6">
        <f>VLOOKUP(B27,Sheet1!A:D,3,FALSE)</f>
        <v>7.5399890000000003</v>
      </c>
      <c r="L27" s="6" t="str">
        <f>B27&amp;" "&amp;ROUNDDOWN(D27,1)&amp;" mmtcde " &amp; ROUNDDOWN(M27,1) &amp; "% C02 by waste"</f>
        <v>Côte d'Ivoire 271.2 mmtcde 3.6% C02 by waste</v>
      </c>
      <c r="M27" s="84">
        <f>I27/D27*100</f>
        <v>3.686290560471976</v>
      </c>
      <c r="N27" s="6">
        <v>25</v>
      </c>
      <c r="O27" s="85"/>
    </row>
    <row r="28" spans="1:15" ht="12.6" customHeight="1" x14ac:dyDescent="0.25">
      <c r="A28" s="53"/>
      <c r="B28" s="67" t="s">
        <v>528</v>
      </c>
      <c r="C28" s="56">
        <v>2010</v>
      </c>
      <c r="D28" s="57">
        <v>266.05</v>
      </c>
      <c r="E28" s="57">
        <v>141.17078000000001</v>
      </c>
      <c r="F28" s="57">
        <v>31.817889999999998</v>
      </c>
      <c r="G28" s="57">
        <v>21.172009999999997</v>
      </c>
      <c r="H28" s="57">
        <v>88.354780000000005</v>
      </c>
      <c r="I28" s="57">
        <v>15.351659999999999</v>
      </c>
      <c r="J28" s="6">
        <f>VLOOKUP($B28,Sheet1!A:D,4,FALSE)</f>
        <v>108.277199</v>
      </c>
      <c r="K28" s="6">
        <f>VLOOKUP(B28,Sheet1!A:D,3,FALSE)</f>
        <v>14.058324000000001</v>
      </c>
      <c r="L28" s="6" t="str">
        <f>B28&amp;" "&amp;ROUNDDOWN(D28,1)&amp;" mmtcde " &amp; ROUNDDOWN(M28,1) &amp; "% C02 by waste"</f>
        <v>Vietnam 266 mmtcde 5.7% C02 by waste</v>
      </c>
      <c r="M28" s="84">
        <f>I28/D28*100</f>
        <v>5.7702161247885728</v>
      </c>
      <c r="N28" s="6">
        <v>26</v>
      </c>
      <c r="O28" s="85"/>
    </row>
    <row r="29" spans="1:15" ht="12.6" customHeight="1" x14ac:dyDescent="0.25">
      <c r="A29" s="53"/>
      <c r="B29" s="56" t="s">
        <v>42</v>
      </c>
      <c r="C29" s="56">
        <v>2006</v>
      </c>
      <c r="D29" s="57">
        <v>247.99</v>
      </c>
      <c r="E29" s="57">
        <v>26.89536</v>
      </c>
      <c r="F29" s="57">
        <v>12.78415</v>
      </c>
      <c r="G29" s="57">
        <v>2.7545900000000003</v>
      </c>
      <c r="H29" s="57">
        <v>210.11279000000002</v>
      </c>
      <c r="I29" s="57">
        <v>8.2270000000000003</v>
      </c>
      <c r="J29" s="6">
        <f>VLOOKUP($B29,Sheet1!A:D,4,FALSE)</f>
        <v>-78.183406000000005</v>
      </c>
      <c r="K29" s="6">
        <f>VLOOKUP(B29,Sheet1!A:D,3,FALSE)</f>
        <v>-1.8312390000000001</v>
      </c>
      <c r="L29" s="6" t="str">
        <f>B29&amp;" "&amp;ROUNDDOWN(D29,1)&amp;" mmtcde " &amp; ROUNDDOWN(M29,1) &amp; "% C02 by waste"</f>
        <v>Ecuador 247.9 mmtcde 3.3% C02 by waste</v>
      </c>
      <c r="M29" s="84">
        <f>I29/D29*100</f>
        <v>3.3174724787289813</v>
      </c>
      <c r="N29" s="6">
        <v>27</v>
      </c>
      <c r="O29" s="85"/>
    </row>
    <row r="30" spans="1:15" ht="12.6" customHeight="1" x14ac:dyDescent="0.25">
      <c r="A30" s="53"/>
      <c r="B30" s="56" t="s">
        <v>141</v>
      </c>
      <c r="C30" s="56">
        <v>2000</v>
      </c>
      <c r="D30" s="57">
        <v>236.95</v>
      </c>
      <c r="E30" s="57">
        <v>159.38139999999999</v>
      </c>
      <c r="F30" s="57">
        <v>44.701300000000003</v>
      </c>
      <c r="G30" s="57">
        <v>16.3796</v>
      </c>
      <c r="H30" s="57">
        <v>51.869759999999999</v>
      </c>
      <c r="I30" s="57">
        <v>9.3161100000000001</v>
      </c>
      <c r="J30" s="6">
        <f>VLOOKUP($B30,Sheet1!A:D,4,FALSE)</f>
        <v>100.992541</v>
      </c>
      <c r="K30" s="6">
        <f>VLOOKUP(B30,Sheet1!A:D,3,FALSE)</f>
        <v>15.870032</v>
      </c>
      <c r="L30" s="6" t="str">
        <f>B30&amp;" "&amp;ROUNDDOWN(D30,1)&amp;" mmtcde " &amp; ROUNDDOWN(M30,1) &amp; "% C02 by waste"</f>
        <v>Thailand 236.9 mmtcde 3.9% C02 by waste</v>
      </c>
      <c r="M30" s="84">
        <f>I30/D30*100</f>
        <v>3.9316775691074071</v>
      </c>
      <c r="N30" s="6">
        <v>28</v>
      </c>
      <c r="O30" s="85"/>
    </row>
    <row r="31" spans="1:15" ht="12.6" customHeight="1" x14ac:dyDescent="0.25">
      <c r="A31" s="53"/>
      <c r="B31" s="70" t="s">
        <v>105</v>
      </c>
      <c r="C31" s="70">
        <v>2000</v>
      </c>
      <c r="D31" s="53">
        <v>212.44</v>
      </c>
      <c r="E31" s="53">
        <v>152.16399999999999</v>
      </c>
      <c r="F31" s="53" t="s">
        <v>162</v>
      </c>
      <c r="G31" s="53">
        <v>2.101</v>
      </c>
      <c r="H31" s="53">
        <v>55.81</v>
      </c>
      <c r="I31" s="53">
        <v>2.3690000000000002</v>
      </c>
      <c r="J31" s="6">
        <f>VLOOKUP($B31,Sheet1!A:D,4,FALSE)</f>
        <v>8.6752769999999995</v>
      </c>
      <c r="K31" s="6">
        <f>VLOOKUP(B31,Sheet1!A:D,3,FALSE)</f>
        <v>9.0819989999999997</v>
      </c>
      <c r="L31" s="6" t="str">
        <f>B31&amp;" "&amp;ROUNDDOWN(D31,1)&amp;" mmtcde " &amp; ROUNDDOWN(M31,1) &amp; "% C02 by waste"</f>
        <v>Nigeria 212.4 mmtcde 1.1% C02 by waste</v>
      </c>
      <c r="M31" s="84">
        <f>I31/D31*100</f>
        <v>1.1151383920165694</v>
      </c>
      <c r="N31" s="6">
        <v>29</v>
      </c>
      <c r="O31" s="85"/>
    </row>
    <row r="32" spans="1:15" ht="12.6" customHeight="1" x14ac:dyDescent="0.25">
      <c r="A32" s="57"/>
      <c r="B32" s="70" t="s">
        <v>153</v>
      </c>
      <c r="C32" s="70">
        <v>2005</v>
      </c>
      <c r="D32" s="53">
        <v>199.84</v>
      </c>
      <c r="E32" s="53">
        <v>172.33860000000001</v>
      </c>
      <c r="F32" s="53">
        <v>9.6312900000000017</v>
      </c>
      <c r="G32" s="53">
        <v>6.3664100000000001</v>
      </c>
      <c r="H32" s="53">
        <v>16.441689999999998</v>
      </c>
      <c r="I32" s="53">
        <v>4.6903900000000007</v>
      </c>
      <c r="J32" s="6">
        <f>VLOOKUP($B32,Sheet1!A:D,4,FALSE)</f>
        <v>64.585262</v>
      </c>
      <c r="K32" s="6">
        <f>VLOOKUP(B32,Sheet1!A:D,3,FALSE)</f>
        <v>41.377490999999999</v>
      </c>
      <c r="L32" s="6" t="str">
        <f>B32&amp;" "&amp;ROUNDDOWN(D32,1)&amp;" mmtcde " &amp; ROUNDDOWN(M32,1) &amp; "% C02 by waste"</f>
        <v>Uzbekistan 199.8 mmtcde 2.3% C02 by waste</v>
      </c>
      <c r="M32" s="84">
        <f>I32/D32*100</f>
        <v>2.3470726581265016</v>
      </c>
      <c r="N32" s="6">
        <v>30</v>
      </c>
      <c r="O32" s="85"/>
    </row>
    <row r="33" spans="1:15" ht="12.6" customHeight="1" x14ac:dyDescent="0.25">
      <c r="A33" s="57"/>
      <c r="B33" s="56" t="s">
        <v>151</v>
      </c>
      <c r="C33" s="56">
        <v>2005</v>
      </c>
      <c r="D33" s="57">
        <v>195.31</v>
      </c>
      <c r="E33" s="57">
        <v>174.76</v>
      </c>
      <c r="F33" s="57">
        <v>29.222999999999999</v>
      </c>
      <c r="G33" s="57">
        <v>9.4359999999999999</v>
      </c>
      <c r="H33" s="57">
        <v>3.9929999999999999</v>
      </c>
      <c r="I33" s="57">
        <v>7.1189999999999998</v>
      </c>
      <c r="J33" s="6">
        <f>VLOOKUP($B33,Sheet1!A:D,4,FALSE)</f>
        <v>53.847817999999997</v>
      </c>
      <c r="K33" s="6">
        <f>VLOOKUP(B33,Sheet1!A:D,3,FALSE)</f>
        <v>23.424075999999999</v>
      </c>
      <c r="L33" s="6" t="str">
        <f>B33&amp;" "&amp;ROUNDDOWN(D33,1)&amp;" mmtcde " &amp; ROUNDDOWN(M33,1) &amp; "% C02 by waste"</f>
        <v>United Arab Emirates 195.3 mmtcde 3.6% C02 by waste</v>
      </c>
      <c r="M33" s="84">
        <f>I33/D33*100</f>
        <v>3.6449746556755924</v>
      </c>
      <c r="N33" s="6">
        <v>31</v>
      </c>
      <c r="O33" s="85"/>
    </row>
    <row r="34" spans="1:15" ht="12.6" customHeight="1" x14ac:dyDescent="0.25">
      <c r="A34" s="57"/>
      <c r="B34" s="70" t="s">
        <v>87</v>
      </c>
      <c r="C34" s="70">
        <v>2000</v>
      </c>
      <c r="D34" s="53">
        <v>193.4</v>
      </c>
      <c r="E34" s="53">
        <v>147.00129999999999</v>
      </c>
      <c r="F34" s="53" t="s">
        <v>162</v>
      </c>
      <c r="G34" s="53">
        <v>14.13369</v>
      </c>
      <c r="H34" s="53">
        <v>5.9045299999999994</v>
      </c>
      <c r="I34" s="53">
        <v>26.357099999999999</v>
      </c>
      <c r="J34" s="6">
        <f>VLOOKUP($B34,Sheet1!A:D,4,FALSE)</f>
        <v>101.97576599999999</v>
      </c>
      <c r="K34" s="6">
        <f>VLOOKUP(B34,Sheet1!A:D,3,FALSE)</f>
        <v>4.2104840000000001</v>
      </c>
      <c r="L34" s="6" t="str">
        <f>B34&amp;" "&amp;ROUNDDOWN(D34,1)&amp;" mmtcde " &amp; ROUNDDOWN(M34,1) &amp; "% C02 by waste"</f>
        <v>Malaysia 193.4 mmtcde 13.6% C02 by waste</v>
      </c>
      <c r="M34" s="84">
        <f>I34/D34*100</f>
        <v>13.628283350568768</v>
      </c>
      <c r="N34" s="6">
        <v>32</v>
      </c>
      <c r="O34" s="85"/>
    </row>
    <row r="35" spans="1:15" ht="12.6" customHeight="1" x14ac:dyDescent="0.25">
      <c r="A35" s="57"/>
      <c r="B35" s="56" t="s">
        <v>43</v>
      </c>
      <c r="C35" s="56">
        <v>2000</v>
      </c>
      <c r="D35" s="57">
        <v>193.24</v>
      </c>
      <c r="E35" s="57">
        <v>116.19307999999999</v>
      </c>
      <c r="F35" s="57">
        <v>27.209820000000001</v>
      </c>
      <c r="G35" s="57">
        <v>27.767400000000002</v>
      </c>
      <c r="H35" s="57">
        <v>31.798999999999999</v>
      </c>
      <c r="I35" s="57">
        <v>17.478099999999998</v>
      </c>
      <c r="J35" s="6">
        <f>VLOOKUP($B35,Sheet1!A:D,4,FALSE)</f>
        <v>30.802498</v>
      </c>
      <c r="K35" s="6">
        <f>VLOOKUP(B35,Sheet1!A:D,3,FALSE)</f>
        <v>26.820553</v>
      </c>
      <c r="L35" s="6" t="str">
        <f>B35&amp;" "&amp;ROUNDDOWN(D35,1)&amp;" mmtcde " &amp; ROUNDDOWN(M35,1) &amp; "% C02 by waste"</f>
        <v>Egypt 193.2 mmtcde 9% C02 by waste</v>
      </c>
      <c r="M35" s="84">
        <f>I35/D35*100</f>
        <v>9.0447629890291861</v>
      </c>
      <c r="N35" s="6">
        <v>33</v>
      </c>
      <c r="O35" s="85"/>
    </row>
    <row r="36" spans="1:15" ht="12.6" customHeight="1" x14ac:dyDescent="0.25">
      <c r="A36" s="57"/>
      <c r="B36" s="67" t="s">
        <v>522</v>
      </c>
      <c r="C36" s="56">
        <v>1999</v>
      </c>
      <c r="D36" s="57">
        <v>192.19</v>
      </c>
      <c r="E36" s="57">
        <v>143.56120000000001</v>
      </c>
      <c r="F36" s="57">
        <v>33.991</v>
      </c>
      <c r="G36" s="57">
        <v>9.2062000000000008</v>
      </c>
      <c r="H36" s="57">
        <v>32.959699999999998</v>
      </c>
      <c r="I36" s="57">
        <v>6.4651399999999999</v>
      </c>
      <c r="J36" s="6">
        <f>VLOOKUP($B36,Sheet1!A:D,4,FALSE)</f>
        <v>-66.589730000000003</v>
      </c>
      <c r="K36" s="6">
        <f>VLOOKUP(B36,Sheet1!A:D,3,FALSE)</f>
        <v>6.4237500000000001</v>
      </c>
      <c r="L36" s="6" t="str">
        <f>B36&amp;" "&amp;ROUNDDOWN(D36,1)&amp;" mmtcde " &amp; ROUNDDOWN(M36,1) &amp; "% C02 by waste"</f>
        <v>Venezuela 192.1 mmtcde 3.3% C02 by waste</v>
      </c>
      <c r="M36" s="84">
        <f>I36/D36*100</f>
        <v>3.3639315260939697</v>
      </c>
      <c r="N36" s="6">
        <v>34</v>
      </c>
      <c r="O36" s="85"/>
    </row>
    <row r="37" spans="1:15" ht="12.6" customHeight="1" x14ac:dyDescent="0.25">
      <c r="A37" s="53"/>
      <c r="B37" s="70" t="s">
        <v>101</v>
      </c>
      <c r="C37" s="70">
        <v>2012</v>
      </c>
      <c r="D37" s="53">
        <v>191.67</v>
      </c>
      <c r="E37" s="53">
        <v>161.94942</v>
      </c>
      <c r="F37" s="53">
        <v>33.984830000000002</v>
      </c>
      <c r="G37" s="53">
        <v>9.9212199999999999</v>
      </c>
      <c r="H37" s="53">
        <v>15.90349</v>
      </c>
      <c r="I37" s="53">
        <v>3.6883400000000002</v>
      </c>
      <c r="J37" s="6">
        <f>VLOOKUP($B37,Sheet1!A:D,4,FALSE)</f>
        <v>5.2912660000000002</v>
      </c>
      <c r="K37" s="6">
        <f>VLOOKUP(B37,Sheet1!A:D,3,FALSE)</f>
        <v>52.132632999999998</v>
      </c>
      <c r="L37" s="6" t="str">
        <f>B37&amp;" "&amp;ROUNDDOWN(D37,1)&amp;" mmtcde " &amp; ROUNDDOWN(M37,1) &amp; "% C02 by waste"</f>
        <v>Netherlands 191.6 mmtcde 1.9% C02 by waste</v>
      </c>
      <c r="M37" s="84">
        <f>I37/D37*100</f>
        <v>1.9243178379506447</v>
      </c>
      <c r="N37" s="6">
        <v>35</v>
      </c>
      <c r="O37" s="85"/>
    </row>
    <row r="38" spans="1:15" ht="12.6" customHeight="1" x14ac:dyDescent="0.25">
      <c r="A38" s="53"/>
      <c r="B38" s="70" t="s">
        <v>24</v>
      </c>
      <c r="C38" s="70">
        <v>1994</v>
      </c>
      <c r="D38" s="53">
        <v>165.73</v>
      </c>
      <c r="E38" s="53">
        <v>3.2395800000000001</v>
      </c>
      <c r="F38" s="53">
        <v>1.35236</v>
      </c>
      <c r="G38" s="53">
        <v>58.523449999999997</v>
      </c>
      <c r="H38" s="53">
        <v>102.23180000000001</v>
      </c>
      <c r="I38" s="53">
        <v>1.7301900000000001</v>
      </c>
      <c r="J38" s="6">
        <f>VLOOKUP($B38,Sheet1!A:D,4,FALSE)</f>
        <v>12.354722000000001</v>
      </c>
      <c r="K38" s="6">
        <f>VLOOKUP(B38,Sheet1!A:D,3,FALSE)</f>
        <v>7.3697220000000003</v>
      </c>
      <c r="L38" s="6" t="str">
        <f>B38&amp;" "&amp;ROUNDDOWN(D38,1)&amp;" mmtcde " &amp; ROUNDDOWN(M38,1) &amp; "% C02 by waste"</f>
        <v>Cameroon 165.7 mmtcde 1% C02 by waste</v>
      </c>
      <c r="M38" s="84">
        <f>I38/D38*100</f>
        <v>1.0439811741989986</v>
      </c>
      <c r="N38" s="6">
        <v>36</v>
      </c>
      <c r="O38" s="85"/>
    </row>
    <row r="39" spans="1:15" ht="12.6" customHeight="1" x14ac:dyDescent="0.25">
      <c r="A39" s="53"/>
      <c r="B39" s="56" t="s">
        <v>108</v>
      </c>
      <c r="C39" s="56">
        <v>1994</v>
      </c>
      <c r="D39" s="57">
        <v>160.59</v>
      </c>
      <c r="E39" s="57">
        <v>83.256770000000003</v>
      </c>
      <c r="F39" s="57">
        <v>18.677</v>
      </c>
      <c r="G39" s="57">
        <v>11.269600000000001</v>
      </c>
      <c r="H39" s="57">
        <v>61.940169999999995</v>
      </c>
      <c r="I39" s="57">
        <v>4.1226599999999998</v>
      </c>
      <c r="J39" s="6">
        <f>VLOOKUP($B39,Sheet1!A:D,4,FALSE)</f>
        <v>69.345116000000004</v>
      </c>
      <c r="K39" s="6">
        <f>VLOOKUP(B39,Sheet1!A:D,3,FALSE)</f>
        <v>30.375321</v>
      </c>
      <c r="L39" s="6" t="str">
        <f>B39&amp;" "&amp;ROUNDDOWN(D39,1)&amp;" mmtcde " &amp; ROUNDDOWN(M39,1) &amp; "% C02 by waste"</f>
        <v>Pakistan 160.5 mmtcde 2.5% C02 by waste</v>
      </c>
      <c r="M39" s="84">
        <f>I39/D39*100</f>
        <v>2.5671959648795069</v>
      </c>
      <c r="N39" s="6">
        <v>37</v>
      </c>
      <c r="O39" s="85"/>
    </row>
    <row r="40" spans="1:15" ht="12.6" customHeight="1" x14ac:dyDescent="0.25">
      <c r="A40" s="53"/>
      <c r="B40" s="56" t="s">
        <v>30</v>
      </c>
      <c r="C40" s="56">
        <v>2004</v>
      </c>
      <c r="D40" s="57">
        <v>153.88</v>
      </c>
      <c r="E40" s="57">
        <v>65.971109999999996</v>
      </c>
      <c r="F40" s="57">
        <v>21.76868</v>
      </c>
      <c r="G40" s="57">
        <v>9.0701100000000014</v>
      </c>
      <c r="H40" s="57">
        <v>68.565579999999997</v>
      </c>
      <c r="I40" s="57">
        <v>10.27797</v>
      </c>
      <c r="J40" s="6">
        <f>VLOOKUP($B40,Sheet1!A:D,4,FALSE)</f>
        <v>-74.297332999999995</v>
      </c>
      <c r="K40" s="6">
        <f>VLOOKUP(B40,Sheet1!A:D,3,FALSE)</f>
        <v>4.5708679999999999</v>
      </c>
      <c r="L40" s="6" t="str">
        <f>B40&amp;" "&amp;ROUNDDOWN(D40,1)&amp;" mmtcde " &amp; ROUNDDOWN(M40,1) &amp; "% C02 by waste"</f>
        <v>Colombia 153.8 mmtcde 6.6% C02 by waste</v>
      </c>
      <c r="M40" s="84">
        <f>I40/D40*100</f>
        <v>6.6792110735638159</v>
      </c>
      <c r="N40" s="6">
        <v>38</v>
      </c>
      <c r="O40" s="85"/>
    </row>
    <row r="41" spans="1:15" ht="12.6" customHeight="1" x14ac:dyDescent="0.25">
      <c r="A41" s="53"/>
      <c r="B41" s="56" t="s">
        <v>37</v>
      </c>
      <c r="C41" s="56">
        <v>2012</v>
      </c>
      <c r="D41" s="57">
        <v>131.47</v>
      </c>
      <c r="E41" s="57">
        <v>107.09005999999999</v>
      </c>
      <c r="F41" s="57">
        <v>16.908609999999999</v>
      </c>
      <c r="G41" s="57">
        <v>12.09548</v>
      </c>
      <c r="H41" s="57">
        <v>8.05837</v>
      </c>
      <c r="I41" s="57">
        <v>3.76654</v>
      </c>
      <c r="J41" s="6">
        <f>VLOOKUP($B41,Sheet1!A:D,4,FALSE)</f>
        <v>15.472962000000001</v>
      </c>
      <c r="K41" s="6">
        <f>VLOOKUP(B41,Sheet1!A:D,3,FALSE)</f>
        <v>49.817492000000001</v>
      </c>
      <c r="L41" s="6" t="str">
        <f>B41&amp;" "&amp;ROUNDDOWN(D41,1)&amp;" mmtcde " &amp; ROUNDDOWN(M41,1) &amp; "% C02 by waste"</f>
        <v>Czech Republic 131.4 mmtcde 2.8% C02 by waste</v>
      </c>
      <c r="M41" s="84">
        <f>I41/D41*100</f>
        <v>2.8649425724499888</v>
      </c>
      <c r="N41" s="6">
        <v>39</v>
      </c>
      <c r="O41" s="85"/>
    </row>
    <row r="42" spans="1:15" ht="12.6" customHeight="1" x14ac:dyDescent="0.25">
      <c r="A42" s="57"/>
      <c r="B42" s="70" t="s">
        <v>114</v>
      </c>
      <c r="C42" s="70">
        <v>2000</v>
      </c>
      <c r="D42" s="53">
        <v>126.88</v>
      </c>
      <c r="E42" s="53">
        <v>69.667240000000007</v>
      </c>
      <c r="F42" s="53">
        <v>25.935779999999998</v>
      </c>
      <c r="G42" s="53">
        <v>8.6097800000000007</v>
      </c>
      <c r="H42" s="53">
        <v>37.002690000000001</v>
      </c>
      <c r="I42" s="53">
        <v>11.599</v>
      </c>
      <c r="J42" s="6">
        <f>VLOOKUP($B42,Sheet1!A:D,4,FALSE)</f>
        <v>121.774017</v>
      </c>
      <c r="K42" s="6">
        <f>VLOOKUP(B42,Sheet1!A:D,3,FALSE)</f>
        <v>12.879721</v>
      </c>
      <c r="L42" s="6" t="str">
        <f>B42&amp;" "&amp;ROUNDDOWN(D42,1)&amp;" mmtcde " &amp; ROUNDDOWN(M42,1) &amp; "% C02 by waste"</f>
        <v>Philippines 126.8 mmtcde 9.1% C02 by waste</v>
      </c>
      <c r="M42" s="84">
        <f>I42/D42*100</f>
        <v>9.1417087011349309</v>
      </c>
      <c r="N42" s="6">
        <v>40</v>
      </c>
      <c r="O42" s="85"/>
    </row>
    <row r="43" spans="1:15" ht="12.6" customHeight="1" x14ac:dyDescent="0.25">
      <c r="A43" s="57"/>
      <c r="B43" s="70" t="s">
        <v>118</v>
      </c>
      <c r="C43" s="70">
        <v>2012</v>
      </c>
      <c r="D43" s="53">
        <v>118.79</v>
      </c>
      <c r="E43" s="53">
        <v>82.22251</v>
      </c>
      <c r="F43" s="53">
        <v>15.06217</v>
      </c>
      <c r="G43" s="53">
        <v>12.37837</v>
      </c>
      <c r="H43" s="53">
        <v>18.210819999999998</v>
      </c>
      <c r="I43" s="53">
        <v>5.8495799999999996</v>
      </c>
      <c r="J43" s="6">
        <f>VLOOKUP($B43,Sheet1!A:D,4,FALSE)</f>
        <v>24.966760000000001</v>
      </c>
      <c r="K43" s="6">
        <f>VLOOKUP(B43,Sheet1!A:D,3,FALSE)</f>
        <v>45.943161000000003</v>
      </c>
      <c r="L43" s="6" t="str">
        <f>B43&amp;" "&amp;ROUNDDOWN(D43,1)&amp;" mmtcde " &amp; ROUNDDOWN(M43,1) &amp; "% C02 by waste"</f>
        <v>Romania 118.7 mmtcde 4.9% C02 by waste</v>
      </c>
      <c r="M43" s="84">
        <f>I43/D43*100</f>
        <v>4.924303392541459</v>
      </c>
      <c r="N43" s="6">
        <v>41</v>
      </c>
      <c r="O43" s="85"/>
    </row>
    <row r="44" spans="1:15" ht="12.6" customHeight="1" x14ac:dyDescent="0.25">
      <c r="A44" s="57"/>
      <c r="B44" s="70" t="s">
        <v>14</v>
      </c>
      <c r="C44" s="70">
        <v>2012</v>
      </c>
      <c r="D44" s="53">
        <v>116.52</v>
      </c>
      <c r="E44" s="53">
        <v>94.399760000000001</v>
      </c>
      <c r="F44" s="53">
        <v>24.947849999999999</v>
      </c>
      <c r="G44" s="53">
        <v>11.17285</v>
      </c>
      <c r="H44" s="53">
        <v>9.2565300000000015</v>
      </c>
      <c r="I44" s="53">
        <v>1.5083</v>
      </c>
      <c r="J44" s="6">
        <f>VLOOKUP($B44,Sheet1!A:D,4,FALSE)</f>
        <v>4.4699359999999997</v>
      </c>
      <c r="K44" s="6">
        <f>VLOOKUP(B44,Sheet1!A:D,3,FALSE)</f>
        <v>50.503886999999999</v>
      </c>
      <c r="L44" s="6" t="str">
        <f>B44&amp;" "&amp;ROUNDDOWN(D44,1)&amp;" mmtcde " &amp; ROUNDDOWN(M44,1) &amp; "% C02 by waste"</f>
        <v>Belgium 116.5 mmtcde 1.2% C02 by waste</v>
      </c>
      <c r="M44" s="84">
        <f>I44/D44*100</f>
        <v>1.2944558874013044</v>
      </c>
      <c r="N44" s="6">
        <v>42</v>
      </c>
      <c r="O44" s="85"/>
    </row>
    <row r="45" spans="1:15" ht="12.6" customHeight="1" x14ac:dyDescent="0.25">
      <c r="A45" s="57"/>
      <c r="B45" s="56" t="s">
        <v>72</v>
      </c>
      <c r="C45" s="56">
        <v>1994</v>
      </c>
      <c r="D45" s="57">
        <v>116.31</v>
      </c>
      <c r="E45" s="57">
        <v>8.2309900000000003</v>
      </c>
      <c r="F45" s="57">
        <v>1.2686900000000001</v>
      </c>
      <c r="G45" s="57">
        <v>0.379</v>
      </c>
      <c r="H45" s="57">
        <v>107.32217999999999</v>
      </c>
      <c r="I45" s="57">
        <v>0.38204000000000005</v>
      </c>
      <c r="J45" s="6">
        <f>VLOOKUP($B45,Sheet1!A:D,4,FALSE)</f>
        <v>-77.297507999999993</v>
      </c>
      <c r="K45" s="6">
        <f>VLOOKUP(B45,Sheet1!A:D,3,FALSE)</f>
        <v>18.109580999999999</v>
      </c>
      <c r="L45" s="6" t="str">
        <f>B45&amp;" "&amp;ROUNDDOWN(D45,1)&amp;" mmtcde " &amp; ROUNDDOWN(M45,1) &amp; "% C02 by waste"</f>
        <v>Jamaica 116.3 mmtcde 0.3% C02 by waste</v>
      </c>
      <c r="M45" s="84">
        <f>I45/D45*100</f>
        <v>0.32846702777061304</v>
      </c>
      <c r="N45" s="6">
        <v>43</v>
      </c>
      <c r="O45" s="85"/>
    </row>
    <row r="46" spans="1:15" ht="22.8" customHeight="1" x14ac:dyDescent="0.25">
      <c r="A46" s="57"/>
      <c r="B46" s="56" t="s">
        <v>2</v>
      </c>
      <c r="C46" s="56">
        <v>2000</v>
      </c>
      <c r="D46" s="57">
        <v>111.02</v>
      </c>
      <c r="E46" s="57">
        <v>87.595600000000005</v>
      </c>
      <c r="F46" s="57">
        <v>12.78998</v>
      </c>
      <c r="G46" s="57">
        <v>5.4638299999999997</v>
      </c>
      <c r="H46" s="57">
        <v>6.5346200000000003</v>
      </c>
      <c r="I46" s="57">
        <v>11.428540000000002</v>
      </c>
      <c r="J46" s="6">
        <f>VLOOKUP($B46,Sheet1!A:D,4,FALSE)</f>
        <v>1.659626</v>
      </c>
      <c r="K46" s="6">
        <f>VLOOKUP(B46,Sheet1!A:D,3,FALSE)</f>
        <v>28.033885999999999</v>
      </c>
      <c r="L46" s="6" t="str">
        <f>B46&amp;" "&amp;ROUNDDOWN(D46,1)&amp;" mmtcde " &amp; ROUNDDOWN(M46,1) &amp; "% C02 by waste"</f>
        <v>Algeria 111 mmtcde 10.2% C02 by waste</v>
      </c>
      <c r="M46" s="84">
        <f>I46/D46*100</f>
        <v>10.294127184291121</v>
      </c>
      <c r="N46" s="6">
        <v>44</v>
      </c>
      <c r="O46" s="85"/>
    </row>
    <row r="47" spans="1:15" ht="12.6" customHeight="1" x14ac:dyDescent="0.25">
      <c r="A47" s="53"/>
      <c r="B47" s="56" t="s">
        <v>56</v>
      </c>
      <c r="C47" s="56">
        <v>2012</v>
      </c>
      <c r="D47" s="57">
        <v>110.99</v>
      </c>
      <c r="E47" s="57">
        <v>87.257739999999998</v>
      </c>
      <c r="F47" s="57">
        <v>16.097840000000001</v>
      </c>
      <c r="G47" s="57">
        <v>9.6067599999999995</v>
      </c>
      <c r="H47" s="57">
        <v>9.0758500000000009</v>
      </c>
      <c r="I47" s="57">
        <v>4.7352299999999996</v>
      </c>
      <c r="J47" s="6">
        <f>VLOOKUP($B47,Sheet1!A:D,4,FALSE)</f>
        <v>21.824311999999999</v>
      </c>
      <c r="K47" s="6">
        <f>VLOOKUP(B47,Sheet1!A:D,3,FALSE)</f>
        <v>39.074207999999999</v>
      </c>
      <c r="L47" s="6" t="str">
        <f>B47&amp;" "&amp;ROUNDDOWN(D47,1)&amp;" mmtcde " &amp; ROUNDDOWN(M47,1) &amp; "% C02 by waste"</f>
        <v>Greece 110.9 mmtcde 4.2% C02 by waste</v>
      </c>
      <c r="M47" s="84">
        <f>I47/D47*100</f>
        <v>4.2663573294891428</v>
      </c>
      <c r="N47" s="6">
        <v>45</v>
      </c>
      <c r="O47" s="85"/>
    </row>
    <row r="48" spans="1:15" ht="12.6" customHeight="1" x14ac:dyDescent="0.25">
      <c r="A48" s="53"/>
      <c r="B48" s="56" t="s">
        <v>11</v>
      </c>
      <c r="C48" s="56">
        <v>2005</v>
      </c>
      <c r="D48" s="57">
        <v>99.44</v>
      </c>
      <c r="E48" s="57">
        <v>38.645069999999997</v>
      </c>
      <c r="F48" s="57">
        <v>5.5</v>
      </c>
      <c r="G48" s="57">
        <v>2.9126999999999996</v>
      </c>
      <c r="H48" s="57">
        <v>43.11889</v>
      </c>
      <c r="I48" s="57">
        <v>14.76558</v>
      </c>
      <c r="J48" s="6">
        <f>VLOOKUP($B48,Sheet1!A:D,4,FALSE)</f>
        <v>90.356330999999997</v>
      </c>
      <c r="K48" s="6">
        <f>VLOOKUP(B48,Sheet1!A:D,3,FALSE)</f>
        <v>23.684994</v>
      </c>
      <c r="L48" s="6" t="str">
        <f>B48&amp;" "&amp;ROUNDDOWN(D48,1)&amp;" mmtcde " &amp; ROUNDDOWN(M48,1) &amp; "% C02 by waste"</f>
        <v>Bangladesh 99.4 mmtcde 14.8% C02 by waste</v>
      </c>
      <c r="M48" s="84">
        <f>I48/D48*100</f>
        <v>14.848732904263878</v>
      </c>
      <c r="N48" s="6">
        <v>46</v>
      </c>
      <c r="O48" s="85"/>
    </row>
    <row r="49" spans="1:15" ht="12.6" customHeight="1" x14ac:dyDescent="0.25">
      <c r="A49" s="53"/>
      <c r="B49" s="56" t="s">
        <v>13</v>
      </c>
      <c r="C49" s="56">
        <v>2012</v>
      </c>
      <c r="D49" s="57">
        <v>89.28</v>
      </c>
      <c r="E49" s="57">
        <v>55.303820000000002</v>
      </c>
      <c r="F49" s="57">
        <v>7.2172399999999994</v>
      </c>
      <c r="G49" s="57">
        <v>4.2743199999999995</v>
      </c>
      <c r="H49" s="57">
        <v>23.37152</v>
      </c>
      <c r="I49" s="57">
        <v>6.2691800000000004</v>
      </c>
      <c r="J49" s="6">
        <f>VLOOKUP($B49,Sheet1!A:D,4,FALSE)</f>
        <v>27.953389000000001</v>
      </c>
      <c r="K49" s="6">
        <f>VLOOKUP(B49,Sheet1!A:D,3,FALSE)</f>
        <v>53.709806999999998</v>
      </c>
      <c r="L49" s="6" t="str">
        <f>B49&amp;" "&amp;ROUNDDOWN(D49,1)&amp;" mmtcde " &amp; ROUNDDOWN(M49,1) &amp; "% C02 by waste"</f>
        <v>Belarus 89.2 mmtcde 7% C02 by waste</v>
      </c>
      <c r="M49" s="84">
        <f>I49/D49*100</f>
        <v>7.0219310035842293</v>
      </c>
      <c r="N49" s="6">
        <v>47</v>
      </c>
      <c r="O49" s="85"/>
    </row>
    <row r="50" spans="1:15" ht="12.6" customHeight="1" x14ac:dyDescent="0.25">
      <c r="A50" s="53"/>
      <c r="B50" s="68" t="s">
        <v>372</v>
      </c>
      <c r="C50" s="56">
        <v>2002</v>
      </c>
      <c r="D50" s="57">
        <v>87.33</v>
      </c>
      <c r="E50" s="57">
        <v>77.605000000000004</v>
      </c>
      <c r="F50" s="57">
        <v>1.488</v>
      </c>
      <c r="G50" s="57">
        <v>5.6580000000000004</v>
      </c>
      <c r="H50" s="57">
        <v>2.8140000000000001</v>
      </c>
      <c r="I50" s="57">
        <v>1.2529999999999999</v>
      </c>
      <c r="J50" s="6">
        <f>VLOOKUP($B50,Sheet1!A:D,4,FALSE)</f>
        <v>127.510093</v>
      </c>
      <c r="K50" s="6">
        <f>VLOOKUP(B50,Sheet1!A:D,3,FALSE)</f>
        <v>40.339852</v>
      </c>
      <c r="L50" s="6" t="str">
        <f>B50&amp;" "&amp;ROUNDDOWN(D50,1)&amp;" mmtcde " &amp; ROUNDDOWN(M50,1) &amp; "% C02 by waste"</f>
        <v>North Korea 87.3 mmtcde 1.4% C02 by waste</v>
      </c>
      <c r="M50" s="84">
        <f>I50/D50*100</f>
        <v>1.4347875873124927</v>
      </c>
      <c r="N50" s="6">
        <v>48</v>
      </c>
      <c r="O50" s="85"/>
    </row>
    <row r="51" spans="1:15" ht="12.6" customHeight="1" x14ac:dyDescent="0.25">
      <c r="A51" s="53"/>
      <c r="B51" s="70" t="s">
        <v>113</v>
      </c>
      <c r="C51" s="70">
        <v>2010</v>
      </c>
      <c r="D51" s="53">
        <v>80.59</v>
      </c>
      <c r="E51" s="53">
        <v>40.605249999999998</v>
      </c>
      <c r="F51" s="53">
        <v>15.2057</v>
      </c>
      <c r="G51" s="53">
        <v>6.2740400000000003</v>
      </c>
      <c r="H51" s="53">
        <v>26.051380000000002</v>
      </c>
      <c r="I51" s="53">
        <v>7.6603500000000002</v>
      </c>
      <c r="J51" s="6">
        <f>VLOOKUP($B51,Sheet1!A:D,4,FALSE)</f>
        <v>-75.015152</v>
      </c>
      <c r="K51" s="6">
        <f>VLOOKUP(B51,Sheet1!A:D,3,FALSE)</f>
        <v>-9.1899669999999993</v>
      </c>
      <c r="L51" s="6" t="str">
        <f>B51&amp;" "&amp;ROUNDDOWN(D51,1)&amp;" mmtcde " &amp; ROUNDDOWN(M51,1) &amp; "% C02 by waste"</f>
        <v>Peru 80.5 mmtcde 9.5% C02 by waste</v>
      </c>
      <c r="M51" s="84">
        <f>I51/D51*100</f>
        <v>9.5053356495843158</v>
      </c>
      <c r="N51" s="6">
        <v>49</v>
      </c>
      <c r="O51" s="85"/>
    </row>
    <row r="52" spans="1:15" ht="12.6" customHeight="1" x14ac:dyDescent="0.25">
      <c r="A52" s="57"/>
      <c r="B52" s="70" t="s">
        <v>7</v>
      </c>
      <c r="C52" s="70">
        <v>2012</v>
      </c>
      <c r="D52" s="53">
        <v>80.06</v>
      </c>
      <c r="E52" s="53">
        <v>59.69153</v>
      </c>
      <c r="F52" s="53">
        <v>21.635830000000002</v>
      </c>
      <c r="G52" s="53">
        <v>10.87724</v>
      </c>
      <c r="H52" s="53">
        <v>7.4990299999999994</v>
      </c>
      <c r="I52" s="53">
        <v>1.657</v>
      </c>
      <c r="J52" s="6">
        <f>VLOOKUP($B52,Sheet1!A:D,4,FALSE)</f>
        <v>14.550072</v>
      </c>
      <c r="K52" s="6">
        <f>VLOOKUP(B52,Sheet1!A:D,3,FALSE)</f>
        <v>47.516230999999998</v>
      </c>
      <c r="L52" s="6" t="str">
        <f>B52&amp;" "&amp;ROUNDDOWN(D52,1)&amp;" mmtcde " &amp; ROUNDDOWN(M52,1) &amp; "% C02 by waste"</f>
        <v>Austria 80 mmtcde 2% C02 by waste</v>
      </c>
      <c r="M52" s="84">
        <f>I52/D52*100</f>
        <v>2.0696977267049714</v>
      </c>
      <c r="N52" s="6">
        <v>50</v>
      </c>
      <c r="O52" s="85"/>
    </row>
    <row r="53" spans="1:15" ht="12.6" customHeight="1" x14ac:dyDescent="0.25">
      <c r="A53" s="57"/>
      <c r="B53" s="56" t="s">
        <v>28</v>
      </c>
      <c r="C53" s="56">
        <v>2006</v>
      </c>
      <c r="D53" s="57">
        <v>78.959999999999994</v>
      </c>
      <c r="E53" s="57">
        <v>57.820029999999996</v>
      </c>
      <c r="F53" s="57">
        <v>17.075869999999998</v>
      </c>
      <c r="G53" s="57">
        <v>5.2449700000000004</v>
      </c>
      <c r="H53" s="57">
        <v>13.400829999999999</v>
      </c>
      <c r="I53" s="57">
        <v>2.48936</v>
      </c>
      <c r="J53" s="6">
        <f>VLOOKUP($B53,Sheet1!A:D,4,FALSE)</f>
        <v>-71.542968999999999</v>
      </c>
      <c r="K53" s="6">
        <f>VLOOKUP(B53,Sheet1!A:D,3,FALSE)</f>
        <v>-35.675147000000003</v>
      </c>
      <c r="L53" s="6" t="str">
        <f>B53&amp;" "&amp;ROUNDDOWN(D53,1)&amp;" mmtcde " &amp; ROUNDDOWN(M53,1) &amp; "% C02 by waste"</f>
        <v>Chile 78.9 mmtcde 3.1% C02 by waste</v>
      </c>
      <c r="M53" s="84">
        <f>I53/D53*100</f>
        <v>3.1526849037487334</v>
      </c>
      <c r="N53" s="6">
        <v>51</v>
      </c>
      <c r="O53" s="85"/>
    </row>
    <row r="54" spans="1:15" ht="12.6" customHeight="1" x14ac:dyDescent="0.25">
      <c r="A54" s="57"/>
      <c r="B54" s="70" t="s">
        <v>102</v>
      </c>
      <c r="C54" s="70">
        <v>2012</v>
      </c>
      <c r="D54" s="53">
        <v>76.05</v>
      </c>
      <c r="E54" s="53">
        <v>32.121279999999999</v>
      </c>
      <c r="F54" s="53">
        <v>13.755100000000001</v>
      </c>
      <c r="G54" s="53">
        <v>5.2768000000000006</v>
      </c>
      <c r="H54" s="53">
        <v>35.020129999999995</v>
      </c>
      <c r="I54" s="53">
        <v>3.5956700000000001</v>
      </c>
      <c r="J54" s="6">
        <f>VLOOKUP($B54,Sheet1!A:D,4,FALSE)</f>
        <v>174.88597100000001</v>
      </c>
      <c r="K54" s="6">
        <f>VLOOKUP(B54,Sheet1!A:D,3,FALSE)</f>
        <v>-40.900556999999999</v>
      </c>
      <c r="L54" s="6" t="str">
        <f>B54&amp;" "&amp;ROUNDDOWN(D54,1)&amp;" mmtcde " &amp; ROUNDDOWN(M54,1) &amp; "% C02 by waste"</f>
        <v>New Zealand 76 mmtcde 4.7% C02 by waste</v>
      </c>
      <c r="M54" s="84">
        <f>I54/D54*100</f>
        <v>4.7280341880341883</v>
      </c>
      <c r="N54" s="6">
        <v>52</v>
      </c>
      <c r="O54" s="85"/>
    </row>
    <row r="55" spans="1:15" ht="12.6" customHeight="1" x14ac:dyDescent="0.25">
      <c r="A55" s="57"/>
      <c r="B55" s="70" t="s">
        <v>70</v>
      </c>
      <c r="C55" s="70">
        <v>2010</v>
      </c>
      <c r="D55" s="53">
        <v>75.42</v>
      </c>
      <c r="E55" s="53">
        <v>64.09093</v>
      </c>
      <c r="F55" s="53">
        <v>16.367329999999999</v>
      </c>
      <c r="G55" s="53">
        <v>2.95024</v>
      </c>
      <c r="H55" s="53">
        <v>2.3909600000000002</v>
      </c>
      <c r="I55" s="53">
        <v>5.9834199999999997</v>
      </c>
      <c r="J55" s="6">
        <f>VLOOKUP($B55,Sheet1!A:D,4,FALSE)</f>
        <v>34.851612000000003</v>
      </c>
      <c r="K55" s="6">
        <f>VLOOKUP(B55,Sheet1!A:D,3,FALSE)</f>
        <v>31.046050999999999</v>
      </c>
      <c r="L55" s="6" t="str">
        <f>B55&amp;" "&amp;ROUNDDOWN(D55,1)&amp;" mmtcde " &amp; ROUNDDOWN(M55,1) &amp; "% C02 by waste"</f>
        <v>Israel 75.4 mmtcde 7.9% C02 by waste</v>
      </c>
      <c r="M55" s="84">
        <f>I55/D55*100</f>
        <v>7.9334659241580479</v>
      </c>
      <c r="N55" s="6">
        <v>53</v>
      </c>
      <c r="O55" s="85"/>
    </row>
    <row r="56" spans="1:15" ht="12.6" customHeight="1" x14ac:dyDescent="0.25">
      <c r="A56" s="57"/>
      <c r="B56" s="70" t="s">
        <v>147</v>
      </c>
      <c r="C56" s="70">
        <v>2004</v>
      </c>
      <c r="D56" s="53">
        <v>75.41</v>
      </c>
      <c r="E56" s="53">
        <v>52.507449999999999</v>
      </c>
      <c r="F56" s="53">
        <v>2.37113</v>
      </c>
      <c r="G56" s="53">
        <v>15.58488</v>
      </c>
      <c r="H56" s="53">
        <v>6.8054600000000001</v>
      </c>
      <c r="I56" s="53">
        <v>0.51072000000000006</v>
      </c>
      <c r="J56" s="6">
        <f>VLOOKUP($B56,Sheet1!A:D,4,FALSE)</f>
        <v>59.556277999999999</v>
      </c>
      <c r="K56" s="6">
        <f>VLOOKUP(B56,Sheet1!A:D,3,FALSE)</f>
        <v>38.969718999999998</v>
      </c>
      <c r="L56" s="6" t="str">
        <f>B56&amp;" "&amp;ROUNDDOWN(D56,1)&amp;" mmtcde " &amp; ROUNDDOWN(M56,1) &amp; "% C02 by waste"</f>
        <v>Turkmenistan 75.4 mmtcde 0.6% C02 by waste</v>
      </c>
      <c r="M56" s="84">
        <f>I56/D56*100</f>
        <v>0.67725765813552585</v>
      </c>
      <c r="N56" s="6">
        <v>54</v>
      </c>
      <c r="O56" s="85"/>
    </row>
    <row r="57" spans="1:15" ht="12.6" customHeight="1" x14ac:dyDescent="0.25">
      <c r="A57" s="53"/>
      <c r="B57" s="56" t="s">
        <v>116</v>
      </c>
      <c r="C57" s="56">
        <v>2012</v>
      </c>
      <c r="D57" s="57">
        <v>68.849999999999994</v>
      </c>
      <c r="E57" s="57">
        <v>47.896940000000001</v>
      </c>
      <c r="F57" s="57">
        <v>17.004529999999999</v>
      </c>
      <c r="G57" s="57">
        <v>5.3149300000000004</v>
      </c>
      <c r="H57" s="57">
        <v>7.2238100000000003</v>
      </c>
      <c r="I57" s="57">
        <v>8.1853700000000007</v>
      </c>
      <c r="J57" s="6">
        <f>VLOOKUP($B57,Sheet1!A:D,4,FALSE)</f>
        <v>-8.2244539999999997</v>
      </c>
      <c r="K57" s="6">
        <f>VLOOKUP(B57,Sheet1!A:D,3,FALSE)</f>
        <v>39.399872000000002</v>
      </c>
      <c r="L57" s="6" t="str">
        <f>B57&amp;" "&amp;ROUNDDOWN(D57,1)&amp;" mmtcde " &amp; ROUNDDOWN(M57,1) &amp; "% C02 by waste"</f>
        <v>Portugal 68.8 mmtcde 11.8% C02 by waste</v>
      </c>
      <c r="M57" s="84">
        <f>I57/D57*100</f>
        <v>11.888700072621642</v>
      </c>
      <c r="N57" s="6">
        <v>55</v>
      </c>
      <c r="O57" s="85"/>
    </row>
    <row r="58" spans="1:15" ht="12.6" customHeight="1" x14ac:dyDescent="0.25">
      <c r="A58" s="53"/>
      <c r="B58" s="56" t="s">
        <v>158</v>
      </c>
      <c r="C58" s="56">
        <v>2000</v>
      </c>
      <c r="D58" s="57">
        <v>68.540000000000006</v>
      </c>
      <c r="E58" s="57">
        <v>26.5</v>
      </c>
      <c r="F58" s="57">
        <v>1.071</v>
      </c>
      <c r="G58" s="57">
        <v>1.0401800000000001</v>
      </c>
      <c r="H58" s="57">
        <v>39.570399999999999</v>
      </c>
      <c r="I58" s="57">
        <v>1.4300999999999999</v>
      </c>
      <c r="J58" s="6">
        <f>VLOOKUP($B58,Sheet1!A:D,4,FALSE)</f>
        <v>29.154857</v>
      </c>
      <c r="K58" s="6">
        <f>VLOOKUP(B58,Sheet1!A:D,3,FALSE)</f>
        <v>-19.015438</v>
      </c>
      <c r="L58" s="6" t="str">
        <f>B58&amp;" "&amp;ROUNDDOWN(D58,1)&amp;" mmtcde " &amp; ROUNDDOWN(M58,1) &amp; "% C02 by waste"</f>
        <v>Zimbabwe 68.5 mmtcde 2% C02 by waste</v>
      </c>
      <c r="M58" s="84">
        <f>I58/D58*100</f>
        <v>2.0865188211263495</v>
      </c>
      <c r="N58" s="6">
        <v>56</v>
      </c>
      <c r="O58" s="85"/>
    </row>
    <row r="59" spans="1:15" ht="12.6" customHeight="1" x14ac:dyDescent="0.25">
      <c r="A59" s="53"/>
      <c r="B59" s="70" t="s">
        <v>135</v>
      </c>
      <c r="C59" s="64">
        <v>2000</v>
      </c>
      <c r="D59" s="53">
        <v>67.84</v>
      </c>
      <c r="E59" s="53">
        <v>8.4033999999999995</v>
      </c>
      <c r="F59" s="53">
        <v>2.851</v>
      </c>
      <c r="G59" s="53">
        <v>9.2999999999999999E-2</v>
      </c>
      <c r="H59" s="53">
        <v>57.437199999999997</v>
      </c>
      <c r="I59" s="53">
        <v>1.9059999999999999</v>
      </c>
      <c r="J59" s="6">
        <f>VLOOKUP($B59,Sheet1!A:D,4,FALSE)</f>
        <v>30.217635999999999</v>
      </c>
      <c r="K59" s="6">
        <f>VLOOKUP(B59,Sheet1!A:D,3,FALSE)</f>
        <v>12.862807</v>
      </c>
      <c r="L59" s="6" t="str">
        <f>B59&amp;" "&amp;ROUNDDOWN(D59,1)&amp;" mmtcde " &amp; ROUNDDOWN(M59,1) &amp; "% C02 by waste"</f>
        <v>Sudan 67.8 mmtcde 2.8% C02 by waste</v>
      </c>
      <c r="M59" s="84">
        <f>I59/D59*100</f>
        <v>2.8095518867924527</v>
      </c>
      <c r="N59" s="6">
        <v>57</v>
      </c>
      <c r="O59" s="85"/>
    </row>
    <row r="60" spans="1:15" ht="12.6" customHeight="1" x14ac:dyDescent="0.25">
      <c r="A60" s="53"/>
      <c r="B60" s="70" t="s">
        <v>201</v>
      </c>
      <c r="C60" s="70">
        <v>1998</v>
      </c>
      <c r="D60" s="53">
        <v>66.34</v>
      </c>
      <c r="E60" s="53">
        <v>50.545660000000005</v>
      </c>
      <c r="F60" s="53">
        <v>3.8767</v>
      </c>
      <c r="G60" s="53">
        <v>3.6191300000000002</v>
      </c>
      <c r="H60" s="53">
        <v>9.4997099999999985</v>
      </c>
      <c r="I60" s="53">
        <v>2.6779099999999998</v>
      </c>
      <c r="J60" s="6">
        <f>VLOOKUP($B60,Sheet1!A:D,4,FALSE)</f>
        <v>21.005859000000001</v>
      </c>
      <c r="K60" s="6">
        <f>VLOOKUP(B60,Sheet1!A:D,3,FALSE)</f>
        <v>44.016520999999997</v>
      </c>
      <c r="L60" s="6" t="str">
        <f>B60&amp;" "&amp;ROUNDDOWN(D60,1)&amp;" mmtcde " &amp; ROUNDDOWN(M60,1) &amp; "% C02 by waste"</f>
        <v>Serbia 66.3 mmtcde 4% C02 by waste</v>
      </c>
      <c r="M60" s="84">
        <f>I60/D60*100</f>
        <v>4.036644558335845</v>
      </c>
      <c r="N60" s="6">
        <v>58</v>
      </c>
      <c r="O60" s="85"/>
    </row>
    <row r="61" spans="1:15" ht="12.6" customHeight="1" x14ac:dyDescent="0.25">
      <c r="A61" s="53"/>
      <c r="B61" s="56" t="s">
        <v>64</v>
      </c>
      <c r="C61" s="56">
        <v>2012</v>
      </c>
      <c r="D61" s="57">
        <v>61.98</v>
      </c>
      <c r="E61" s="57">
        <v>45.474580000000003</v>
      </c>
      <c r="F61" s="57">
        <v>10.84891</v>
      </c>
      <c r="G61" s="57">
        <v>4.2738900000000006</v>
      </c>
      <c r="H61" s="57">
        <v>8.7054899999999993</v>
      </c>
      <c r="I61" s="57">
        <v>3.17625</v>
      </c>
      <c r="J61" s="6">
        <f>VLOOKUP($B61,Sheet1!A:D,4,FALSE)</f>
        <v>19.503304</v>
      </c>
      <c r="K61" s="6">
        <f>VLOOKUP(B61,Sheet1!A:D,3,FALSE)</f>
        <v>47.162494000000002</v>
      </c>
      <c r="L61" s="6" t="str">
        <f>B61&amp;" "&amp;ROUNDDOWN(D61,1)&amp;" mmtcde " &amp; ROUNDDOWN(M61,1) &amp; "% C02 by waste"</f>
        <v>Hungary 61.9 mmtcde 5.1% C02 by waste</v>
      </c>
      <c r="M61" s="84">
        <f>I61/D61*100</f>
        <v>5.1246369796708615</v>
      </c>
      <c r="N61" s="6">
        <v>59</v>
      </c>
      <c r="O61" s="85"/>
    </row>
    <row r="62" spans="1:15" ht="12.6" customHeight="1" x14ac:dyDescent="0.25">
      <c r="A62" s="57"/>
      <c r="B62" s="56" t="s">
        <v>184</v>
      </c>
      <c r="C62" s="56">
        <v>2005</v>
      </c>
      <c r="D62" s="57">
        <v>61.61</v>
      </c>
      <c r="E62" s="57">
        <v>37.732059999999997</v>
      </c>
      <c r="F62" s="57" t="s">
        <v>162</v>
      </c>
      <c r="G62" s="57">
        <v>0.35199999999999998</v>
      </c>
      <c r="H62" s="57">
        <v>22.575400000000002</v>
      </c>
      <c r="I62" s="57">
        <v>0.95129999999999992</v>
      </c>
      <c r="J62" s="6">
        <f>VLOOKUP($B62,Sheet1!A:D,4,FALSE)</f>
        <v>17.873887</v>
      </c>
      <c r="K62" s="6">
        <f>VLOOKUP(B62,Sheet1!A:D,3,FALSE)</f>
        <v>-11.202692000000001</v>
      </c>
      <c r="L62" s="6" t="str">
        <f>B62&amp;" "&amp;ROUNDDOWN(D62,1)&amp;" mmtcde " &amp; ROUNDDOWN(M62,1) &amp; "% C02 by waste"</f>
        <v>Angola 61.6 mmtcde 1.5% C02 by waste</v>
      </c>
      <c r="M62" s="84">
        <f>I62/D62*100</f>
        <v>1.5440675215062489</v>
      </c>
      <c r="N62" s="6">
        <v>60</v>
      </c>
      <c r="O62" s="85"/>
    </row>
    <row r="63" spans="1:15" ht="12.6" customHeight="1" x14ac:dyDescent="0.25">
      <c r="A63" s="57"/>
      <c r="B63" s="56" t="s">
        <v>198</v>
      </c>
      <c r="C63" s="56">
        <v>2007</v>
      </c>
      <c r="D63" s="57">
        <v>61.59</v>
      </c>
      <c r="E63" s="57">
        <v>56.215269999999997</v>
      </c>
      <c r="F63" s="57">
        <v>5.3421099999999999</v>
      </c>
      <c r="G63" s="57">
        <v>4.8792099999999996</v>
      </c>
      <c r="H63" s="57">
        <v>8.4860000000000005E-2</v>
      </c>
      <c r="I63" s="57">
        <v>0.41363</v>
      </c>
      <c r="J63" s="6">
        <f>VLOOKUP($B63,Sheet1!A:D,4,FALSE)</f>
        <v>51.183883999999999</v>
      </c>
      <c r="K63" s="6">
        <f>VLOOKUP(B63,Sheet1!A:D,3,FALSE)</f>
        <v>25.354825999999999</v>
      </c>
      <c r="L63" s="6" t="str">
        <f>B63&amp;" "&amp;ROUNDDOWN(D63,1)&amp;" mmtcde " &amp; ROUNDDOWN(M63,1) &amp; "% C02 by waste"</f>
        <v>Qatar 61.5 mmtcde 0.6% C02 by waste</v>
      </c>
      <c r="M63" s="84">
        <f>I63/D63*100</f>
        <v>0.67158629647670076</v>
      </c>
      <c r="N63" s="6">
        <v>61</v>
      </c>
      <c r="O63" s="85"/>
    </row>
    <row r="64" spans="1:15" ht="12.6" customHeight="1" x14ac:dyDescent="0.25">
      <c r="A64" s="57"/>
      <c r="B64" s="56" t="s">
        <v>20</v>
      </c>
      <c r="C64" s="56">
        <v>2012</v>
      </c>
      <c r="D64" s="57">
        <v>61.26</v>
      </c>
      <c r="E64" s="57">
        <v>47.16968</v>
      </c>
      <c r="F64" s="57">
        <v>8.4200900000000001</v>
      </c>
      <c r="G64" s="57">
        <v>3.8952199999999997</v>
      </c>
      <c r="H64" s="57">
        <v>6.5385400000000002</v>
      </c>
      <c r="I64" s="57">
        <v>3.6146500000000001</v>
      </c>
      <c r="J64" s="6">
        <f>VLOOKUP($B64,Sheet1!A:D,4,FALSE)</f>
        <v>25.48583</v>
      </c>
      <c r="K64" s="6">
        <f>VLOOKUP(B64,Sheet1!A:D,3,FALSE)</f>
        <v>42.733882999999999</v>
      </c>
      <c r="L64" s="6" t="str">
        <f>B64&amp;" "&amp;ROUNDDOWN(D64,1)&amp;" mmtcde " &amp; ROUNDDOWN(M64,1) &amp; "% C02 by waste"</f>
        <v>Bulgaria 61.2 mmtcde 5.9% C02 by waste</v>
      </c>
      <c r="M64" s="84">
        <f>I64/D64*100</f>
        <v>5.9005060398302316</v>
      </c>
      <c r="N64" s="6">
        <v>62</v>
      </c>
      <c r="O64" s="85"/>
    </row>
    <row r="65" spans="1:15" ht="12.6" customHeight="1" x14ac:dyDescent="0.25">
      <c r="A65" s="57"/>
      <c r="B65" s="70" t="s">
        <v>49</v>
      </c>
      <c r="C65" s="70">
        <v>2012</v>
      </c>
      <c r="D65" s="53">
        <v>60.97</v>
      </c>
      <c r="E65" s="53">
        <v>47.814140000000002</v>
      </c>
      <c r="F65" s="53">
        <v>12.678030000000001</v>
      </c>
      <c r="G65" s="53">
        <v>5.3099499999999997</v>
      </c>
      <c r="H65" s="53">
        <v>5.7078800000000003</v>
      </c>
      <c r="I65" s="53">
        <v>2.06779</v>
      </c>
      <c r="J65" s="6">
        <f>VLOOKUP($B65,Sheet1!A:D,4,FALSE)</f>
        <v>25.748151</v>
      </c>
      <c r="K65" s="6">
        <f>VLOOKUP(B65,Sheet1!A:D,3,FALSE)</f>
        <v>61.924109999999999</v>
      </c>
      <c r="L65" s="6" t="str">
        <f>B65&amp;" "&amp;ROUNDDOWN(D65,1)&amp;" mmtcde " &amp; ROUNDDOWN(M65,1) &amp; "% C02 by waste"</f>
        <v>Finland 60.9 mmtcde 3.3% C02 by waste</v>
      </c>
      <c r="M65" s="84">
        <f>I65/D65*100</f>
        <v>3.3914876168607515</v>
      </c>
      <c r="N65" s="6">
        <v>63</v>
      </c>
      <c r="O65" s="85"/>
    </row>
    <row r="66" spans="1:15" ht="12.6" customHeight="1" x14ac:dyDescent="0.25">
      <c r="A66" s="57"/>
      <c r="B66" s="70" t="s">
        <v>96</v>
      </c>
      <c r="C66" s="70">
        <v>2000</v>
      </c>
      <c r="D66" s="53">
        <v>59.7</v>
      </c>
      <c r="E66" s="53">
        <v>32.109729999999999</v>
      </c>
      <c r="F66" s="53">
        <v>5.9629899999999996</v>
      </c>
      <c r="G66" s="53">
        <v>3.7723100000000001</v>
      </c>
      <c r="H66" s="53">
        <v>20.92755</v>
      </c>
      <c r="I66" s="53">
        <v>2.8900999999999999</v>
      </c>
      <c r="J66" s="6">
        <f>VLOOKUP($B66,Sheet1!A:D,4,FALSE)</f>
        <v>-7.0926200000000001</v>
      </c>
      <c r="K66" s="6">
        <f>VLOOKUP(B66,Sheet1!A:D,3,FALSE)</f>
        <v>31.791702000000001</v>
      </c>
      <c r="L66" s="6" t="str">
        <f>B66&amp;" "&amp;ROUNDDOWN(D66,1)&amp;" mmtcde " &amp; ROUNDDOWN(M66,1) &amp; "% C02 by waste"</f>
        <v>Morocco 59.7 mmtcde 4.8% C02 by waste</v>
      </c>
      <c r="M66" s="84">
        <f>I66/D66*100</f>
        <v>4.8410385259631479</v>
      </c>
      <c r="N66" s="6">
        <v>64</v>
      </c>
      <c r="O66" s="85"/>
    </row>
    <row r="67" spans="1:15" ht="12.6" customHeight="1" x14ac:dyDescent="0.25">
      <c r="A67" s="53"/>
      <c r="B67" s="64" t="s">
        <v>69</v>
      </c>
      <c r="C67" s="64">
        <v>2012</v>
      </c>
      <c r="D67" s="53">
        <v>58.53</v>
      </c>
      <c r="E67" s="53">
        <v>37.062650000000005</v>
      </c>
      <c r="F67" s="53">
        <v>10.90042</v>
      </c>
      <c r="G67" s="53">
        <v>2.4212199999999999</v>
      </c>
      <c r="H67" s="53">
        <v>17.967389999999998</v>
      </c>
      <c r="I67" s="53">
        <v>1.00726</v>
      </c>
      <c r="J67" s="6">
        <f>VLOOKUP($B67,Sheet1!A:D,4,FALSE)</f>
        <v>-8.2438900000000004</v>
      </c>
      <c r="K67" s="6">
        <f>VLOOKUP(B67,Sheet1!A:D,3,FALSE)</f>
        <v>53.412909999999997</v>
      </c>
      <c r="L67" s="6" t="str">
        <f>B67&amp;" "&amp;ROUNDDOWN(D67,1)&amp;" mmtcde " &amp; ROUNDDOWN(M67,1) &amp; "% C02 by waste"</f>
        <v>Ireland 58.5 mmtcde 1.7% C02 by waste</v>
      </c>
      <c r="M67" s="84">
        <f>I67/D67*100</f>
        <v>1.7209294378950963</v>
      </c>
      <c r="N67" s="6">
        <v>65</v>
      </c>
      <c r="O67" s="85"/>
    </row>
    <row r="68" spans="1:15" ht="12.6" customHeight="1" x14ac:dyDescent="0.25">
      <c r="A68" s="53"/>
      <c r="B68" s="70" t="s">
        <v>138</v>
      </c>
      <c r="C68" s="70">
        <v>2012</v>
      </c>
      <c r="D68" s="53">
        <v>57.61</v>
      </c>
      <c r="E68" s="53">
        <v>42.147589999999994</v>
      </c>
      <c r="F68" s="53">
        <v>19.10866</v>
      </c>
      <c r="G68" s="53">
        <v>5.8987700000000007</v>
      </c>
      <c r="H68" s="53">
        <v>7.6414300000000006</v>
      </c>
      <c r="I68" s="53">
        <v>1.62</v>
      </c>
      <c r="J68" s="6">
        <f>VLOOKUP($B68,Sheet1!A:D,4,FALSE)</f>
        <v>18.643501000000001</v>
      </c>
      <c r="K68" s="6">
        <f>VLOOKUP(B68,Sheet1!A:D,3,FALSE)</f>
        <v>60.128160999999999</v>
      </c>
      <c r="L68" s="6" t="str">
        <f>B68&amp;" "&amp;ROUNDDOWN(D68,1)&amp;" mmtcde " &amp; ROUNDDOWN(M68,1) &amp; "% C02 by waste"</f>
        <v>Sweden 57.6 mmtcde 2.8% C02 by waste</v>
      </c>
      <c r="M68" s="84">
        <f>I68/D68*100</f>
        <v>2.8120118035063357</v>
      </c>
      <c r="N68" s="6">
        <v>66</v>
      </c>
      <c r="O68" s="85"/>
    </row>
    <row r="69" spans="1:15" ht="12.6" customHeight="1" x14ac:dyDescent="0.25">
      <c r="A69" s="53"/>
      <c r="B69" s="70" t="s">
        <v>38</v>
      </c>
      <c r="C69" s="70">
        <v>2012</v>
      </c>
      <c r="D69" s="53">
        <v>53.12</v>
      </c>
      <c r="E69" s="53">
        <v>40.407029999999999</v>
      </c>
      <c r="F69" s="53">
        <v>12.487969999999999</v>
      </c>
      <c r="G69" s="53">
        <v>1.81227</v>
      </c>
      <c r="H69" s="53">
        <v>9.6406000000000009</v>
      </c>
      <c r="I69" s="53">
        <v>1.1015599999999999</v>
      </c>
      <c r="J69" s="6">
        <f>VLOOKUP($B69,Sheet1!A:D,4,FALSE)</f>
        <v>9.5017849999999999</v>
      </c>
      <c r="K69" s="6">
        <f>VLOOKUP(B69,Sheet1!A:D,3,FALSE)</f>
        <v>56.263919999999999</v>
      </c>
      <c r="L69" s="6" t="str">
        <f>B69&amp;" "&amp;ROUNDDOWN(D69,1)&amp;" mmtcde " &amp; ROUNDDOWN(M69,1) &amp; "% C02 by waste"</f>
        <v>Denmark 53.1 mmtcde 2% C02 by waste</v>
      </c>
      <c r="M69" s="84">
        <f>I69/D69*100</f>
        <v>2.0737198795180722</v>
      </c>
      <c r="N69" s="6">
        <v>67</v>
      </c>
      <c r="O69" s="85"/>
    </row>
    <row r="70" spans="1:15" ht="12.6" customHeight="1" x14ac:dyDescent="0.25">
      <c r="A70" s="53"/>
      <c r="B70" s="56" t="s">
        <v>107</v>
      </c>
      <c r="C70" s="56">
        <v>2012</v>
      </c>
      <c r="D70" s="57">
        <v>52.76</v>
      </c>
      <c r="E70" s="57">
        <v>39.208190000000002</v>
      </c>
      <c r="F70" s="57">
        <v>15.163350000000001</v>
      </c>
      <c r="G70" s="57">
        <v>7.6736499999999994</v>
      </c>
      <c r="H70" s="57">
        <v>4.5034700000000001</v>
      </c>
      <c r="I70" s="57">
        <v>1.1943199999999998</v>
      </c>
      <c r="J70" s="6">
        <f>VLOOKUP($B70,Sheet1!A:D,4,FALSE)</f>
        <v>8.4689460000000008</v>
      </c>
      <c r="K70" s="6">
        <f>VLOOKUP(B70,Sheet1!A:D,3,FALSE)</f>
        <v>60.472023999999998</v>
      </c>
      <c r="L70" s="6" t="str">
        <f>B70&amp;" "&amp;ROUNDDOWN(D70,1)&amp;" mmtcde " &amp; ROUNDDOWN(M70,1) &amp; "% C02 by waste"</f>
        <v>Norway 52.7 mmtcde 2.2% C02 by waste</v>
      </c>
      <c r="M70" s="84">
        <f>I70/D70*100</f>
        <v>2.263684609552691</v>
      </c>
      <c r="N70" s="6">
        <v>68</v>
      </c>
      <c r="O70" s="85"/>
    </row>
    <row r="71" spans="1:15" ht="12.6" customHeight="1" x14ac:dyDescent="0.25">
      <c r="A71" s="53"/>
      <c r="B71" s="70" t="s">
        <v>139</v>
      </c>
      <c r="C71" s="70">
        <v>2012</v>
      </c>
      <c r="D71" s="53">
        <v>51.49</v>
      </c>
      <c r="E71" s="53">
        <v>41.50074</v>
      </c>
      <c r="F71" s="53">
        <v>16.331469999999999</v>
      </c>
      <c r="G71" s="53">
        <v>3.6282199999999998</v>
      </c>
      <c r="H71" s="53">
        <v>5.53857</v>
      </c>
      <c r="I71" s="53">
        <v>0.61112</v>
      </c>
      <c r="J71" s="6">
        <f>VLOOKUP($B71,Sheet1!A:D,4,FALSE)</f>
        <v>8.2275120000000008</v>
      </c>
      <c r="K71" s="6">
        <f>VLOOKUP(B71,Sheet1!A:D,3,FALSE)</f>
        <v>46.818187999999999</v>
      </c>
      <c r="L71" s="6" t="str">
        <f>B71&amp;" "&amp;ROUNDDOWN(D71,1)&amp;" mmtcde " &amp; ROUNDDOWN(M71,1) &amp; "% C02 by waste"</f>
        <v>Switzerland 51.4 mmtcde 1.1% C02 by waste</v>
      </c>
      <c r="M71" s="84">
        <f>I71/D71*100</f>
        <v>1.186871237133424</v>
      </c>
      <c r="N71" s="6">
        <v>69</v>
      </c>
      <c r="O71" s="85"/>
    </row>
    <row r="72" spans="1:15" ht="12.6" customHeight="1" x14ac:dyDescent="0.25">
      <c r="A72" s="57"/>
      <c r="B72" s="70" t="s">
        <v>47</v>
      </c>
      <c r="C72" s="70">
        <v>1995</v>
      </c>
      <c r="D72" s="53">
        <v>47.75</v>
      </c>
      <c r="E72" s="53">
        <v>7.5650000000000004</v>
      </c>
      <c r="F72" s="53" t="s">
        <v>162</v>
      </c>
      <c r="G72" s="53">
        <v>0.34300000000000003</v>
      </c>
      <c r="H72" s="53">
        <v>38.497999999999998</v>
      </c>
      <c r="I72" s="53">
        <v>1.339</v>
      </c>
      <c r="J72" s="6">
        <f>VLOOKUP($B72,Sheet1!A:D,4,FALSE)</f>
        <v>40.489673000000003</v>
      </c>
      <c r="K72" s="6">
        <f>VLOOKUP(B72,Sheet1!A:D,3,FALSE)</f>
        <v>9.1449999999999996</v>
      </c>
      <c r="L72" s="6" t="str">
        <f>B72&amp;" "&amp;ROUNDDOWN(D72,1)&amp;" mmtcde " &amp; ROUNDDOWN(M72,1) &amp; "% C02 by waste"</f>
        <v>Ethiopia 47.7 mmtcde 2.8% C02 by waste</v>
      </c>
      <c r="M72" s="84">
        <f>I72/D72*100</f>
        <v>2.8041884816753924</v>
      </c>
      <c r="N72" s="6">
        <v>70</v>
      </c>
      <c r="O72" s="85"/>
    </row>
    <row r="73" spans="1:15" ht="12.6" customHeight="1" x14ac:dyDescent="0.25">
      <c r="A73" s="57"/>
      <c r="B73" s="67" t="s">
        <v>266</v>
      </c>
      <c r="C73" s="70">
        <v>2003</v>
      </c>
      <c r="D73" s="53">
        <v>46</v>
      </c>
      <c r="E73" s="53">
        <v>3.5960000000000001</v>
      </c>
      <c r="F73" s="53">
        <v>0.83299999999999996</v>
      </c>
      <c r="G73" s="53">
        <v>0.157</v>
      </c>
      <c r="H73" s="53">
        <v>34.582660000000004</v>
      </c>
      <c r="I73" s="53">
        <v>7.6633199999999997</v>
      </c>
      <c r="J73" s="6">
        <f>VLOOKUP($B73,Sheet1!A:D,4,FALSE)</f>
        <v>21.758664</v>
      </c>
      <c r="K73" s="6">
        <f>VLOOKUP(B73,Sheet1!A:D,3,FALSE)</f>
        <v>-4.0383329999999997</v>
      </c>
      <c r="L73" s="6" t="str">
        <f>B73&amp;" "&amp;ROUNDDOWN(D73,1)&amp;" mmtcde " &amp; ROUNDDOWN(M73,1) &amp; "% C02 by waste"</f>
        <v>Congo [DRC] 46 mmtcde 16.6% C02 by waste</v>
      </c>
      <c r="M73" s="84">
        <f>I73/D73*100</f>
        <v>16.659391304347825</v>
      </c>
      <c r="N73" s="6">
        <v>71</v>
      </c>
      <c r="O73" s="85"/>
    </row>
    <row r="74" spans="1:15" ht="12.6" customHeight="1" x14ac:dyDescent="0.25">
      <c r="A74" s="57"/>
      <c r="B74" s="67" t="s">
        <v>253</v>
      </c>
      <c r="C74" s="70">
        <v>2004</v>
      </c>
      <c r="D74" s="53">
        <v>43.67</v>
      </c>
      <c r="E74" s="53">
        <v>9.0345499999999994</v>
      </c>
      <c r="F74" s="53">
        <v>4.2745500000000005</v>
      </c>
      <c r="G74" s="53">
        <v>21.270580000000002</v>
      </c>
      <c r="H74" s="53">
        <v>11.657170000000001</v>
      </c>
      <c r="I74" s="53">
        <v>1.7027999999999999</v>
      </c>
      <c r="J74" s="6">
        <f>VLOOKUP($B74,Sheet1!A:D,4,FALSE)</f>
        <v>-63.588653000000001</v>
      </c>
      <c r="K74" s="6">
        <f>VLOOKUP(B74,Sheet1!A:D,3,FALSE)</f>
        <v>-16.290154000000001</v>
      </c>
      <c r="L74" s="6" t="str">
        <f>B74&amp;" "&amp;ROUNDDOWN(D74,1)&amp;" mmtcde " &amp; ROUNDDOWN(M74,1) &amp; "% C02 by waste"</f>
        <v>Bolivia 43.6 mmtcde 3.8% C02 by waste</v>
      </c>
      <c r="M74" s="84">
        <f>I74/D74*100</f>
        <v>3.8992443324937023</v>
      </c>
      <c r="N74" s="6">
        <v>72</v>
      </c>
      <c r="O74" s="85"/>
    </row>
    <row r="75" spans="1:15" ht="12.6" customHeight="1" x14ac:dyDescent="0.25">
      <c r="A75" s="57"/>
      <c r="B75" s="70" t="s">
        <v>8</v>
      </c>
      <c r="C75" s="70">
        <v>1994</v>
      </c>
      <c r="D75" s="53">
        <v>43.17</v>
      </c>
      <c r="E75" s="53">
        <v>4.5061400000000003</v>
      </c>
      <c r="F75" s="53" t="s">
        <v>162</v>
      </c>
      <c r="G75" s="53" t="s">
        <v>162</v>
      </c>
      <c r="H75" s="53">
        <v>3.6826300000000001</v>
      </c>
      <c r="I75" s="53">
        <v>1.7592000000000001</v>
      </c>
      <c r="J75" s="6">
        <f>VLOOKUP($B75,Sheet1!A:D,4,FALSE)</f>
        <v>47.576926999999998</v>
      </c>
      <c r="K75" s="6">
        <f>VLOOKUP(B75,Sheet1!A:D,3,FALSE)</f>
        <v>40.143104999999998</v>
      </c>
      <c r="L75" s="6" t="str">
        <f>B75&amp;" "&amp;ROUNDDOWN(D75,1)&amp;" mmtcde " &amp; ROUNDDOWN(M75,1) &amp; "% C02 by waste"</f>
        <v>Azerbaijan 43.1 mmtcde 4% C02 by waste</v>
      </c>
      <c r="M75" s="84">
        <f>I75/D75*100</f>
        <v>4.0750521195274496</v>
      </c>
      <c r="N75" s="6">
        <v>73</v>
      </c>
      <c r="O75" s="85"/>
    </row>
    <row r="76" spans="1:15" ht="12.6" customHeight="1" x14ac:dyDescent="0.25">
      <c r="A76" s="57"/>
      <c r="B76" s="70" t="s">
        <v>129</v>
      </c>
      <c r="C76" s="70">
        <v>2012</v>
      </c>
      <c r="D76" s="53">
        <v>43.12</v>
      </c>
      <c r="E76" s="53">
        <v>29.534029999999998</v>
      </c>
      <c r="F76" s="53">
        <v>6.5735299999999999</v>
      </c>
      <c r="G76" s="53">
        <v>7.9935200000000002</v>
      </c>
      <c r="H76" s="53">
        <v>3.26139</v>
      </c>
      <c r="I76" s="53">
        <v>2.1564699999999997</v>
      </c>
      <c r="J76" s="6">
        <f>VLOOKUP($B76,Sheet1!A:D,4,FALSE)</f>
        <v>19.699024000000001</v>
      </c>
      <c r="K76" s="6">
        <f>VLOOKUP(B76,Sheet1!A:D,3,FALSE)</f>
        <v>48.669026000000002</v>
      </c>
      <c r="L76" s="6" t="str">
        <f>B76&amp;" "&amp;ROUNDDOWN(D76,1)&amp;" mmtcde " &amp; ROUNDDOWN(M76,1) &amp; "% C02 by waste"</f>
        <v>Slovakia 43.1 mmtcde 5% C02 by waste</v>
      </c>
      <c r="M76" s="84">
        <f>I76/D76*100</f>
        <v>5.0010899814471239</v>
      </c>
      <c r="N76" s="6">
        <v>74</v>
      </c>
      <c r="O76" s="85"/>
    </row>
    <row r="77" spans="1:15" ht="12.6" customHeight="1" x14ac:dyDescent="0.25">
      <c r="A77" s="53"/>
      <c r="B77" s="56" t="s">
        <v>36</v>
      </c>
      <c r="C77" s="56">
        <v>1996</v>
      </c>
      <c r="D77" s="57">
        <v>40.19</v>
      </c>
      <c r="E77" s="57">
        <v>26.644200000000001</v>
      </c>
      <c r="F77" s="57" t="s">
        <v>162</v>
      </c>
      <c r="G77" s="57">
        <v>1.21679</v>
      </c>
      <c r="H77" s="57">
        <v>10.27483</v>
      </c>
      <c r="I77" s="57">
        <v>2.05905</v>
      </c>
      <c r="J77" s="6">
        <f>VLOOKUP($B77,Sheet1!A:D,4,FALSE)</f>
        <v>-77.781166999999996</v>
      </c>
      <c r="K77" s="6">
        <f>VLOOKUP(B77,Sheet1!A:D,3,FALSE)</f>
        <v>21.521757000000001</v>
      </c>
      <c r="L77" s="6" t="str">
        <f>B77&amp;" "&amp;ROUNDDOWN(D77,1)&amp;" mmtcde " &amp; ROUNDDOWN(M77,1) &amp; "% C02 by waste"</f>
        <v>Cuba 40.1 mmtcde 5.1% C02 by waste</v>
      </c>
      <c r="M77" s="84">
        <f>I77/D77*100</f>
        <v>5.123289375466535</v>
      </c>
      <c r="N77" s="6">
        <v>75</v>
      </c>
      <c r="O77" s="85"/>
    </row>
    <row r="78" spans="1:15" ht="12.6" customHeight="1" x14ac:dyDescent="0.25">
      <c r="A78" s="53"/>
      <c r="B78" s="67" t="s">
        <v>509</v>
      </c>
      <c r="C78" s="70">
        <v>1994</v>
      </c>
      <c r="D78" s="53">
        <v>39.24</v>
      </c>
      <c r="E78" s="53">
        <v>6.88863</v>
      </c>
      <c r="F78" s="53">
        <v>1.6731800000000001</v>
      </c>
      <c r="G78" s="53">
        <v>0.37045999999999996</v>
      </c>
      <c r="H78" s="53">
        <v>29.730130000000003</v>
      </c>
      <c r="I78" s="53">
        <v>2.2474799999999999</v>
      </c>
      <c r="J78" s="6">
        <f>VLOOKUP($B78,Sheet1!A:D,4,FALSE)</f>
        <v>34.888821999999998</v>
      </c>
      <c r="K78" s="6">
        <f>VLOOKUP(B78,Sheet1!A:D,3,FALSE)</f>
        <v>-6.3690280000000001</v>
      </c>
      <c r="L78" s="6" t="str">
        <f>B78&amp;" "&amp;ROUNDDOWN(D78,1)&amp;" mmtcde " &amp; ROUNDDOWN(M78,1) &amp; "% C02 by waste"</f>
        <v>Tanzania 39.2 mmtcde 5.7% C02 by waste</v>
      </c>
      <c r="M78" s="84">
        <f>I78/D78*100</f>
        <v>5.7275229357798167</v>
      </c>
      <c r="N78" s="6">
        <v>76</v>
      </c>
      <c r="O78" s="85"/>
    </row>
    <row r="79" spans="1:15" ht="12.6" customHeight="1" x14ac:dyDescent="0.25">
      <c r="A79" s="53"/>
      <c r="B79" s="67" t="s">
        <v>404</v>
      </c>
      <c r="C79" s="56">
        <v>2005</v>
      </c>
      <c r="D79" s="57">
        <v>38.369999999999997</v>
      </c>
      <c r="E79" s="57">
        <v>8.2120099999999994</v>
      </c>
      <c r="F79" s="57">
        <v>2.4809899999999998</v>
      </c>
      <c r="G79" s="57">
        <v>0.50670999999999999</v>
      </c>
      <c r="H79" s="57">
        <v>26.527049999999999</v>
      </c>
      <c r="I79" s="57">
        <v>3.1228000000000002</v>
      </c>
      <c r="J79" s="6">
        <f>VLOOKUP($B79,Sheet1!A:D,4,FALSE)</f>
        <v>95.956222999999994</v>
      </c>
      <c r="K79" s="6">
        <f>VLOOKUP(B79,Sheet1!A:D,3,FALSE)</f>
        <v>21.913965000000001</v>
      </c>
      <c r="L79" s="6" t="str">
        <f>B79&amp;" "&amp;ROUNDDOWN(D79,1)&amp;" mmtcde " &amp; ROUNDDOWN(M79,1) &amp; "% C02 by waste"</f>
        <v>Myanmar [Burma] 38.3 mmtcde 8.1% C02 by waste</v>
      </c>
      <c r="M79" s="84">
        <f>I79/D79*100</f>
        <v>8.1386499869689874</v>
      </c>
      <c r="N79" s="6">
        <v>77</v>
      </c>
      <c r="O79" s="85"/>
    </row>
    <row r="80" spans="1:15" ht="12.6" customHeight="1" x14ac:dyDescent="0.25">
      <c r="A80" s="53"/>
      <c r="B80" s="56" t="s">
        <v>26</v>
      </c>
      <c r="C80" s="56">
        <v>1994</v>
      </c>
      <c r="D80" s="57">
        <v>37.74</v>
      </c>
      <c r="E80" s="57">
        <v>18.928000000000001</v>
      </c>
      <c r="F80" s="57">
        <v>0.122</v>
      </c>
      <c r="G80" s="57" t="s">
        <v>162</v>
      </c>
      <c r="H80" s="57">
        <v>16.243739999999999</v>
      </c>
      <c r="I80" s="57">
        <v>2.5652600000000003</v>
      </c>
      <c r="J80" s="6">
        <f>VLOOKUP($B80,Sheet1!A:D,4,FALSE)</f>
        <v>20.939444000000002</v>
      </c>
      <c r="K80" s="6">
        <f>VLOOKUP(B80,Sheet1!A:D,3,FALSE)</f>
        <v>6.6111110000000002</v>
      </c>
      <c r="L80" s="6" t="str">
        <f>B80&amp;" "&amp;ROUNDDOWN(D80,1)&amp;" mmtcde " &amp; ROUNDDOWN(M80,1) &amp; "% C02 by waste"</f>
        <v>Central African Republic 37.7 mmtcde 6.7% C02 by waste</v>
      </c>
      <c r="M80" s="84">
        <f>I80/D80*100</f>
        <v>6.7971913089560161</v>
      </c>
      <c r="N80" s="6">
        <v>78</v>
      </c>
      <c r="O80" s="85"/>
    </row>
    <row r="81" spans="1:15" ht="12.6" customHeight="1" x14ac:dyDescent="0.25">
      <c r="A81" s="53"/>
      <c r="B81" s="70" t="s">
        <v>152</v>
      </c>
      <c r="C81" s="70">
        <v>2004</v>
      </c>
      <c r="D81" s="53">
        <v>36.28</v>
      </c>
      <c r="E81" s="53">
        <v>5.1848000000000001</v>
      </c>
      <c r="F81" s="53">
        <v>2.2442600000000001</v>
      </c>
      <c r="G81" s="53">
        <v>0.34064999999999995</v>
      </c>
      <c r="H81" s="53">
        <v>29.322590000000002</v>
      </c>
      <c r="I81" s="53">
        <v>1.43032</v>
      </c>
      <c r="J81" s="6">
        <f>VLOOKUP($B81,Sheet1!A:D,4,FALSE)</f>
        <v>-55.765835000000003</v>
      </c>
      <c r="K81" s="6">
        <f>VLOOKUP(B81,Sheet1!A:D,3,FALSE)</f>
        <v>-32.522779</v>
      </c>
      <c r="L81" s="6" t="str">
        <f>B81&amp;" "&amp;ROUNDDOWN(D81,1)&amp;" mmtcde " &amp; ROUNDDOWN(M81,1) &amp; "% C02 by waste"</f>
        <v>Uruguay 36.2 mmtcde 3.9% C02 by waste</v>
      </c>
      <c r="M81" s="84">
        <f>I81/D81*100</f>
        <v>3.9424476295479605</v>
      </c>
      <c r="N81" s="6">
        <v>79</v>
      </c>
      <c r="O81" s="85"/>
    </row>
    <row r="82" spans="1:15" ht="12.6" customHeight="1" x14ac:dyDescent="0.25">
      <c r="A82" s="57"/>
      <c r="B82" s="70" t="s">
        <v>145</v>
      </c>
      <c r="C82" s="70">
        <v>2000</v>
      </c>
      <c r="D82" s="53">
        <v>34.24</v>
      </c>
      <c r="E82" s="53">
        <v>20.763529999999999</v>
      </c>
      <c r="F82" s="53">
        <v>5.1589700000000001</v>
      </c>
      <c r="G82" s="53">
        <v>3.9543900000000001</v>
      </c>
      <c r="H82" s="53">
        <v>7.6376299999999997</v>
      </c>
      <c r="I82" s="53">
        <v>1.88232</v>
      </c>
      <c r="J82" s="6">
        <f>VLOOKUP($B82,Sheet1!A:D,4,FALSE)</f>
        <v>9.5374990000000004</v>
      </c>
      <c r="K82" s="6">
        <f>VLOOKUP(B82,Sheet1!A:D,3,FALSE)</f>
        <v>33.886916999999997</v>
      </c>
      <c r="L82" s="6" t="str">
        <f>B82&amp;" "&amp;ROUNDDOWN(D82,1)&amp;" mmtcde " &amp; ROUNDDOWN(M82,1) &amp; "% C02 by waste"</f>
        <v>Tunisia 34.2 mmtcde 5.4% C02 by waste</v>
      </c>
      <c r="M82" s="84">
        <f>I82/D82*100</f>
        <v>5.4974299065420551</v>
      </c>
      <c r="N82" s="6">
        <v>80</v>
      </c>
      <c r="O82" s="85"/>
    </row>
    <row r="83" spans="1:15" ht="12.6" customHeight="1" x14ac:dyDescent="0.25">
      <c r="A83" s="57"/>
      <c r="B83" s="70" t="s">
        <v>191</v>
      </c>
      <c r="C83" s="70">
        <v>1994</v>
      </c>
      <c r="D83" s="53">
        <v>32.369999999999997</v>
      </c>
      <c r="E83" s="53">
        <v>30.85519</v>
      </c>
      <c r="F83" s="53">
        <v>5.3933800000000005</v>
      </c>
      <c r="G83" s="53">
        <v>0.66800000000000004</v>
      </c>
      <c r="H83" s="53">
        <v>6.6000000000000003E-2</v>
      </c>
      <c r="I83" s="53">
        <v>0.78420000000000001</v>
      </c>
      <c r="J83" s="6">
        <f>VLOOKUP($B83,Sheet1!A:D,4,FALSE)</f>
        <v>47.481766</v>
      </c>
      <c r="K83" s="6">
        <f>VLOOKUP(B83,Sheet1!A:D,3,FALSE)</f>
        <v>29.31166</v>
      </c>
      <c r="L83" s="6" t="str">
        <f>B83&amp;" "&amp;ROUNDDOWN(D83,1)&amp;" mmtcde " &amp; ROUNDDOWN(M83,1) &amp; "% C02 by waste"</f>
        <v>Kuwait 32.3 mmtcde 2.4% C02 by waste</v>
      </c>
      <c r="M83" s="84">
        <f>I83/D83*100</f>
        <v>2.4226135310472663</v>
      </c>
      <c r="N83" s="6">
        <v>81</v>
      </c>
      <c r="O83" s="85"/>
    </row>
    <row r="84" spans="1:15" ht="12.6" customHeight="1" x14ac:dyDescent="0.25">
      <c r="A84" s="57"/>
      <c r="B84" s="56" t="s">
        <v>100</v>
      </c>
      <c r="C84" s="56">
        <v>1994</v>
      </c>
      <c r="D84" s="57">
        <v>31.19</v>
      </c>
      <c r="E84" s="57">
        <v>3.266</v>
      </c>
      <c r="F84" s="57">
        <v>0.45600000000000002</v>
      </c>
      <c r="G84" s="57">
        <v>0.16500000000000001</v>
      </c>
      <c r="H84" s="57">
        <v>27.196999999999999</v>
      </c>
      <c r="I84" s="57">
        <v>0.56086999999999998</v>
      </c>
      <c r="J84" s="6">
        <f>VLOOKUP($B84,Sheet1!A:D,4,FALSE)</f>
        <v>84.124008000000003</v>
      </c>
      <c r="K84" s="6">
        <f>VLOOKUP(B84,Sheet1!A:D,3,FALSE)</f>
        <v>28.394856999999998</v>
      </c>
      <c r="L84" s="6" t="str">
        <f>B84&amp;" "&amp;ROUNDDOWN(D84,1)&amp;" mmtcde " &amp; ROUNDDOWN(M84,1) &amp; "% C02 by waste"</f>
        <v>Nepal 31.1 mmtcde 1.7% C02 by waste</v>
      </c>
      <c r="M84" s="84">
        <f>I84/D84*100</f>
        <v>1.798236614299455</v>
      </c>
      <c r="N84" s="6">
        <v>82</v>
      </c>
      <c r="O84" s="85"/>
    </row>
    <row r="85" spans="1:15" ht="12.6" customHeight="1" x14ac:dyDescent="0.25">
      <c r="A85" s="57"/>
      <c r="B85" s="70" t="s">
        <v>85</v>
      </c>
      <c r="C85" s="70">
        <v>2000</v>
      </c>
      <c r="D85" s="53">
        <v>29.34</v>
      </c>
      <c r="E85" s="53">
        <v>2.7019000000000002</v>
      </c>
      <c r="F85" s="53">
        <v>0.93870000000000009</v>
      </c>
      <c r="G85" s="53">
        <v>2.47E-2</v>
      </c>
      <c r="H85" s="53">
        <v>26.550099999999997</v>
      </c>
      <c r="I85" s="53">
        <v>6.720000000000001E-2</v>
      </c>
      <c r="J85" s="6">
        <f>VLOOKUP($B85,Sheet1!A:D,4,FALSE)</f>
        <v>46.869107</v>
      </c>
      <c r="K85" s="6">
        <f>VLOOKUP(B85,Sheet1!A:D,3,FALSE)</f>
        <v>-18.766946999999998</v>
      </c>
      <c r="L85" s="6" t="str">
        <f>B85&amp;" "&amp;ROUNDDOWN(D85,1)&amp;" mmtcde " &amp; ROUNDDOWN(M85,1) &amp; "% C02 by waste"</f>
        <v>Madagascar 29.3 mmtcde 0.2% C02 by waste</v>
      </c>
      <c r="M85" s="84">
        <f>I85/D85*100</f>
        <v>0.229038854805726</v>
      </c>
      <c r="N85" s="6">
        <v>83</v>
      </c>
      <c r="O85" s="85"/>
    </row>
    <row r="86" spans="1:15" ht="12.6" customHeight="1" x14ac:dyDescent="0.25">
      <c r="A86" s="57"/>
      <c r="B86" s="56" t="s">
        <v>74</v>
      </c>
      <c r="C86" s="56">
        <v>2006</v>
      </c>
      <c r="D86" s="57">
        <v>27.75</v>
      </c>
      <c r="E86" s="57">
        <v>20.916</v>
      </c>
      <c r="F86" s="57">
        <v>4.7270000000000003</v>
      </c>
      <c r="G86" s="57">
        <v>2.5510000000000002</v>
      </c>
      <c r="H86" s="57">
        <v>1.24</v>
      </c>
      <c r="I86" s="57">
        <v>3.0449999999999999</v>
      </c>
      <c r="J86" s="6">
        <f>VLOOKUP($B86,Sheet1!A:D,4,FALSE)</f>
        <v>36.238413999999999</v>
      </c>
      <c r="K86" s="6">
        <f>VLOOKUP(B86,Sheet1!A:D,3,FALSE)</f>
        <v>30.585163999999999</v>
      </c>
      <c r="L86" s="6" t="str">
        <f>B86&amp;" "&amp;ROUNDDOWN(D86,1)&amp;" mmtcde " &amp; ROUNDDOWN(M86,1) &amp; "% C02 by waste"</f>
        <v>Jordan 27.7 mmtcde 10.9% C02 by waste</v>
      </c>
      <c r="M86" s="84">
        <f>I86/D86*100</f>
        <v>10.972972972972974</v>
      </c>
      <c r="N86" s="6">
        <v>84</v>
      </c>
      <c r="O86" s="85"/>
    </row>
    <row r="87" spans="1:15" ht="12.6" customHeight="1" x14ac:dyDescent="0.25">
      <c r="A87" s="53"/>
      <c r="B87" s="56" t="s">
        <v>149</v>
      </c>
      <c r="C87" s="56">
        <v>2000</v>
      </c>
      <c r="D87" s="57">
        <v>27.56</v>
      </c>
      <c r="E87" s="57">
        <v>4.8979999999999997</v>
      </c>
      <c r="F87" s="57">
        <v>0.80800000000000005</v>
      </c>
      <c r="G87" s="57">
        <v>0.159</v>
      </c>
      <c r="H87" s="57">
        <v>21.80978</v>
      </c>
      <c r="I87" s="57">
        <v>0.69299999999999995</v>
      </c>
      <c r="J87" s="6">
        <f>VLOOKUP($B87,Sheet1!A:D,4,FALSE)</f>
        <v>32.290275000000001</v>
      </c>
      <c r="K87" s="6">
        <f>VLOOKUP(B87,Sheet1!A:D,3,FALSE)</f>
        <v>1.3733329999999999</v>
      </c>
      <c r="L87" s="6" t="str">
        <f>B87&amp;" "&amp;ROUNDDOWN(D87,1)&amp;" mmtcde " &amp; ROUNDDOWN(M87,1) &amp; "% C02 by waste"</f>
        <v>Uganda 27.5 mmtcde 2.5% C02 by waste</v>
      </c>
      <c r="M87" s="84">
        <f>I87/D87*100</f>
        <v>2.5145137880986939</v>
      </c>
      <c r="N87" s="6">
        <v>85</v>
      </c>
      <c r="O87" s="85"/>
    </row>
    <row r="88" spans="1:15" ht="12.6" customHeight="1" x14ac:dyDescent="0.25">
      <c r="A88" s="53"/>
      <c r="B88" s="70" t="s">
        <v>22</v>
      </c>
      <c r="C88" s="70">
        <v>2005</v>
      </c>
      <c r="D88" s="53">
        <v>26.47</v>
      </c>
      <c r="E88" s="53">
        <v>0.35649000000000003</v>
      </c>
      <c r="F88" s="53">
        <v>0.10593999999999999</v>
      </c>
      <c r="G88" s="53">
        <v>1.6000000000000001E-4</v>
      </c>
      <c r="H88" s="53">
        <v>25.917339999999999</v>
      </c>
      <c r="I88" s="53">
        <v>0.20002</v>
      </c>
      <c r="J88" s="6">
        <f>VLOOKUP($B88,Sheet1!A:D,4,FALSE)</f>
        <v>29.918886000000001</v>
      </c>
      <c r="K88" s="6">
        <f>VLOOKUP(B88,Sheet1!A:D,3,FALSE)</f>
        <v>-3.3730560000000001</v>
      </c>
      <c r="L88" s="6" t="str">
        <f>B88&amp;" "&amp;ROUNDDOWN(D88,1)&amp;" mmtcde " &amp; ROUNDDOWN(M88,1) &amp; "% C02 by waste"</f>
        <v>Burundi 26.4 mmtcde 0.7% C02 by waste</v>
      </c>
      <c r="M88" s="84">
        <f>I88/D88*100</f>
        <v>0.75564790328673981</v>
      </c>
      <c r="N88" s="6">
        <v>86</v>
      </c>
      <c r="O88" s="85"/>
    </row>
    <row r="89" spans="1:15" ht="12.6" customHeight="1" x14ac:dyDescent="0.25">
      <c r="A89" s="53"/>
      <c r="B89" s="56" t="s">
        <v>35</v>
      </c>
      <c r="C89" s="56">
        <v>2012</v>
      </c>
      <c r="D89" s="57">
        <v>26.45</v>
      </c>
      <c r="E89" s="57">
        <v>18.923159999999999</v>
      </c>
      <c r="F89" s="57">
        <v>5.7091899999999995</v>
      </c>
      <c r="G89" s="57">
        <v>2.8506100000000001</v>
      </c>
      <c r="H89" s="57">
        <v>3.3946700000000001</v>
      </c>
      <c r="I89" s="57">
        <v>1.12561</v>
      </c>
      <c r="J89" s="6">
        <f>VLOOKUP($B89,Sheet1!A:D,4,FALSE)</f>
        <v>15.2</v>
      </c>
      <c r="K89" s="6">
        <f>VLOOKUP(B89,Sheet1!A:D,3,FALSE)</f>
        <v>45.1</v>
      </c>
      <c r="L89" s="6" t="str">
        <f>B89&amp;" "&amp;ROUNDDOWN(D89,1)&amp;" mmtcde " &amp; ROUNDDOWN(M89,1) &amp; "% C02 by waste"</f>
        <v>Croatia 26.4 mmtcde 4.2% C02 by waste</v>
      </c>
      <c r="M89" s="84">
        <f>I89/D89*100</f>
        <v>4.2556143667296782</v>
      </c>
      <c r="N89" s="6">
        <v>87</v>
      </c>
      <c r="O89" s="85"/>
    </row>
    <row r="90" spans="1:15" ht="12.6" customHeight="1" x14ac:dyDescent="0.25">
      <c r="A90" s="53"/>
      <c r="B90" s="70" t="s">
        <v>41</v>
      </c>
      <c r="C90" s="64">
        <v>2000</v>
      </c>
      <c r="D90" s="53">
        <v>26.43</v>
      </c>
      <c r="E90" s="53">
        <v>18.2469</v>
      </c>
      <c r="F90" s="53">
        <v>6.1832799999999999</v>
      </c>
      <c r="G90" s="53">
        <v>0.81105999999999989</v>
      </c>
      <c r="H90" s="53">
        <v>5.7021300000000004</v>
      </c>
      <c r="I90" s="53">
        <v>1.6731500000000001</v>
      </c>
      <c r="J90" s="6">
        <f>VLOOKUP($B90,Sheet1!A:D,4,FALSE)</f>
        <v>-70.162650999999997</v>
      </c>
      <c r="K90" s="6">
        <f>VLOOKUP(B90,Sheet1!A:D,3,FALSE)</f>
        <v>18.735693000000001</v>
      </c>
      <c r="L90" s="6" t="str">
        <f>B90&amp;" "&amp;ROUNDDOWN(D90,1)&amp;" mmtcde " &amp; ROUNDDOWN(M90,1) &amp; "% C02 by waste"</f>
        <v>Dominican Republic 26.4 mmtcde 6.3% C02 by waste</v>
      </c>
      <c r="M90" s="84">
        <f>I90/D90*100</f>
        <v>6.3304956488838453</v>
      </c>
      <c r="N90" s="6">
        <v>88</v>
      </c>
      <c r="O90" s="85"/>
    </row>
    <row r="91" spans="1:15" ht="12.6" customHeight="1" x14ac:dyDescent="0.25">
      <c r="A91" s="53"/>
      <c r="B91" s="56" t="s">
        <v>156</v>
      </c>
      <c r="C91" s="56">
        <v>2000</v>
      </c>
      <c r="D91" s="57">
        <v>25.74</v>
      </c>
      <c r="E91" s="57">
        <v>17.78</v>
      </c>
      <c r="F91" s="57">
        <v>4.9560000000000004</v>
      </c>
      <c r="G91" s="57">
        <v>0.73399999999999999</v>
      </c>
      <c r="H91" s="57">
        <v>6.0082899999999997</v>
      </c>
      <c r="I91" s="57">
        <v>1.2198</v>
      </c>
      <c r="J91" s="6">
        <f>VLOOKUP($B91,Sheet1!A:D,4,FALSE)</f>
        <v>48.516387999999999</v>
      </c>
      <c r="K91" s="6">
        <f>VLOOKUP(B91,Sheet1!A:D,3,FALSE)</f>
        <v>15.552727000000001</v>
      </c>
      <c r="L91" s="6" t="str">
        <f>B91&amp;" "&amp;ROUNDDOWN(D91,1)&amp;" mmtcde " &amp; ROUNDDOWN(M91,1) &amp; "% C02 by waste"</f>
        <v>Yemen 25.7 mmtcde 4.7% C02 by waste</v>
      </c>
      <c r="M91" s="84">
        <f>I91/D91*100</f>
        <v>4.7389277389277389</v>
      </c>
      <c r="N91" s="6">
        <v>89</v>
      </c>
      <c r="O91" s="85"/>
    </row>
    <row r="92" spans="1:15" ht="12.6" customHeight="1" x14ac:dyDescent="0.25">
      <c r="A92" s="57"/>
      <c r="B92" s="70" t="s">
        <v>112</v>
      </c>
      <c r="C92" s="70">
        <v>2000</v>
      </c>
      <c r="D92" s="53">
        <v>23.43</v>
      </c>
      <c r="E92" s="53">
        <v>3.6838200000000003</v>
      </c>
      <c r="F92" s="53">
        <v>2.7892899999999998</v>
      </c>
      <c r="G92" s="53">
        <v>0.3952</v>
      </c>
      <c r="H92" s="53">
        <v>18.628229999999999</v>
      </c>
      <c r="I92" s="53">
        <v>0.72262999999999999</v>
      </c>
      <c r="J92" s="6">
        <f>VLOOKUP($B92,Sheet1!A:D,4,FALSE)</f>
        <v>-58.443832</v>
      </c>
      <c r="K92" s="6">
        <f>VLOOKUP(B92,Sheet1!A:D,3,FALSE)</f>
        <v>-23.442502999999999</v>
      </c>
      <c r="L92" s="6" t="str">
        <f>B92&amp;" "&amp;ROUNDDOWN(D92,1)&amp;" mmtcde " &amp; ROUNDDOWN(M92,1) &amp; "% C02 by waste"</f>
        <v>Paraguay 23.4 mmtcde 3% C02 by waste</v>
      </c>
      <c r="M92" s="84">
        <f>I92/D92*100</f>
        <v>3.0842082799829278</v>
      </c>
      <c r="N92" s="6">
        <v>90</v>
      </c>
      <c r="O92" s="85"/>
    </row>
    <row r="93" spans="1:15" ht="12.6" customHeight="1" x14ac:dyDescent="0.25">
      <c r="A93" s="57"/>
      <c r="B93" s="56" t="s">
        <v>10</v>
      </c>
      <c r="C93" s="56">
        <v>2000</v>
      </c>
      <c r="D93" s="57">
        <v>22.37</v>
      </c>
      <c r="E93" s="57">
        <v>17.253</v>
      </c>
      <c r="F93" s="57">
        <v>1.5189999999999999</v>
      </c>
      <c r="G93" s="57">
        <v>2.5158</v>
      </c>
      <c r="H93" s="57" t="s">
        <v>162</v>
      </c>
      <c r="I93" s="57">
        <v>2.6040000000000001</v>
      </c>
      <c r="J93" s="6">
        <f>VLOOKUP($B93,Sheet1!A:D,4,FALSE)</f>
        <v>50.637771999999998</v>
      </c>
      <c r="K93" s="6">
        <f>VLOOKUP(B93,Sheet1!A:D,3,FALSE)</f>
        <v>25.930413999999999</v>
      </c>
      <c r="L93" s="6" t="str">
        <f>B93&amp;" "&amp;ROUNDDOWN(D93,1)&amp;" mmtcde " &amp; ROUNDDOWN(M93,1) &amp; "% C02 by waste"</f>
        <v>Bahrain 22.3 mmtcde 11.6% C02 by waste</v>
      </c>
      <c r="M93" s="84">
        <f>I93/D93*100</f>
        <v>11.640590075994636</v>
      </c>
      <c r="N93" s="6">
        <v>91</v>
      </c>
      <c r="O93" s="85"/>
    </row>
    <row r="94" spans="1:15" ht="12.6" customHeight="1" x14ac:dyDescent="0.25">
      <c r="A94" s="57"/>
      <c r="B94" s="56" t="s">
        <v>83</v>
      </c>
      <c r="C94" s="56">
        <v>2012</v>
      </c>
      <c r="D94" s="57">
        <v>21.62</v>
      </c>
      <c r="E94" s="57">
        <v>11.885260000000001</v>
      </c>
      <c r="F94" s="57">
        <v>4.5378599999999993</v>
      </c>
      <c r="G94" s="57">
        <v>3.6274000000000002</v>
      </c>
      <c r="H94" s="57">
        <v>5.0599799999999995</v>
      </c>
      <c r="I94" s="57">
        <v>0.96638000000000002</v>
      </c>
      <c r="J94" s="6">
        <f>VLOOKUP($B94,Sheet1!A:D,4,FALSE)</f>
        <v>23.881274999999999</v>
      </c>
      <c r="K94" s="6">
        <f>VLOOKUP(B94,Sheet1!A:D,3,FALSE)</f>
        <v>55.169438</v>
      </c>
      <c r="L94" s="6" t="str">
        <f>B94&amp;" "&amp;ROUNDDOWN(D94,1)&amp;" mmtcde " &amp; ROUNDDOWN(M94,1) &amp; "% C02 by waste"</f>
        <v>Lithuania 21.6 mmtcde 4.4% C02 by waste</v>
      </c>
      <c r="M94" s="84">
        <f>I94/D94*100</f>
        <v>4.4698427382053652</v>
      </c>
      <c r="N94" s="6">
        <v>92</v>
      </c>
      <c r="O94" s="85"/>
    </row>
    <row r="95" spans="1:15" ht="12.6" customHeight="1" x14ac:dyDescent="0.25">
      <c r="A95" s="57"/>
      <c r="B95" s="56" t="s">
        <v>76</v>
      </c>
      <c r="C95" s="56">
        <v>1994</v>
      </c>
      <c r="D95" s="57">
        <v>21.47</v>
      </c>
      <c r="E95" s="57">
        <v>8.0581599999999991</v>
      </c>
      <c r="F95" s="57" t="s">
        <v>162</v>
      </c>
      <c r="G95" s="57">
        <v>0.98951</v>
      </c>
      <c r="H95" s="57">
        <v>12.09966</v>
      </c>
      <c r="I95" s="57">
        <v>0.31889000000000001</v>
      </c>
      <c r="J95" s="6">
        <f>VLOOKUP($B95,Sheet1!A:D,4,FALSE)</f>
        <v>37.906193000000002</v>
      </c>
      <c r="K95" s="6">
        <f>VLOOKUP(B95,Sheet1!A:D,3,FALSE)</f>
        <v>-2.3559E-2</v>
      </c>
      <c r="L95" s="6" t="str">
        <f>B95&amp;" "&amp;ROUNDDOWN(D95,1)&amp;" mmtcde " &amp; ROUNDDOWN(M95,1) &amp; "% C02 by waste"</f>
        <v>Kenya 21.4 mmtcde 1.4% C02 by waste</v>
      </c>
      <c r="M95" s="84">
        <f>I95/D95*100</f>
        <v>1.4852817885421521</v>
      </c>
      <c r="N95" s="6">
        <v>93</v>
      </c>
      <c r="O95" s="85"/>
    </row>
    <row r="96" spans="1:15" ht="12.6" customHeight="1" x14ac:dyDescent="0.25">
      <c r="A96" s="57"/>
      <c r="B96" s="56" t="s">
        <v>197</v>
      </c>
      <c r="C96" s="56">
        <v>1994</v>
      </c>
      <c r="D96" s="57">
        <v>20.88</v>
      </c>
      <c r="E96" s="57">
        <v>12.44495</v>
      </c>
      <c r="F96" s="57">
        <v>1.65662</v>
      </c>
      <c r="G96" s="57">
        <v>0.59253999999999996</v>
      </c>
      <c r="H96" s="57">
        <v>7.4687000000000001</v>
      </c>
      <c r="I96" s="57">
        <v>0.37248000000000003</v>
      </c>
      <c r="J96" s="6">
        <f>VLOOKUP($B96,Sheet1!A:D,4,FALSE)</f>
        <v>55.923254999999997</v>
      </c>
      <c r="K96" s="6">
        <f>VLOOKUP(B96,Sheet1!A:D,3,FALSE)</f>
        <v>21.512582999999999</v>
      </c>
      <c r="L96" s="6" t="str">
        <f>B96&amp;" "&amp;ROUNDDOWN(D96,1)&amp;" mmtcde " &amp; ROUNDDOWN(M96,1) &amp; "% C02 by waste"</f>
        <v>Oman 20.8 mmtcde 1.7% C02 by waste</v>
      </c>
      <c r="M96" s="84">
        <f>I96/D96*100</f>
        <v>1.7839080459770118</v>
      </c>
      <c r="N96" s="6">
        <v>94</v>
      </c>
      <c r="O96" s="85"/>
    </row>
    <row r="97" spans="1:15" ht="12.6" customHeight="1" x14ac:dyDescent="0.25">
      <c r="A97" s="53"/>
      <c r="B97" s="56" t="s">
        <v>52</v>
      </c>
      <c r="C97" s="56">
        <v>2000</v>
      </c>
      <c r="D97" s="57">
        <v>19.38</v>
      </c>
      <c r="E97" s="57">
        <v>0.34012999999999999</v>
      </c>
      <c r="F97" s="57">
        <v>9.9819999999999992E-2</v>
      </c>
      <c r="G97" s="57">
        <v>17.26737</v>
      </c>
      <c r="H97" s="57">
        <v>1.5687200000000001</v>
      </c>
      <c r="I97" s="57">
        <v>0.20696999999999999</v>
      </c>
      <c r="J97" s="6">
        <f>VLOOKUP($B97,Sheet1!A:D,4,FALSE)</f>
        <v>-15.310138999999999</v>
      </c>
      <c r="K97" s="6">
        <f>VLOOKUP(B97,Sheet1!A:D,3,FALSE)</f>
        <v>13.443182</v>
      </c>
      <c r="L97" s="6" t="str">
        <f>B97&amp;" "&amp;ROUNDDOWN(D97,1)&amp;" mmtcde " &amp; ROUNDDOWN(M97,1) &amp; "% C02 by waste"</f>
        <v>Gambia 19.3 mmtcde 1% C02 by waste</v>
      </c>
      <c r="M97" s="84">
        <f>I97/D97*100</f>
        <v>1.0679566563467493</v>
      </c>
      <c r="N97" s="6">
        <v>95</v>
      </c>
      <c r="O97" s="85"/>
    </row>
    <row r="98" spans="1:15" ht="12.6" customHeight="1" x14ac:dyDescent="0.25">
      <c r="A98" s="53"/>
      <c r="B98" s="56" t="s">
        <v>183</v>
      </c>
      <c r="C98" s="56">
        <v>2005</v>
      </c>
      <c r="D98" s="57">
        <v>19.329999999999998</v>
      </c>
      <c r="E98" s="57">
        <v>3.77616</v>
      </c>
      <c r="F98" s="57">
        <v>1.69079</v>
      </c>
      <c r="G98" s="57">
        <v>0.31216000000000005</v>
      </c>
      <c r="H98" s="57">
        <v>15.109299999999999</v>
      </c>
      <c r="I98" s="57">
        <v>0.13041</v>
      </c>
      <c r="J98" s="6">
        <f>VLOOKUP($B98,Sheet1!A:D,4,FALSE)</f>
        <v>67.709952999999999</v>
      </c>
      <c r="K98" s="6">
        <f>VLOOKUP(B98,Sheet1!A:D,3,FALSE)</f>
        <v>33.939109999999999</v>
      </c>
      <c r="L98" s="6" t="str">
        <f>B98&amp;" "&amp;ROUNDDOWN(D98,1)&amp;" mmtcde " &amp; ROUNDDOWN(M98,1) &amp; "% C02 by waste"</f>
        <v>Afghanistan 19.3 mmtcde 0.6% C02 by waste</v>
      </c>
      <c r="M98" s="84">
        <f>I98/D98*100</f>
        <v>0.67465080186239013</v>
      </c>
      <c r="N98" s="6">
        <v>96</v>
      </c>
      <c r="O98" s="85"/>
    </row>
    <row r="99" spans="1:15" ht="12.6" customHeight="1" x14ac:dyDescent="0.25">
      <c r="A99" s="53"/>
      <c r="B99" s="56" t="s">
        <v>46</v>
      </c>
      <c r="C99" s="56">
        <v>2012</v>
      </c>
      <c r="D99" s="57">
        <v>19.190000000000001</v>
      </c>
      <c r="E99" s="57">
        <v>16.873830000000002</v>
      </c>
      <c r="F99" s="57">
        <v>2.2789699999999997</v>
      </c>
      <c r="G99" s="57">
        <v>0.66258000000000006</v>
      </c>
      <c r="H99" s="57">
        <v>1.3261700000000001</v>
      </c>
      <c r="I99" s="57">
        <v>0.30817</v>
      </c>
      <c r="J99" s="6">
        <f>VLOOKUP($B99,Sheet1!A:D,4,FALSE)</f>
        <v>25.013607</v>
      </c>
      <c r="K99" s="6">
        <f>VLOOKUP(B99,Sheet1!A:D,3,FALSE)</f>
        <v>58.595272000000001</v>
      </c>
      <c r="L99" s="6" t="str">
        <f>B99&amp;" "&amp;ROUNDDOWN(D99,1)&amp;" mmtcde " &amp; ROUNDDOWN(M99,1) &amp; "% C02 by waste"</f>
        <v>Estonia 19.1 mmtcde 1.6% C02 by waste</v>
      </c>
      <c r="M99" s="84">
        <f>I99/D99*100</f>
        <v>1.6058884835852005</v>
      </c>
      <c r="N99" s="6">
        <v>97</v>
      </c>
      <c r="O99" s="85"/>
    </row>
    <row r="100" spans="1:15" ht="12.6" customHeight="1" x14ac:dyDescent="0.25">
      <c r="A100" s="53"/>
      <c r="B100" s="56" t="s">
        <v>130</v>
      </c>
      <c r="C100" s="56">
        <v>2012</v>
      </c>
      <c r="D100" s="57">
        <v>18.91</v>
      </c>
      <c r="E100" s="57">
        <v>15.477049999999998</v>
      </c>
      <c r="F100" s="57">
        <v>5.7732000000000001</v>
      </c>
      <c r="G100" s="57">
        <v>1.0135800000000001</v>
      </c>
      <c r="H100" s="57">
        <v>1.8712599999999999</v>
      </c>
      <c r="I100" s="57">
        <v>0.48834</v>
      </c>
      <c r="J100" s="6">
        <f>VLOOKUP($B100,Sheet1!A:D,4,FALSE)</f>
        <v>14.995463000000001</v>
      </c>
      <c r="K100" s="6">
        <f>VLOOKUP(B100,Sheet1!A:D,3,FALSE)</f>
        <v>46.151240999999999</v>
      </c>
      <c r="L100" s="6" t="str">
        <f>B100&amp;" "&amp;ROUNDDOWN(D100,1)&amp;" mmtcde " &amp; ROUNDDOWN(M100,1) &amp; "% C02 by waste"</f>
        <v>Slovenia 18.9 mmtcde 2.5% C02 by waste</v>
      </c>
      <c r="M100" s="84">
        <f>I100/D100*100</f>
        <v>2.5824431517715496</v>
      </c>
      <c r="N100" s="6">
        <v>98</v>
      </c>
      <c r="O100" s="85"/>
    </row>
    <row r="101" spans="1:15" ht="12.6" customHeight="1" x14ac:dyDescent="0.25">
      <c r="A101" s="53"/>
      <c r="B101" s="56" t="s">
        <v>134</v>
      </c>
      <c r="C101" s="56">
        <v>2000</v>
      </c>
      <c r="D101" s="57">
        <v>18.8</v>
      </c>
      <c r="E101" s="57">
        <v>11.56249</v>
      </c>
      <c r="F101" s="57">
        <v>5.0837700000000003</v>
      </c>
      <c r="G101" s="57">
        <v>0.4924</v>
      </c>
      <c r="H101" s="57">
        <v>4.70913</v>
      </c>
      <c r="I101" s="57">
        <v>2.03322</v>
      </c>
      <c r="J101" s="6">
        <f>VLOOKUP($B101,Sheet1!A:D,4,FALSE)</f>
        <v>80.771797000000007</v>
      </c>
      <c r="K101" s="6">
        <f>VLOOKUP(B101,Sheet1!A:D,3,FALSE)</f>
        <v>7.8730539999999998</v>
      </c>
      <c r="L101" s="6" t="str">
        <f>B101&amp;" "&amp;ROUNDDOWN(D101,1)&amp;" mmtcde " &amp; ROUNDDOWN(M101,1) &amp; "% C02 by waste"</f>
        <v>Sri Lanka 18.8 mmtcde 10.8% C02 by waste</v>
      </c>
      <c r="M101" s="84">
        <f>I101/D101*100</f>
        <v>10.815</v>
      </c>
      <c r="N101" s="6">
        <v>99</v>
      </c>
      <c r="O101" s="85"/>
    </row>
    <row r="102" spans="1:15" ht="12.6" customHeight="1" x14ac:dyDescent="0.25">
      <c r="A102" s="57"/>
      <c r="B102" s="56" t="s">
        <v>80</v>
      </c>
      <c r="C102" s="56">
        <v>2000</v>
      </c>
      <c r="D102" s="57">
        <v>18.45</v>
      </c>
      <c r="E102" s="57">
        <v>13.85431</v>
      </c>
      <c r="F102" s="57">
        <v>3.9626399999999999</v>
      </c>
      <c r="G102" s="57">
        <v>1.79098</v>
      </c>
      <c r="H102" s="57">
        <v>1.0654999999999999</v>
      </c>
      <c r="I102" s="57">
        <v>1.7360499999999999</v>
      </c>
      <c r="J102" s="6">
        <f>VLOOKUP($B102,Sheet1!A:D,4,FALSE)</f>
        <v>35.862285</v>
      </c>
      <c r="K102" s="6">
        <f>VLOOKUP(B102,Sheet1!A:D,3,FALSE)</f>
        <v>33.854720999999998</v>
      </c>
      <c r="L102" s="6" t="str">
        <f>B102&amp;" "&amp;ROUNDDOWN(D102,1)&amp;" mmtcde " &amp; ROUNDDOWN(M102,1) &amp; "% C02 by waste"</f>
        <v>Lebanon 18.4 mmtcde 9.4% C02 by waste</v>
      </c>
      <c r="M102" s="84">
        <f>I102/D102*100</f>
        <v>9.4094850948509485</v>
      </c>
      <c r="N102" s="6">
        <v>100</v>
      </c>
      <c r="O102" s="85"/>
    </row>
    <row r="103" spans="1:15" ht="12.6" customHeight="1" x14ac:dyDescent="0.25">
      <c r="A103" s="57"/>
      <c r="B103" s="56" t="s">
        <v>55</v>
      </c>
      <c r="C103" s="56">
        <v>2006</v>
      </c>
      <c r="D103" s="57">
        <v>18.23</v>
      </c>
      <c r="E103" s="57">
        <v>9.2336100000000005</v>
      </c>
      <c r="F103" s="57">
        <v>3.1201099999999999</v>
      </c>
      <c r="G103" s="57">
        <v>0.24345</v>
      </c>
      <c r="H103" s="57">
        <v>6.4836299999999998</v>
      </c>
      <c r="I103" s="57">
        <v>2.2663500000000001</v>
      </c>
      <c r="J103" s="6">
        <f>VLOOKUP($B103,Sheet1!A:D,4,FALSE)</f>
        <v>-1.0231939999999999</v>
      </c>
      <c r="K103" s="6">
        <f>VLOOKUP(B103,Sheet1!A:D,3,FALSE)</f>
        <v>7.9465269999999997</v>
      </c>
      <c r="L103" s="6" t="str">
        <f>B103&amp;" "&amp;ROUNDDOWN(D103,1)&amp;" mmtcde " &amp; ROUNDDOWN(M103,1) &amp; "% C02 by waste"</f>
        <v>Ghana 18.2 mmtcde 12.4% C02 by waste</v>
      </c>
      <c r="M103" s="84">
        <f>I103/D103*100</f>
        <v>12.431980252331321</v>
      </c>
      <c r="N103" s="6">
        <v>101</v>
      </c>
      <c r="O103" s="85"/>
    </row>
    <row r="104" spans="1:15" ht="12.6" customHeight="1" x14ac:dyDescent="0.25">
      <c r="A104" s="57"/>
      <c r="B104" s="70" t="s">
        <v>95</v>
      </c>
      <c r="C104" s="70">
        <v>2006</v>
      </c>
      <c r="D104" s="53">
        <v>17.71</v>
      </c>
      <c r="E104" s="53">
        <v>10.2196</v>
      </c>
      <c r="F104" s="53">
        <v>1.88693</v>
      </c>
      <c r="G104" s="53">
        <v>0.89215</v>
      </c>
      <c r="H104" s="53">
        <v>6.4616499999999997</v>
      </c>
      <c r="I104" s="53">
        <v>0.13755000000000001</v>
      </c>
      <c r="J104" s="6">
        <f>VLOOKUP($B104,Sheet1!A:D,4,FALSE)</f>
        <v>103.846656</v>
      </c>
      <c r="K104" s="6">
        <f>VLOOKUP(B104,Sheet1!A:D,3,FALSE)</f>
        <v>46.862496</v>
      </c>
      <c r="L104" s="6" t="str">
        <f>B104&amp;" "&amp;ROUNDDOWN(D104,1)&amp;" mmtcde " &amp; ROUNDDOWN(M104,1) &amp; "% C02 by waste"</f>
        <v>Mongolia 17.7 mmtcde 0.7% C02 by waste</v>
      </c>
      <c r="M104" s="84">
        <f>I104/D104*100</f>
        <v>0.77667984189723316</v>
      </c>
      <c r="N104" s="6">
        <v>102</v>
      </c>
      <c r="O104" s="85"/>
    </row>
    <row r="105" spans="1:15" ht="12.6" customHeight="1" x14ac:dyDescent="0.25">
      <c r="A105" s="57"/>
      <c r="B105" s="70" t="s">
        <v>126</v>
      </c>
      <c r="C105" s="70">
        <v>2000</v>
      </c>
      <c r="D105" s="53">
        <v>16.88</v>
      </c>
      <c r="E105" s="53">
        <v>8.1828000000000003</v>
      </c>
      <c r="F105" s="53">
        <v>1.9208099999999999</v>
      </c>
      <c r="G105" s="53">
        <v>0.36313999999999996</v>
      </c>
      <c r="H105" s="53">
        <v>6.2605300000000002</v>
      </c>
      <c r="I105" s="53">
        <v>2.0756399999999999</v>
      </c>
      <c r="J105" s="6">
        <f>VLOOKUP($B105,Sheet1!A:D,4,FALSE)</f>
        <v>-14.452362000000001</v>
      </c>
      <c r="K105" s="6">
        <f>VLOOKUP(B105,Sheet1!A:D,3,FALSE)</f>
        <v>14.497401</v>
      </c>
      <c r="L105" s="6" t="str">
        <f>B105&amp;" "&amp;ROUNDDOWN(D105,1)&amp;" mmtcde " &amp; ROUNDDOWN(M105,1) &amp; "% C02 by waste"</f>
        <v>Senegal 16.8 mmtcde 12.2% C02 by waste</v>
      </c>
      <c r="M105" s="84">
        <f>I105/D105*100</f>
        <v>12.296445497630332</v>
      </c>
      <c r="N105" s="6">
        <v>103</v>
      </c>
      <c r="O105" s="85"/>
    </row>
    <row r="106" spans="1:15" ht="12.6" customHeight="1" x14ac:dyDescent="0.25">
      <c r="A106" s="57"/>
      <c r="B106" s="56" t="s">
        <v>186</v>
      </c>
      <c r="C106" s="56">
        <v>2001</v>
      </c>
      <c r="D106" s="57">
        <v>16.12</v>
      </c>
      <c r="E106" s="57">
        <v>12.330530000000001</v>
      </c>
      <c r="F106" s="57" t="s">
        <v>162</v>
      </c>
      <c r="G106" s="57">
        <v>0.59662999999999999</v>
      </c>
      <c r="H106" s="57">
        <v>2.2028300000000001</v>
      </c>
      <c r="I106" s="57">
        <v>0.98847000000000007</v>
      </c>
      <c r="J106" s="6">
        <f>VLOOKUP($B106,Sheet1!A:D,4,FALSE)</f>
        <v>17.679075999999998</v>
      </c>
      <c r="K106" s="6">
        <f>VLOOKUP(B106,Sheet1!A:D,3,FALSE)</f>
        <v>43.915886</v>
      </c>
      <c r="L106" s="6" t="str">
        <f>B106&amp;" "&amp;ROUNDDOWN(D106,1)&amp;" mmtcde " &amp; ROUNDDOWN(M106,1) &amp; "% C02 by waste"</f>
        <v>Bosnia and Herzegovina 16.1 mmtcde 6.1% C02 by waste</v>
      </c>
      <c r="M106" s="84">
        <f>I106/D106*100</f>
        <v>6.131947890818858</v>
      </c>
      <c r="N106" s="6">
        <v>104</v>
      </c>
      <c r="O106" s="85"/>
    </row>
    <row r="107" spans="1:15" ht="12.6" customHeight="1" x14ac:dyDescent="0.25">
      <c r="A107" s="53"/>
      <c r="B107" s="70" t="s">
        <v>144</v>
      </c>
      <c r="C107" s="70">
        <v>1990</v>
      </c>
      <c r="D107" s="53">
        <v>16.010000000000002</v>
      </c>
      <c r="E107" s="53">
        <v>9.9284800000000004</v>
      </c>
      <c r="F107" s="53">
        <v>1.4890300000000001</v>
      </c>
      <c r="G107" s="53">
        <v>5.1168999999999993</v>
      </c>
      <c r="H107" s="53">
        <v>0.33872000000000002</v>
      </c>
      <c r="I107" s="53">
        <v>0.62208000000000008</v>
      </c>
      <c r="J107" s="6">
        <f>VLOOKUP($B107,Sheet1!A:D,4,FALSE)</f>
        <v>-61.222503000000003</v>
      </c>
      <c r="K107" s="6">
        <f>VLOOKUP(B107,Sheet1!A:D,3,FALSE)</f>
        <v>10.691803</v>
      </c>
      <c r="L107" s="6" t="str">
        <f>B107&amp;" "&amp;ROUNDDOWN(D107,1)&amp;" mmtcde " &amp; ROUNDDOWN(M107,1) &amp; "% C02 by waste"</f>
        <v>Trinidad and Tobago 16 mmtcde 3.8% C02 by waste</v>
      </c>
      <c r="M107" s="84">
        <f>I107/D107*100</f>
        <v>3.8855715178013743</v>
      </c>
      <c r="N107" s="6">
        <v>105</v>
      </c>
      <c r="O107" s="85"/>
    </row>
    <row r="108" spans="1:15" ht="12.6" customHeight="1" x14ac:dyDescent="0.25">
      <c r="A108" s="53"/>
      <c r="B108" s="70" t="s">
        <v>58</v>
      </c>
      <c r="C108" s="70">
        <v>1990</v>
      </c>
      <c r="D108" s="53">
        <v>14.74</v>
      </c>
      <c r="E108" s="53">
        <v>4.5840200000000006</v>
      </c>
      <c r="F108" s="53">
        <v>2.1349899999999997</v>
      </c>
      <c r="G108" s="53">
        <v>0.54465999999999992</v>
      </c>
      <c r="H108" s="53">
        <v>8.8315200000000011</v>
      </c>
      <c r="I108" s="53">
        <v>0.78197000000000005</v>
      </c>
      <c r="J108" s="6">
        <f>VLOOKUP($B108,Sheet1!A:D,4,FALSE)</f>
        <v>-90.230759000000006</v>
      </c>
      <c r="K108" s="6">
        <f>VLOOKUP(B108,Sheet1!A:D,3,FALSE)</f>
        <v>15.783471</v>
      </c>
      <c r="L108" s="6" t="str">
        <f>B108&amp;" "&amp;ROUNDDOWN(D108,1)&amp;" mmtcde " &amp; ROUNDDOWN(M108,1) &amp; "% C02 by waste"</f>
        <v>Guatemala 14.7 mmtcde 5.3% C02 by waste</v>
      </c>
      <c r="M108" s="84">
        <f>I108/D108*100</f>
        <v>5.3050881953867028</v>
      </c>
      <c r="N108" s="6">
        <v>106</v>
      </c>
      <c r="O108" s="85"/>
    </row>
    <row r="109" spans="1:15" ht="12.6" customHeight="1" x14ac:dyDescent="0.25">
      <c r="A109" s="53"/>
      <c r="B109" s="56" t="s">
        <v>157</v>
      </c>
      <c r="C109" s="56">
        <v>2000</v>
      </c>
      <c r="D109" s="57">
        <v>14.4</v>
      </c>
      <c r="E109" s="57">
        <v>2.6282100000000002</v>
      </c>
      <c r="F109" s="57">
        <v>0.58462999999999998</v>
      </c>
      <c r="G109" s="57">
        <v>1.00553</v>
      </c>
      <c r="H109" s="57">
        <v>10.35937</v>
      </c>
      <c r="I109" s="57">
        <v>0.41158999999999996</v>
      </c>
      <c r="J109" s="6">
        <f>VLOOKUP($B109,Sheet1!A:D,4,FALSE)</f>
        <v>27.849332</v>
      </c>
      <c r="K109" s="6">
        <f>VLOOKUP(B109,Sheet1!A:D,3,FALSE)</f>
        <v>-13.133896999999999</v>
      </c>
      <c r="L109" s="6" t="str">
        <f>B109&amp;" "&amp;ROUNDDOWN(D109,1)&amp;" mmtcde " &amp; ROUNDDOWN(M109,1) &amp; "% C02 by waste"</f>
        <v>Zambia 14.4 mmtcde 2.8% C02 by waste</v>
      </c>
      <c r="M109" s="84">
        <f>I109/D109*100</f>
        <v>2.8582638888888887</v>
      </c>
      <c r="N109" s="6">
        <v>107</v>
      </c>
      <c r="O109" s="85"/>
    </row>
    <row r="110" spans="1:15" ht="12.6" customHeight="1" x14ac:dyDescent="0.25">
      <c r="A110" s="53"/>
      <c r="B110" s="64" t="s">
        <v>104</v>
      </c>
      <c r="C110" s="64">
        <v>2000</v>
      </c>
      <c r="D110" s="53">
        <v>13.63</v>
      </c>
      <c r="E110" s="53">
        <v>2.6219999999999999</v>
      </c>
      <c r="F110" s="53">
        <v>0.75700000000000001</v>
      </c>
      <c r="G110" s="53">
        <v>1.7999999999999999E-2</v>
      </c>
      <c r="H110" s="53">
        <v>10.635</v>
      </c>
      <c r="I110" s="53">
        <v>0.35199999999999998</v>
      </c>
      <c r="J110" s="6">
        <f>VLOOKUP($B110,Sheet1!A:D,4,FALSE)</f>
        <v>8.0816660000000002</v>
      </c>
      <c r="K110" s="6">
        <f>VLOOKUP(B110,Sheet1!A:D,3,FALSE)</f>
        <v>17.607789</v>
      </c>
      <c r="L110" s="6" t="str">
        <f>B110&amp;" "&amp;ROUNDDOWN(D110,1)&amp;" mmtcde " &amp; ROUNDDOWN(M110,1) &amp; "% C02 by waste"</f>
        <v>Niger 13.6 mmtcde 2.5% C02 by waste</v>
      </c>
      <c r="M110" s="84">
        <f>I110/D110*100</f>
        <v>2.5825385179750548</v>
      </c>
      <c r="N110" s="6">
        <v>108</v>
      </c>
      <c r="O110" s="85"/>
    </row>
    <row r="111" spans="1:15" ht="12.6" customHeight="1" x14ac:dyDescent="0.25">
      <c r="A111" s="53"/>
      <c r="B111" s="67" t="s">
        <v>395</v>
      </c>
      <c r="C111" s="56">
        <v>2010</v>
      </c>
      <c r="D111" s="57">
        <v>13.28</v>
      </c>
      <c r="E111" s="57">
        <v>8.9465199999999996</v>
      </c>
      <c r="F111" s="57">
        <v>1.90469</v>
      </c>
      <c r="G111" s="57">
        <v>0.56498000000000004</v>
      </c>
      <c r="H111" s="57">
        <v>2.1324200000000002</v>
      </c>
      <c r="I111" s="57">
        <v>1.5783199999999999</v>
      </c>
      <c r="J111" s="6">
        <f>VLOOKUP($B111,Sheet1!A:D,4,FALSE)</f>
        <v>28.369885</v>
      </c>
      <c r="K111" s="6">
        <f>VLOOKUP(B111,Sheet1!A:D,3,FALSE)</f>
        <v>47.411631</v>
      </c>
      <c r="L111" s="6" t="str">
        <f>B111&amp;" "&amp;ROUNDDOWN(D111,1)&amp;" mmtcde " &amp; ROUNDDOWN(M111,1) &amp; "% C02 by waste"</f>
        <v>Moldova 13.2 mmtcde 11.8% C02 by waste</v>
      </c>
      <c r="M111" s="84">
        <f>I111/D111*100</f>
        <v>11.884939759036145</v>
      </c>
      <c r="N111" s="6">
        <v>109</v>
      </c>
      <c r="O111" s="85"/>
    </row>
    <row r="112" spans="1:15" ht="12.6" customHeight="1" x14ac:dyDescent="0.25">
      <c r="A112" s="57"/>
      <c r="B112" s="70" t="s">
        <v>23</v>
      </c>
      <c r="C112" s="70">
        <v>1994</v>
      </c>
      <c r="D112" s="53">
        <v>12.76</v>
      </c>
      <c r="E112" s="53">
        <v>1.8811099999999998</v>
      </c>
      <c r="F112" s="53">
        <v>0.83128999999999997</v>
      </c>
      <c r="G112" s="53">
        <v>4.9849999999999998E-2</v>
      </c>
      <c r="H112" s="53">
        <v>10.55926</v>
      </c>
      <c r="I112" s="53">
        <v>0.27237</v>
      </c>
      <c r="J112" s="6">
        <f>VLOOKUP($B112,Sheet1!A:D,4,FALSE)</f>
        <v>104.99096299999999</v>
      </c>
      <c r="K112" s="6">
        <f>VLOOKUP(B112,Sheet1!A:D,3,FALSE)</f>
        <v>12.565678999999999</v>
      </c>
      <c r="L112" s="6" t="str">
        <f>B112&amp;" "&amp;ROUNDDOWN(D112,1)&amp;" mmtcde " &amp; ROUNDDOWN(M112,1) &amp; "% C02 by waste"</f>
        <v>Cambodia 12.7 mmtcde 2.1% C02 by waste</v>
      </c>
      <c r="M112" s="84">
        <f>I112/D112*100</f>
        <v>2.1345611285266455</v>
      </c>
      <c r="N112" s="6">
        <v>110</v>
      </c>
      <c r="O112" s="85"/>
    </row>
    <row r="113" spans="1:15" ht="12.6" customHeight="1" x14ac:dyDescent="0.25">
      <c r="A113" s="57"/>
      <c r="B113" s="56" t="s">
        <v>89</v>
      </c>
      <c r="C113" s="56">
        <v>2000</v>
      </c>
      <c r="D113" s="57">
        <v>12.3</v>
      </c>
      <c r="E113" s="57">
        <v>2.3903699999999999</v>
      </c>
      <c r="F113" s="57">
        <v>0.67786999999999997</v>
      </c>
      <c r="G113" s="57">
        <v>0.1134</v>
      </c>
      <c r="H113" s="57">
        <v>9.4483799999999984</v>
      </c>
      <c r="I113" s="57">
        <v>0.34655000000000002</v>
      </c>
      <c r="J113" s="6">
        <f>VLOOKUP($B113,Sheet1!A:D,4,FALSE)</f>
        <v>-3.9961660000000001</v>
      </c>
      <c r="K113" s="6">
        <f>VLOOKUP(B113,Sheet1!A:D,3,FALSE)</f>
        <v>17.570692000000001</v>
      </c>
      <c r="L113" s="6" t="str">
        <f>B113&amp;" "&amp;ROUNDDOWN(D113,1)&amp;" mmtcde " &amp; ROUNDDOWN(M113,1) &amp; "% C02 by waste"</f>
        <v>Mali 12.3 mmtcde 2.8% C02 by waste</v>
      </c>
      <c r="M113" s="84">
        <f>I113/D113*100</f>
        <v>2.8174796747967483</v>
      </c>
      <c r="N113" s="6">
        <v>111</v>
      </c>
      <c r="O113" s="85"/>
    </row>
    <row r="114" spans="1:15" ht="12.6" customHeight="1" x14ac:dyDescent="0.25">
      <c r="A114" s="57"/>
      <c r="B114" s="56" t="s">
        <v>53</v>
      </c>
      <c r="C114" s="56">
        <v>2006</v>
      </c>
      <c r="D114" s="57">
        <v>12.22</v>
      </c>
      <c r="E114" s="57">
        <v>5.9653999999999998</v>
      </c>
      <c r="F114" s="57">
        <v>1.2857100000000001</v>
      </c>
      <c r="G114" s="57">
        <v>1.7819800000000001</v>
      </c>
      <c r="H114" s="57">
        <v>3.3119000000000001</v>
      </c>
      <c r="I114" s="57">
        <v>1.1529</v>
      </c>
      <c r="J114" s="6">
        <f>VLOOKUP($B114,Sheet1!A:D,4,FALSE)</f>
        <v>43.356892000000002</v>
      </c>
      <c r="K114" s="6">
        <f>VLOOKUP(B114,Sheet1!A:D,3,FALSE)</f>
        <v>42.315407</v>
      </c>
      <c r="L114" s="6" t="str">
        <f>B114&amp;" "&amp;ROUNDDOWN(D114,1)&amp;" mmtcde " &amp; ROUNDDOWN(M114,1) &amp; "% C02 by waste"</f>
        <v>Georgia 12.2 mmtcde 9.4% C02 by waste</v>
      </c>
      <c r="M114" s="84">
        <f>I114/D114*100</f>
        <v>9.4345335515548268</v>
      </c>
      <c r="N114" s="6">
        <v>112</v>
      </c>
      <c r="O114" s="85"/>
    </row>
    <row r="115" spans="1:15" ht="12.6" customHeight="1" x14ac:dyDescent="0.25">
      <c r="A115" s="57"/>
      <c r="B115" s="70" t="s">
        <v>34</v>
      </c>
      <c r="C115" s="70">
        <v>2005</v>
      </c>
      <c r="D115" s="53">
        <v>12.11</v>
      </c>
      <c r="E115" s="53">
        <v>5.6931099999999999</v>
      </c>
      <c r="F115" s="53">
        <v>3.8909000000000002</v>
      </c>
      <c r="G115" s="53">
        <v>0.49660000000000004</v>
      </c>
      <c r="H115" s="53">
        <v>4.6034199999999998</v>
      </c>
      <c r="I115" s="53">
        <v>1.3209000000000002</v>
      </c>
      <c r="J115" s="6">
        <f>VLOOKUP($B115,Sheet1!A:D,4,FALSE)</f>
        <v>-83.753428</v>
      </c>
      <c r="K115" s="6">
        <f>VLOOKUP(B115,Sheet1!A:D,3,FALSE)</f>
        <v>9.7489170000000005</v>
      </c>
      <c r="L115" s="6" t="str">
        <f>B115&amp;" "&amp;ROUNDDOWN(D115,1)&amp;" mmtcde " &amp; ROUNDDOWN(M115,1) &amp; "% C02 by waste"</f>
        <v>Costa Rica 12.1 mmtcde 10.9% C02 by waste</v>
      </c>
      <c r="M115" s="84">
        <f>I115/D115*100</f>
        <v>10.907514450867053</v>
      </c>
      <c r="N115" s="6">
        <v>113</v>
      </c>
      <c r="O115" s="85"/>
    </row>
    <row r="116" spans="1:15" ht="12.6" customHeight="1" x14ac:dyDescent="0.25">
      <c r="A116" s="57"/>
      <c r="B116" s="70" t="s">
        <v>78</v>
      </c>
      <c r="C116" s="70">
        <v>2005</v>
      </c>
      <c r="D116" s="53">
        <v>12.02</v>
      </c>
      <c r="E116" s="53">
        <v>8.9016900000000003</v>
      </c>
      <c r="F116" s="53">
        <v>2.4875599999999998</v>
      </c>
      <c r="G116" s="53">
        <v>0.51927000000000001</v>
      </c>
      <c r="H116" s="53">
        <v>1.9365599999999998</v>
      </c>
      <c r="I116" s="53">
        <v>0.65961999999999998</v>
      </c>
      <c r="J116" s="6">
        <f>VLOOKUP($B116,Sheet1!A:D,4,FALSE)</f>
        <v>74.766098</v>
      </c>
      <c r="K116" s="6">
        <f>VLOOKUP(B116,Sheet1!A:D,3,FALSE)</f>
        <v>41.20438</v>
      </c>
      <c r="L116" s="6" t="str">
        <f>B116&amp;" "&amp;ROUNDDOWN(D116,1)&amp;" mmtcde " &amp; ROUNDDOWN(M116,1) &amp; "% C02 by waste"</f>
        <v>Kyrgyzstan 12 mmtcde 5.4% C02 by waste</v>
      </c>
      <c r="M116" s="84">
        <f>I116/D116*100</f>
        <v>5.4876871880199669</v>
      </c>
      <c r="N116" s="6">
        <v>114</v>
      </c>
      <c r="O116" s="85"/>
    </row>
    <row r="117" spans="1:15" ht="12.6" customHeight="1" x14ac:dyDescent="0.25">
      <c r="A117" s="53"/>
      <c r="B117" s="70" t="s">
        <v>103</v>
      </c>
      <c r="C117" s="70">
        <v>2000</v>
      </c>
      <c r="D117" s="53">
        <v>11.98</v>
      </c>
      <c r="E117" s="53">
        <v>3.92184</v>
      </c>
      <c r="F117" s="53">
        <v>1.23451</v>
      </c>
      <c r="G117" s="53">
        <v>0.30585000000000001</v>
      </c>
      <c r="H117" s="53">
        <v>7.101</v>
      </c>
      <c r="I117" s="53">
        <v>0.65195000000000003</v>
      </c>
      <c r="J117" s="6">
        <f>VLOOKUP($B117,Sheet1!A:D,4,FALSE)</f>
        <v>-85.207228999999998</v>
      </c>
      <c r="K117" s="6">
        <f>VLOOKUP(B117,Sheet1!A:D,3,FALSE)</f>
        <v>12.865416</v>
      </c>
      <c r="L117" s="6" t="str">
        <f>B117&amp;" "&amp;ROUNDDOWN(D117,1)&amp;" mmtcde " &amp; ROUNDDOWN(M117,1) &amp; "% C02 by waste"</f>
        <v>Nicaragua 11.9 mmtcde 5.4% C02 by waste</v>
      </c>
      <c r="M117" s="84">
        <f>I117/D117*100</f>
        <v>5.4419866444073453</v>
      </c>
      <c r="N117" s="6">
        <v>115</v>
      </c>
      <c r="O117" s="85"/>
    </row>
    <row r="118" spans="1:15" ht="12.6" customHeight="1" x14ac:dyDescent="0.25">
      <c r="A118" s="53"/>
      <c r="B118" s="70" t="s">
        <v>84</v>
      </c>
      <c r="C118" s="70">
        <v>2012</v>
      </c>
      <c r="D118" s="53">
        <v>11.84</v>
      </c>
      <c r="E118" s="53">
        <v>10.496360000000001</v>
      </c>
      <c r="F118" s="53">
        <v>6.5175200000000002</v>
      </c>
      <c r="G118" s="53">
        <v>0.61074000000000006</v>
      </c>
      <c r="H118" s="53">
        <v>0.66867999999999994</v>
      </c>
      <c r="I118" s="53">
        <v>5.024E-2</v>
      </c>
      <c r="J118" s="6">
        <f>VLOOKUP($B118,Sheet1!A:D,4,FALSE)</f>
        <v>6.1295830000000002</v>
      </c>
      <c r="K118" s="6">
        <f>VLOOKUP(B118,Sheet1!A:D,3,FALSE)</f>
        <v>49.815272999999998</v>
      </c>
      <c r="L118" s="6" t="str">
        <f>B118&amp;" "&amp;ROUNDDOWN(D118,1)&amp;" mmtcde " &amp; ROUNDDOWN(M118,1) &amp; "% C02 by waste"</f>
        <v>Luxembourg 11.8 mmtcde 0.4% C02 by waste</v>
      </c>
      <c r="M118" s="84">
        <f>I118/D118*100</f>
        <v>0.42432432432432432</v>
      </c>
      <c r="N118" s="6">
        <v>116</v>
      </c>
      <c r="O118" s="85"/>
    </row>
    <row r="119" spans="1:15" ht="12.6" customHeight="1" x14ac:dyDescent="0.25">
      <c r="A119" s="53"/>
      <c r="B119" s="68" t="s">
        <v>401</v>
      </c>
      <c r="C119" s="56">
        <v>2009</v>
      </c>
      <c r="D119" s="57">
        <v>11.49</v>
      </c>
      <c r="E119" s="57">
        <v>8.7635400000000008</v>
      </c>
      <c r="F119" s="57">
        <v>1.2940399999999999</v>
      </c>
      <c r="G119" s="57">
        <v>0.44727</v>
      </c>
      <c r="H119" s="57">
        <v>1.3233900000000001</v>
      </c>
      <c r="I119" s="57">
        <v>0.95710000000000006</v>
      </c>
      <c r="J119" s="6">
        <f>VLOOKUP($B119,Sheet1!A:D,4,FALSE)</f>
        <v>21.745274999999999</v>
      </c>
      <c r="K119" s="6">
        <f>VLOOKUP(B119,Sheet1!A:D,3,FALSE)</f>
        <v>41.608635</v>
      </c>
      <c r="L119" s="6" t="str">
        <f>B119&amp;" "&amp;ROUNDDOWN(D119,1)&amp;" mmtcde " &amp; ROUNDDOWN(M119,1) &amp; "% C02 by waste"</f>
        <v>Macedonia [FYROM] 11.4 mmtcde 8.3% C02 by waste</v>
      </c>
      <c r="M119" s="84">
        <f>I119/D119*100</f>
        <v>8.3298520452567448</v>
      </c>
      <c r="N119" s="6">
        <v>117</v>
      </c>
      <c r="O119" s="85"/>
    </row>
    <row r="120" spans="1:15" ht="12.6" customHeight="1" x14ac:dyDescent="0.25">
      <c r="A120" s="53"/>
      <c r="B120" s="56" t="s">
        <v>44</v>
      </c>
      <c r="C120" s="56">
        <v>2005</v>
      </c>
      <c r="D120" s="57">
        <v>11.07</v>
      </c>
      <c r="E120" s="57">
        <v>5.9082600000000003</v>
      </c>
      <c r="F120" s="57">
        <v>2.4833099999999999</v>
      </c>
      <c r="G120" s="57">
        <v>0.44207999999999997</v>
      </c>
      <c r="H120" s="57">
        <v>3.1133800000000003</v>
      </c>
      <c r="I120" s="57">
        <v>1.60528</v>
      </c>
      <c r="J120" s="6">
        <f>VLOOKUP($B120,Sheet1!A:D,4,FALSE)</f>
        <v>-88.896529999999998</v>
      </c>
      <c r="K120" s="6">
        <f>VLOOKUP(B120,Sheet1!A:D,3,FALSE)</f>
        <v>13.794185000000001</v>
      </c>
      <c r="L120" s="6" t="str">
        <f>B120&amp;" "&amp;ROUNDDOWN(D120,1)&amp;" mmtcde " &amp; ROUNDDOWN(M120,1) &amp; "% C02 by waste"</f>
        <v>El Salvador 11 mmtcde 14.5% C02 by waste</v>
      </c>
      <c r="M120" s="84">
        <f>I120/D120*100</f>
        <v>14.501174345076784</v>
      </c>
      <c r="N120" s="6">
        <v>118</v>
      </c>
      <c r="O120" s="85"/>
    </row>
    <row r="121" spans="1:15" ht="12.6" customHeight="1" x14ac:dyDescent="0.25">
      <c r="A121" s="53"/>
      <c r="B121" s="70" t="s">
        <v>79</v>
      </c>
      <c r="C121" s="70">
        <v>2012</v>
      </c>
      <c r="D121" s="53">
        <v>10.98</v>
      </c>
      <c r="E121" s="53">
        <v>7.2220900000000006</v>
      </c>
      <c r="F121" s="53">
        <v>2.79399</v>
      </c>
      <c r="G121" s="53">
        <v>0.68867999999999996</v>
      </c>
      <c r="H121" s="53">
        <v>2.4203000000000001</v>
      </c>
      <c r="I121" s="53">
        <v>0.6000700000000001</v>
      </c>
      <c r="J121" s="6">
        <f>VLOOKUP($B121,Sheet1!A:D,4,FALSE)</f>
        <v>24.603189</v>
      </c>
      <c r="K121" s="6">
        <f>VLOOKUP(B121,Sheet1!A:D,3,FALSE)</f>
        <v>56.879635</v>
      </c>
      <c r="L121" s="6" t="str">
        <f>B121&amp;" "&amp;ROUNDDOWN(D121,1)&amp;" mmtcde " &amp; ROUNDDOWN(M121,1) &amp; "% C02 by waste"</f>
        <v>Latvia 10.9 mmtcde 5.4% C02 by waste</v>
      </c>
      <c r="M121" s="84">
        <f>I121/D121*100</f>
        <v>5.465118397085611</v>
      </c>
      <c r="N121" s="6">
        <v>119</v>
      </c>
      <c r="O121" s="85"/>
    </row>
    <row r="122" spans="1:15" ht="12.6" customHeight="1" x14ac:dyDescent="0.25">
      <c r="A122" s="57"/>
      <c r="B122" s="56" t="s">
        <v>63</v>
      </c>
      <c r="C122" s="56">
        <v>2000</v>
      </c>
      <c r="D122" s="57">
        <v>10.3</v>
      </c>
      <c r="E122" s="57">
        <v>3.4350000000000001</v>
      </c>
      <c r="F122" s="57">
        <v>2.2730000000000001</v>
      </c>
      <c r="G122" s="57">
        <v>0.68996999999999997</v>
      </c>
      <c r="H122" s="57">
        <v>4.4303800000000004</v>
      </c>
      <c r="I122" s="57">
        <v>1.74275</v>
      </c>
      <c r="J122" s="6">
        <f>VLOOKUP($B122,Sheet1!A:D,4,FALSE)</f>
        <v>-86.241905000000003</v>
      </c>
      <c r="K122" s="6">
        <f>VLOOKUP(B122,Sheet1!A:D,3,FALSE)</f>
        <v>15.199999</v>
      </c>
      <c r="L122" s="6" t="str">
        <f>B122&amp;" "&amp;ROUNDDOWN(D122,1)&amp;" mmtcde " &amp; ROUNDDOWN(M122,1) &amp; "% C02 by waste"</f>
        <v>Honduras 10.3 mmtcde 16.9% C02 by waste</v>
      </c>
      <c r="M122" s="84">
        <f>I122/D122*100</f>
        <v>16.91990291262136</v>
      </c>
      <c r="N122" s="6">
        <v>120</v>
      </c>
      <c r="O122" s="85"/>
    </row>
    <row r="123" spans="1:15" ht="12.6" customHeight="1" x14ac:dyDescent="0.25">
      <c r="A123" s="57"/>
      <c r="B123" s="70" t="s">
        <v>110</v>
      </c>
      <c r="C123" s="70">
        <v>2000</v>
      </c>
      <c r="D123" s="53">
        <v>9.7100000000000009</v>
      </c>
      <c r="E123" s="53">
        <v>4.8143700000000003</v>
      </c>
      <c r="F123" s="53">
        <v>2.7260999999999997</v>
      </c>
      <c r="G123" s="53">
        <v>0.5927</v>
      </c>
      <c r="H123" s="53">
        <v>3.2201900000000001</v>
      </c>
      <c r="I123" s="53">
        <v>1.0804800000000001</v>
      </c>
      <c r="J123" s="6">
        <f>VLOOKUP($B123,Sheet1!A:D,4,FALSE)</f>
        <v>-80.782127000000003</v>
      </c>
      <c r="K123" s="6">
        <f>VLOOKUP(B123,Sheet1!A:D,3,FALSE)</f>
        <v>8.5379810000000003</v>
      </c>
      <c r="L123" s="6" t="str">
        <f>B123&amp;" "&amp;ROUNDDOWN(D123,1)&amp;" mmtcde " &amp; ROUNDDOWN(M123,1) &amp; "% C02 by waste"</f>
        <v>Panama 9.7 mmtcde 11.1% C02 by waste</v>
      </c>
      <c r="M123" s="84">
        <f>I123/D123*100</f>
        <v>11.127497425334706</v>
      </c>
      <c r="N123" s="6">
        <v>121</v>
      </c>
      <c r="O123" s="85"/>
    </row>
    <row r="124" spans="1:15" ht="12.6" customHeight="1" x14ac:dyDescent="0.25">
      <c r="A124" s="57"/>
      <c r="B124" s="56" t="s">
        <v>18</v>
      </c>
      <c r="C124" s="56">
        <v>1994</v>
      </c>
      <c r="D124" s="57">
        <v>9.2899999999999991</v>
      </c>
      <c r="E124" s="57">
        <v>3.84253</v>
      </c>
      <c r="F124" s="57">
        <v>0.80119000000000007</v>
      </c>
      <c r="G124" s="57">
        <v>0.21080000000000002</v>
      </c>
      <c r="H124" s="57">
        <v>5.0666099999999998</v>
      </c>
      <c r="I124" s="57">
        <v>0.17180000000000001</v>
      </c>
      <c r="J124" s="6">
        <f>VLOOKUP($B124,Sheet1!A:D,4,FALSE)</f>
        <v>24.684866</v>
      </c>
      <c r="K124" s="6">
        <f>VLOOKUP(B124,Sheet1!A:D,3,FALSE)</f>
        <v>-22.328474</v>
      </c>
      <c r="L124" s="6" t="str">
        <f>B124&amp;" "&amp;ROUNDDOWN(D124,1)&amp;" mmtcde " &amp; ROUNDDOWN(M124,1) &amp; "% C02 by waste"</f>
        <v>Botswana 9.2 mmtcde 1.8% C02 by waste</v>
      </c>
      <c r="M124" s="84">
        <f>I124/D124*100</f>
        <v>1.8493003229278799</v>
      </c>
      <c r="N124" s="6">
        <v>122</v>
      </c>
      <c r="O124" s="85"/>
    </row>
    <row r="125" spans="1:15" ht="12.6" customHeight="1" x14ac:dyDescent="0.25">
      <c r="A125" s="57"/>
      <c r="B125" s="56" t="s">
        <v>188</v>
      </c>
      <c r="C125" s="56">
        <v>2012</v>
      </c>
      <c r="D125" s="57">
        <v>9.26</v>
      </c>
      <c r="E125" s="57">
        <v>6.5557700000000008</v>
      </c>
      <c r="F125" s="57">
        <v>2.0666799999999999</v>
      </c>
      <c r="G125" s="57">
        <v>0.81420000000000003</v>
      </c>
      <c r="H125" s="57">
        <v>0.8155</v>
      </c>
      <c r="I125" s="57">
        <v>1.0005500000000001</v>
      </c>
      <c r="J125" s="6">
        <f>VLOOKUP($B125,Sheet1!A:D,4,FALSE)</f>
        <v>33.429859</v>
      </c>
      <c r="K125" s="6">
        <f>VLOOKUP(B125,Sheet1!A:D,3,FALSE)</f>
        <v>35.126412999999999</v>
      </c>
      <c r="L125" s="6" t="str">
        <f>B125&amp;" "&amp;ROUNDDOWN(D125,1)&amp;" mmtcde " &amp; ROUNDDOWN(M125,1) &amp; "% C02 by waste"</f>
        <v>Cyprus 9.2 mmtcde 10.8% C02 by waste</v>
      </c>
      <c r="M125" s="84">
        <f>I125/D125*100</f>
        <v>10.805075593952484</v>
      </c>
      <c r="N125" s="6">
        <v>123</v>
      </c>
      <c r="O125" s="85"/>
    </row>
    <row r="126" spans="1:15" ht="12.6" customHeight="1" x14ac:dyDescent="0.25">
      <c r="A126" s="53"/>
      <c r="B126" s="56" t="s">
        <v>98</v>
      </c>
      <c r="C126" s="56">
        <v>2000</v>
      </c>
      <c r="D126" s="57">
        <v>9.09</v>
      </c>
      <c r="E126" s="57">
        <v>2.1686999999999999</v>
      </c>
      <c r="F126" s="57">
        <v>1.0292000000000001</v>
      </c>
      <c r="G126" s="57" t="s">
        <v>162</v>
      </c>
      <c r="H126" s="57">
        <v>6.7374999999999998</v>
      </c>
      <c r="I126" s="57">
        <v>0.17959999999999998</v>
      </c>
      <c r="J126" s="6">
        <f>VLOOKUP($B126,Sheet1!A:D,4,FALSE)</f>
        <v>18.490410000000001</v>
      </c>
      <c r="K126" s="6">
        <f>VLOOKUP(B126,Sheet1!A:D,3,FALSE)</f>
        <v>-22.957640000000001</v>
      </c>
      <c r="L126" s="6" t="str">
        <f>B126&amp;" "&amp;ROUNDDOWN(D126,1)&amp;" mmtcde " &amp; ROUNDDOWN(M126,1) &amp; "% C02 by waste"</f>
        <v>Namibia 9 mmtcde 1.9% C02 by waste</v>
      </c>
      <c r="M126" s="84">
        <f>I126/D126*100</f>
        <v>1.9757975797579757</v>
      </c>
      <c r="N126" s="6">
        <v>124</v>
      </c>
      <c r="O126" s="85"/>
    </row>
    <row r="127" spans="1:15" ht="12.6" customHeight="1" x14ac:dyDescent="0.25">
      <c r="A127" s="53"/>
      <c r="B127" s="67" t="s">
        <v>380</v>
      </c>
      <c r="C127" s="70">
        <v>2000</v>
      </c>
      <c r="D127" s="53">
        <v>8.9</v>
      </c>
      <c r="E127" s="53">
        <v>1.03955</v>
      </c>
      <c r="F127" s="53">
        <v>0.44661000000000001</v>
      </c>
      <c r="G127" s="53">
        <v>4.8409999999999995E-2</v>
      </c>
      <c r="H127" s="53">
        <v>7.67591</v>
      </c>
      <c r="I127" s="53">
        <v>0.13431000000000001</v>
      </c>
      <c r="J127" s="6">
        <f>VLOOKUP($B127,Sheet1!A:D,4,FALSE)</f>
        <v>102.495496</v>
      </c>
      <c r="K127" s="6">
        <f>VLOOKUP(B127,Sheet1!A:D,3,FALSE)</f>
        <v>19.856269999999999</v>
      </c>
      <c r="L127" s="6" t="str">
        <f>B127&amp;" "&amp;ROUNDDOWN(D127,1)&amp;" mmtcde " &amp; ROUNDDOWN(M127,1) &amp; "% C02 by waste"</f>
        <v>Laos 8.9 mmtcde 1.5% C02 by waste</v>
      </c>
      <c r="M127" s="84">
        <f>I127/D127*100</f>
        <v>1.5091011235955056</v>
      </c>
      <c r="N127" s="6">
        <v>125</v>
      </c>
      <c r="O127" s="85"/>
    </row>
    <row r="128" spans="1:15" ht="12.6" customHeight="1" x14ac:dyDescent="0.25">
      <c r="A128" s="53"/>
      <c r="B128" s="56" t="s">
        <v>97</v>
      </c>
      <c r="C128" s="56">
        <v>1994</v>
      </c>
      <c r="D128" s="57">
        <v>8.2200000000000006</v>
      </c>
      <c r="E128" s="57">
        <v>1.8621800000000002</v>
      </c>
      <c r="F128" s="57">
        <v>0.85477999999999998</v>
      </c>
      <c r="G128" s="57">
        <v>5.135E-2</v>
      </c>
      <c r="H128" s="57">
        <v>4.6221699999999997</v>
      </c>
      <c r="I128" s="57">
        <v>1.6881900000000001</v>
      </c>
      <c r="J128" s="6">
        <f>VLOOKUP($B128,Sheet1!A:D,4,FALSE)</f>
        <v>35.529561999999999</v>
      </c>
      <c r="K128" s="6">
        <f>VLOOKUP(B128,Sheet1!A:D,3,FALSE)</f>
        <v>-18.665694999999999</v>
      </c>
      <c r="L128" s="6" t="str">
        <f>B128&amp;" "&amp;ROUNDDOWN(D128,1)&amp;" mmtcde " &amp; ROUNDDOWN(M128,1) &amp; "% C02 by waste"</f>
        <v>Mozambique 8.2 mmtcde 20.5% C02 by waste</v>
      </c>
      <c r="M128" s="84">
        <f>I128/D128*100</f>
        <v>20.537591240875912</v>
      </c>
      <c r="N128" s="6">
        <v>126</v>
      </c>
      <c r="O128" s="85"/>
    </row>
    <row r="129" spans="1:15" ht="12.6" customHeight="1" x14ac:dyDescent="0.25">
      <c r="A129" s="53"/>
      <c r="B129" s="56" t="s">
        <v>140</v>
      </c>
      <c r="C129" s="56">
        <v>2010</v>
      </c>
      <c r="D129" s="57">
        <v>8.18</v>
      </c>
      <c r="E129" s="57">
        <v>1.2729999999999999</v>
      </c>
      <c r="F129" s="57">
        <v>0.40600000000000003</v>
      </c>
      <c r="G129" s="57">
        <v>0.65600000000000003</v>
      </c>
      <c r="H129" s="57">
        <v>5.7089999999999996</v>
      </c>
      <c r="I129" s="57">
        <v>0.54600000000000004</v>
      </c>
      <c r="J129" s="6">
        <f>VLOOKUP($B129,Sheet1!A:D,4,FALSE)</f>
        <v>71.276093000000003</v>
      </c>
      <c r="K129" s="6">
        <f>VLOOKUP(B129,Sheet1!A:D,3,FALSE)</f>
        <v>38.861033999999997</v>
      </c>
      <c r="L129" s="6" t="str">
        <f>B129&amp;" "&amp;ROUNDDOWN(D129,1)&amp;" mmtcde " &amp; ROUNDDOWN(M129,1) &amp; "% C02 by waste"</f>
        <v>Tajikistan 8.1 mmtcde 6.6% C02 by waste</v>
      </c>
      <c r="M129" s="84">
        <f>I129/D129*100</f>
        <v>6.6748166259168711</v>
      </c>
      <c r="N129" s="6">
        <v>127</v>
      </c>
      <c r="O129" s="85"/>
    </row>
    <row r="130" spans="1:15" ht="12.6" customHeight="1" x14ac:dyDescent="0.25">
      <c r="A130" s="57"/>
      <c r="B130" s="56" t="s">
        <v>193</v>
      </c>
      <c r="C130" s="56">
        <v>2000</v>
      </c>
      <c r="D130" s="57">
        <v>8.02</v>
      </c>
      <c r="E130" s="57">
        <v>5.4139999999999997</v>
      </c>
      <c r="F130" s="57">
        <v>2.173</v>
      </c>
      <c r="G130" s="57" t="s">
        <v>162</v>
      </c>
      <c r="H130" s="57">
        <v>2.5619999999999998</v>
      </c>
      <c r="I130" s="57">
        <v>4.5780000000000001E-2</v>
      </c>
      <c r="J130" s="6">
        <f>VLOOKUP($B130,Sheet1!A:D,4,FALSE)</f>
        <v>-9.4294989999999999</v>
      </c>
      <c r="K130" s="6">
        <f>VLOOKUP(B130,Sheet1!A:D,3,FALSE)</f>
        <v>6.4280549999999996</v>
      </c>
      <c r="L130" s="6" t="str">
        <f>B130&amp;" "&amp;ROUNDDOWN(D130,1)&amp;" mmtcde " &amp; ROUNDDOWN(M130,1) &amp; "% C02 by waste"</f>
        <v>Liberia 8 mmtcde 0.5% C02 by waste</v>
      </c>
      <c r="M130" s="84">
        <f>I130/D130*100</f>
        <v>0.57082294264339151</v>
      </c>
      <c r="N130" s="6">
        <v>128</v>
      </c>
      <c r="O130" s="85"/>
    </row>
    <row r="131" spans="1:15" ht="12.6" customHeight="1" x14ac:dyDescent="0.25">
      <c r="A131" s="57"/>
      <c r="B131" s="56" t="s">
        <v>27</v>
      </c>
      <c r="C131" s="56">
        <v>1993</v>
      </c>
      <c r="D131" s="57">
        <v>8.02</v>
      </c>
      <c r="E131" s="57">
        <v>0.30964999999999998</v>
      </c>
      <c r="F131" s="57" t="s">
        <v>162</v>
      </c>
      <c r="G131" s="57" t="s">
        <v>162</v>
      </c>
      <c r="H131" s="57">
        <v>7.2990200000000005</v>
      </c>
      <c r="I131" s="57">
        <v>0.41243000000000002</v>
      </c>
      <c r="J131" s="6">
        <f>VLOOKUP($B131,Sheet1!A:D,4,FALSE)</f>
        <v>18.732206999999999</v>
      </c>
      <c r="K131" s="6">
        <f>VLOOKUP(B131,Sheet1!A:D,3,FALSE)</f>
        <v>15.454166000000001</v>
      </c>
      <c r="L131" s="6" t="str">
        <f>B131&amp;" "&amp;ROUNDDOWN(D131,1)&amp;" mmtcde " &amp; ROUNDDOWN(M131,1) &amp; "% C02 by waste"</f>
        <v>Chad 8 mmtcde 5.1% C02 by waste</v>
      </c>
      <c r="M131" s="84">
        <f>I131/D131*100</f>
        <v>5.1425187032418958</v>
      </c>
      <c r="N131" s="6">
        <v>129</v>
      </c>
      <c r="O131" s="85"/>
    </row>
    <row r="132" spans="1:15" ht="12.6" customHeight="1" x14ac:dyDescent="0.25">
      <c r="A132" s="57"/>
      <c r="B132" s="70" t="s">
        <v>137</v>
      </c>
      <c r="C132" s="70">
        <v>1994</v>
      </c>
      <c r="D132" s="53">
        <v>7.54</v>
      </c>
      <c r="E132" s="53">
        <v>1.0559499999999999</v>
      </c>
      <c r="F132" s="53">
        <v>0.44239999999999996</v>
      </c>
      <c r="G132" s="53">
        <v>4.9026999999999994</v>
      </c>
      <c r="H132" s="53">
        <v>1.23349</v>
      </c>
      <c r="I132" s="53">
        <v>0.34654000000000001</v>
      </c>
      <c r="J132" s="6">
        <f>VLOOKUP($B132,Sheet1!A:D,4,FALSE)</f>
        <v>31.465865999999998</v>
      </c>
      <c r="K132" s="6">
        <f>VLOOKUP(B132,Sheet1!A:D,3,FALSE)</f>
        <v>-26.522503</v>
      </c>
      <c r="L132" s="6" t="str">
        <f>B132&amp;" "&amp;ROUNDDOWN(D132,1)&amp;" mmtcde " &amp; ROUNDDOWN(M132,1) &amp; "% C02 by waste"</f>
        <v>Swaziland 7.5 mmtcde 4.5% C02 by waste</v>
      </c>
      <c r="M132" s="84">
        <f>I132/D132*100</f>
        <v>4.5960212201591517</v>
      </c>
      <c r="N132" s="6">
        <v>130</v>
      </c>
      <c r="O132" s="85"/>
    </row>
    <row r="133" spans="1:15" ht="12.6" customHeight="1" x14ac:dyDescent="0.25">
      <c r="A133" s="57"/>
      <c r="B133" s="70" t="s">
        <v>5</v>
      </c>
      <c r="C133" s="70">
        <v>2010</v>
      </c>
      <c r="D133" s="53">
        <v>7.2</v>
      </c>
      <c r="E133" s="53">
        <v>5.0083199999999994</v>
      </c>
      <c r="F133" s="53">
        <v>1.2477400000000001</v>
      </c>
      <c r="G133" s="53">
        <v>0.22595999999999999</v>
      </c>
      <c r="H133" s="53">
        <v>1.3221400000000001</v>
      </c>
      <c r="I133" s="53">
        <v>0.64575000000000005</v>
      </c>
      <c r="J133" s="6">
        <f>VLOOKUP($B133,Sheet1!A:D,4,FALSE)</f>
        <v>45.038189000000003</v>
      </c>
      <c r="K133" s="6">
        <f>VLOOKUP(B133,Sheet1!A:D,3,FALSE)</f>
        <v>40.069099000000001</v>
      </c>
      <c r="L133" s="6" t="str">
        <f>B133&amp;" "&amp;ROUNDDOWN(D133,1)&amp;" mmtcde " &amp; ROUNDDOWN(M133,1) &amp; "% C02 by waste"</f>
        <v>Armenia 7.2 mmtcde 8.9% C02 by waste</v>
      </c>
      <c r="M133" s="84">
        <f>I133/D133*100</f>
        <v>8.96875</v>
      </c>
      <c r="N133" s="6">
        <v>131</v>
      </c>
      <c r="O133" s="85"/>
    </row>
    <row r="134" spans="1:15" ht="12.6" customHeight="1" x14ac:dyDescent="0.25">
      <c r="A134" s="57"/>
      <c r="B134" s="70" t="s">
        <v>86</v>
      </c>
      <c r="C134" s="70">
        <v>1994</v>
      </c>
      <c r="D134" s="53">
        <v>7.07</v>
      </c>
      <c r="E134" s="53">
        <v>3.71787</v>
      </c>
      <c r="F134" s="53" t="s">
        <v>162</v>
      </c>
      <c r="G134" s="53">
        <v>5.8380000000000001E-2</v>
      </c>
      <c r="H134" s="53">
        <v>3.2040000000000002</v>
      </c>
      <c r="I134" s="53">
        <v>9.0090000000000003E-2</v>
      </c>
      <c r="J134" s="6">
        <f>VLOOKUP($B134,Sheet1!A:D,4,FALSE)</f>
        <v>34.301524999999998</v>
      </c>
      <c r="K134" s="6">
        <f>VLOOKUP(B134,Sheet1!A:D,3,FALSE)</f>
        <v>-13.254308</v>
      </c>
      <c r="L134" s="6" t="str">
        <f>B134&amp;" "&amp;ROUNDDOWN(D134,1)&amp;" mmtcde " &amp; ROUNDDOWN(M134,1) &amp; "% C02 by waste"</f>
        <v>Malawi 7 mmtcde 1.2% C02 by waste</v>
      </c>
      <c r="M134" s="84">
        <f>I134/D134*100</f>
        <v>1.2742574257425743</v>
      </c>
      <c r="N134" s="6">
        <v>132</v>
      </c>
      <c r="O134" s="85"/>
    </row>
    <row r="135" spans="1:15" ht="12.6" customHeight="1" x14ac:dyDescent="0.25">
      <c r="A135" s="53"/>
      <c r="B135" s="56" t="s">
        <v>91</v>
      </c>
      <c r="C135" s="56">
        <v>2000</v>
      </c>
      <c r="D135" s="57">
        <v>6.94</v>
      </c>
      <c r="E135" s="57">
        <v>1.1706700000000001</v>
      </c>
      <c r="F135" s="57">
        <v>0.40517000000000003</v>
      </c>
      <c r="G135" s="57">
        <v>1.9199999999999998E-2</v>
      </c>
      <c r="H135" s="57">
        <v>5.6674700000000007</v>
      </c>
      <c r="I135" s="57">
        <v>8.6499999999999994E-2</v>
      </c>
      <c r="J135" s="6">
        <f>VLOOKUP($B135,Sheet1!A:D,4,FALSE)</f>
        <v>-10.940835</v>
      </c>
      <c r="K135" s="6">
        <f>VLOOKUP(B135,Sheet1!A:D,3,FALSE)</f>
        <v>21.00789</v>
      </c>
      <c r="L135" s="6" t="str">
        <f>B135&amp;" "&amp;ROUNDDOWN(D135,1)&amp;" mmtcde " &amp; ROUNDDOWN(M135,1) &amp; "% C02 by waste"</f>
        <v>Mauritania 6.9 mmtcde 1.2% C02 by waste</v>
      </c>
      <c r="M135" s="84">
        <f>I135/D135*100</f>
        <v>1.2463976945244954</v>
      </c>
      <c r="N135" s="6">
        <v>133</v>
      </c>
      <c r="O135" s="85"/>
    </row>
    <row r="136" spans="1:15" ht="12.6" customHeight="1" x14ac:dyDescent="0.25">
      <c r="A136" s="53"/>
      <c r="B136" s="56" t="s">
        <v>62</v>
      </c>
      <c r="C136" s="56">
        <v>2000</v>
      </c>
      <c r="D136" s="57">
        <v>6.68</v>
      </c>
      <c r="E136" s="57">
        <v>1.5683699999999998</v>
      </c>
      <c r="F136" s="57">
        <v>0.74987000000000004</v>
      </c>
      <c r="G136" s="57" t="s">
        <v>162</v>
      </c>
      <c r="H136" s="57">
        <v>4.7713599999999996</v>
      </c>
      <c r="I136" s="57">
        <v>0.18966999999999998</v>
      </c>
      <c r="J136" s="6">
        <f>VLOOKUP($B136,Sheet1!A:D,4,FALSE)</f>
        <v>-72.285214999999994</v>
      </c>
      <c r="K136" s="6">
        <f>VLOOKUP(B136,Sheet1!A:D,3,FALSE)</f>
        <v>18.971187</v>
      </c>
      <c r="L136" s="6" t="str">
        <f>B136&amp;" "&amp;ROUNDDOWN(D136,1)&amp;" mmtcde " &amp; ROUNDDOWN(M136,1) &amp; "% C02 by waste"</f>
        <v>Haiti 6.6 mmtcde 2.8% C02 by waste</v>
      </c>
      <c r="M136" s="84">
        <f>I136/D136*100</f>
        <v>2.8393712574850296</v>
      </c>
      <c r="N136" s="6">
        <v>134</v>
      </c>
      <c r="O136" s="85"/>
    </row>
    <row r="137" spans="1:15" ht="12.6" customHeight="1" x14ac:dyDescent="0.25">
      <c r="A137" s="53"/>
      <c r="B137" s="70" t="s">
        <v>15</v>
      </c>
      <c r="C137" s="70">
        <v>1994</v>
      </c>
      <c r="D137" s="53">
        <v>6.34</v>
      </c>
      <c r="E137" s="53">
        <v>0.60685</v>
      </c>
      <c r="F137" s="53">
        <v>0.31389999999999996</v>
      </c>
      <c r="G137" s="53">
        <v>2.9E-4</v>
      </c>
      <c r="H137" s="53">
        <v>0.27037</v>
      </c>
      <c r="I137" s="53">
        <v>5.4574799999999994</v>
      </c>
      <c r="J137" s="6">
        <f>VLOOKUP($B137,Sheet1!A:D,4,FALSE)</f>
        <v>-88.497649999999993</v>
      </c>
      <c r="K137" s="6">
        <f>VLOOKUP(B137,Sheet1!A:D,3,FALSE)</f>
        <v>17.189876999999999</v>
      </c>
      <c r="L137" s="6" t="str">
        <f>B137&amp;" "&amp;ROUNDDOWN(D137,1)&amp;" mmtcde " &amp; ROUNDDOWN(M137,1) &amp; "% C02 by waste"</f>
        <v>Belize 6.3 mmtcde 86% C02 by waste</v>
      </c>
      <c r="M137" s="84">
        <f>I137/D137*100</f>
        <v>86.080126182965287</v>
      </c>
      <c r="N137" s="6">
        <v>135</v>
      </c>
      <c r="O137" s="85"/>
    </row>
    <row r="138" spans="1:15" ht="12.6" customHeight="1" x14ac:dyDescent="0.25">
      <c r="A138" s="53"/>
      <c r="B138" s="70" t="s">
        <v>16</v>
      </c>
      <c r="C138" s="70">
        <v>2000</v>
      </c>
      <c r="D138" s="53">
        <v>6.25</v>
      </c>
      <c r="E138" s="53">
        <v>1.8808699999999998</v>
      </c>
      <c r="F138" s="53">
        <v>0.90807000000000004</v>
      </c>
      <c r="G138" s="53" t="s">
        <v>162</v>
      </c>
      <c r="H138" s="53">
        <v>4.2389999999999999</v>
      </c>
      <c r="I138" s="53">
        <v>0.13116</v>
      </c>
      <c r="J138" s="6">
        <f>VLOOKUP($B138,Sheet1!A:D,4,FALSE)</f>
        <v>2.3158340000000002</v>
      </c>
      <c r="K138" s="6">
        <f>VLOOKUP(B138,Sheet1!A:D,3,FALSE)</f>
        <v>9.3076899999999991</v>
      </c>
      <c r="L138" s="6" t="str">
        <f>B138&amp;" "&amp;ROUNDDOWN(D138,1)&amp;" mmtcde " &amp; ROUNDDOWN(M138,1) &amp; "% C02 by waste"</f>
        <v>Benin 6.2 mmtcde 2% C02 by waste</v>
      </c>
      <c r="M138" s="84">
        <f>I138/D138*100</f>
        <v>2.09856</v>
      </c>
      <c r="N138" s="6">
        <v>136</v>
      </c>
      <c r="O138" s="85"/>
    </row>
    <row r="139" spans="1:15" ht="12.6" customHeight="1" x14ac:dyDescent="0.25">
      <c r="A139" s="53"/>
      <c r="B139" s="64" t="s">
        <v>120</v>
      </c>
      <c r="C139" s="64">
        <v>2005</v>
      </c>
      <c r="D139" s="53">
        <v>6.18</v>
      </c>
      <c r="E139" s="53">
        <v>0.80100000000000005</v>
      </c>
      <c r="F139" s="53">
        <v>0.27400000000000002</v>
      </c>
      <c r="G139" s="53">
        <v>0.151</v>
      </c>
      <c r="H139" s="53">
        <v>5.1650799999999997</v>
      </c>
      <c r="I139" s="53">
        <v>6.3E-2</v>
      </c>
      <c r="J139" s="6">
        <f>VLOOKUP($B139,Sheet1!A:D,4,FALSE)</f>
        <v>29.873888000000001</v>
      </c>
      <c r="K139" s="6">
        <f>VLOOKUP(B139,Sheet1!A:D,3,FALSE)</f>
        <v>-1.9402779999999999</v>
      </c>
      <c r="L139" s="6" t="str">
        <f>B139&amp;" "&amp;ROUNDDOWN(D139,1)&amp;" mmtcde " &amp; ROUNDDOWN(M139,1) &amp; "% C02 by waste"</f>
        <v>Rwanda 6.1 mmtcde 1% C02 by waste</v>
      </c>
      <c r="M139" s="84">
        <f>I139/D139*100</f>
        <v>1.0194174757281553</v>
      </c>
      <c r="N139" s="6">
        <v>137</v>
      </c>
      <c r="O139" s="85"/>
    </row>
    <row r="140" spans="1:15" ht="12.6" customHeight="1" x14ac:dyDescent="0.25">
      <c r="A140" s="57"/>
      <c r="B140" s="70" t="s">
        <v>51</v>
      </c>
      <c r="C140" s="70">
        <v>2000</v>
      </c>
      <c r="D140" s="53">
        <v>6.16</v>
      </c>
      <c r="E140" s="53">
        <v>5.3023800000000003</v>
      </c>
      <c r="F140" s="53">
        <v>0.40468999999999999</v>
      </c>
      <c r="G140" s="53">
        <v>9.01E-2</v>
      </c>
      <c r="H140" s="53">
        <v>0.36001</v>
      </c>
      <c r="I140" s="53">
        <v>0.40705999999999998</v>
      </c>
      <c r="J140" s="6">
        <f>VLOOKUP($B140,Sheet1!A:D,4,FALSE)</f>
        <v>11.609444</v>
      </c>
      <c r="K140" s="6">
        <f>VLOOKUP(B140,Sheet1!A:D,3,FALSE)</f>
        <v>-0.80368899999999999</v>
      </c>
      <c r="L140" s="6" t="str">
        <f>B140&amp;" "&amp;ROUNDDOWN(D140,1)&amp;" mmtcde " &amp; ROUNDDOWN(M140,1) &amp; "% C02 by waste"</f>
        <v>Gabon 6.1 mmtcde 6.6% C02 by waste</v>
      </c>
      <c r="M140" s="84">
        <f>I140/D140*100</f>
        <v>6.6081168831168826</v>
      </c>
      <c r="N140" s="6">
        <v>138</v>
      </c>
      <c r="O140" s="85"/>
    </row>
    <row r="141" spans="1:15" ht="12.6" customHeight="1" x14ac:dyDescent="0.25">
      <c r="A141" s="57"/>
      <c r="B141" s="56" t="s">
        <v>21</v>
      </c>
      <c r="C141" s="56">
        <v>1994</v>
      </c>
      <c r="D141" s="57">
        <v>5.97</v>
      </c>
      <c r="E141" s="57">
        <v>0.90825</v>
      </c>
      <c r="F141" s="57">
        <v>0.32301999999999997</v>
      </c>
      <c r="G141" s="57" t="s">
        <v>162</v>
      </c>
      <c r="H141" s="57">
        <v>4.7084099999999998</v>
      </c>
      <c r="I141" s="57">
        <v>0.35158999999999996</v>
      </c>
      <c r="J141" s="6">
        <f>VLOOKUP($B141,Sheet1!A:D,4,FALSE)</f>
        <v>-1.561593</v>
      </c>
      <c r="K141" s="6">
        <f>VLOOKUP(B141,Sheet1!A:D,3,FALSE)</f>
        <v>12.238333000000001</v>
      </c>
      <c r="L141" s="6" t="str">
        <f>B141&amp;" "&amp;ROUNDDOWN(D141,1)&amp;" mmtcde " &amp; ROUNDDOWN(M141,1) &amp; "% C02 by waste"</f>
        <v>Burkina Faso 5.9 mmtcde 5.8% C02 by waste</v>
      </c>
      <c r="M141" s="84">
        <f>I141/D141*100</f>
        <v>5.889279731993299</v>
      </c>
      <c r="N141" s="6">
        <v>139</v>
      </c>
      <c r="O141" s="85"/>
    </row>
    <row r="142" spans="1:15" ht="12.6" customHeight="1" x14ac:dyDescent="0.25">
      <c r="A142" s="57"/>
      <c r="B142" s="56" t="s">
        <v>1</v>
      </c>
      <c r="C142" s="56">
        <v>1994</v>
      </c>
      <c r="D142" s="57">
        <v>5.53</v>
      </c>
      <c r="E142" s="57">
        <v>3.1049799999999999</v>
      </c>
      <c r="F142" s="57">
        <v>0.79728999999999994</v>
      </c>
      <c r="G142" s="57">
        <v>0.20987</v>
      </c>
      <c r="H142" s="57">
        <v>1.8792800000000001</v>
      </c>
      <c r="I142" s="57">
        <v>0.33973999999999999</v>
      </c>
      <c r="J142" s="6">
        <f>VLOOKUP($B142,Sheet1!A:D,4,FALSE)</f>
        <v>20.168330999999998</v>
      </c>
      <c r="K142" s="6">
        <f>VLOOKUP(B142,Sheet1!A:D,3,FALSE)</f>
        <v>41.153331999999999</v>
      </c>
      <c r="L142" s="6" t="str">
        <f>B142&amp;" "&amp;ROUNDDOWN(D142,1)&amp;" mmtcde " &amp; ROUNDDOWN(M142,1) &amp; "% C02 by waste"</f>
        <v>Albania 5.5 mmtcde 6.1% C02 by waste</v>
      </c>
      <c r="M142" s="84">
        <f>I142/D142*100</f>
        <v>6.1435804701627479</v>
      </c>
      <c r="N142" s="6">
        <v>140</v>
      </c>
      <c r="O142" s="85"/>
    </row>
    <row r="143" spans="1:15" ht="12.6" customHeight="1" x14ac:dyDescent="0.25">
      <c r="A143" s="57"/>
      <c r="B143" s="70" t="s">
        <v>195</v>
      </c>
      <c r="C143" s="70">
        <v>2003</v>
      </c>
      <c r="D143" s="53">
        <v>5.31</v>
      </c>
      <c r="E143" s="53">
        <v>2.6566000000000001</v>
      </c>
      <c r="F143" s="53" t="s">
        <v>162</v>
      </c>
      <c r="G143" s="53">
        <v>1.88263</v>
      </c>
      <c r="H143" s="53">
        <v>0.65515999999999996</v>
      </c>
      <c r="I143" s="53">
        <v>0.11928</v>
      </c>
      <c r="J143" s="6">
        <f>VLOOKUP($B143,Sheet1!A:D,4,FALSE)</f>
        <v>19.374389999999998</v>
      </c>
      <c r="K143" s="6">
        <f>VLOOKUP(B143,Sheet1!A:D,3,FALSE)</f>
        <v>42.708677999999999</v>
      </c>
      <c r="L143" s="6" t="str">
        <f>B143&amp;" "&amp;ROUNDDOWN(D143,1)&amp;" mmtcde " &amp; ROUNDDOWN(M143,1) &amp; "% C02 by waste"</f>
        <v>Montenegro 5.3 mmtcde 2.2% C02 by waste</v>
      </c>
      <c r="M143" s="84">
        <f>I143/D143*100</f>
        <v>2.246327683615819</v>
      </c>
      <c r="N143" s="6">
        <v>141</v>
      </c>
      <c r="O143" s="85"/>
    </row>
    <row r="144" spans="1:15" ht="12.6" customHeight="1" x14ac:dyDescent="0.25">
      <c r="A144" s="53"/>
      <c r="B144" s="70" t="s">
        <v>59</v>
      </c>
      <c r="C144" s="70">
        <v>1994</v>
      </c>
      <c r="D144" s="53">
        <v>5.0599999999999996</v>
      </c>
      <c r="E144" s="53">
        <v>2.0431900000000001</v>
      </c>
      <c r="F144" s="53">
        <v>0.62517999999999996</v>
      </c>
      <c r="G144" s="53">
        <v>0.14341999999999999</v>
      </c>
      <c r="H144" s="53">
        <v>2.5296500000000002</v>
      </c>
      <c r="I144" s="53">
        <v>0.34138000000000002</v>
      </c>
      <c r="J144" s="6">
        <f>VLOOKUP($B144,Sheet1!A:D,4,FALSE)</f>
        <v>-9.6966450000000002</v>
      </c>
      <c r="K144" s="6">
        <f>VLOOKUP(B144,Sheet1!A:D,3,FALSE)</f>
        <v>9.9455869999999997</v>
      </c>
      <c r="L144" s="6" t="str">
        <f>B144&amp;" "&amp;ROUNDDOWN(D144,1)&amp;" mmtcde " &amp; ROUNDDOWN(M144,1) &amp; "% C02 by waste"</f>
        <v>Guinea 5 mmtcde 6.7% C02 by waste</v>
      </c>
      <c r="M144" s="84">
        <f>I144/D144*100</f>
        <v>6.7466403162055348</v>
      </c>
      <c r="N144" s="6">
        <v>142</v>
      </c>
      <c r="O144" s="85"/>
    </row>
    <row r="145" spans="1:15" ht="12.6" customHeight="1" x14ac:dyDescent="0.25">
      <c r="A145" s="53"/>
      <c r="B145" s="56" t="s">
        <v>142</v>
      </c>
      <c r="C145" s="56">
        <v>2000</v>
      </c>
      <c r="D145" s="57">
        <v>4.92</v>
      </c>
      <c r="E145" s="57">
        <v>1.7146700000000001</v>
      </c>
      <c r="F145" s="57">
        <v>0.64202999999999999</v>
      </c>
      <c r="G145" s="57">
        <v>0.31257000000000001</v>
      </c>
      <c r="H145" s="57">
        <v>2.7208899999999998</v>
      </c>
      <c r="I145" s="57">
        <v>0.16906000000000002</v>
      </c>
      <c r="J145" s="6">
        <f>VLOOKUP($B145,Sheet1!A:D,4,FALSE)</f>
        <v>0.82478200000000002</v>
      </c>
      <c r="K145" s="6">
        <f>VLOOKUP(B145,Sheet1!A:D,3,FALSE)</f>
        <v>8.6195430000000002</v>
      </c>
      <c r="L145" s="6" t="str">
        <f>B145&amp;" "&amp;ROUNDDOWN(D145,1)&amp;" mmtcde " &amp; ROUNDDOWN(M145,1) &amp; "% C02 by waste"</f>
        <v>Togo 4.9 mmtcde 3.4% C02 by waste</v>
      </c>
      <c r="M145" s="84">
        <f>I145/D145*100</f>
        <v>3.4361788617886182</v>
      </c>
      <c r="N145" s="6">
        <v>143</v>
      </c>
      <c r="O145" s="85"/>
    </row>
    <row r="146" spans="1:15" ht="12.6" customHeight="1" x14ac:dyDescent="0.25">
      <c r="A146" s="53"/>
      <c r="B146" s="56" t="s">
        <v>92</v>
      </c>
      <c r="C146" s="56">
        <v>2006</v>
      </c>
      <c r="D146" s="57">
        <v>4.76</v>
      </c>
      <c r="E146" s="57">
        <v>3.1535799999999998</v>
      </c>
      <c r="F146" s="57">
        <v>0.85663999999999996</v>
      </c>
      <c r="G146" s="57">
        <v>6.495999999999999E-2</v>
      </c>
      <c r="H146" s="57">
        <v>0.20604</v>
      </c>
      <c r="I146" s="57">
        <v>1.3329500000000001</v>
      </c>
      <c r="J146" s="6">
        <f>VLOOKUP($B146,Sheet1!A:D,4,FALSE)</f>
        <v>57.552152</v>
      </c>
      <c r="K146" s="6">
        <f>VLOOKUP(B146,Sheet1!A:D,3,FALSE)</f>
        <v>-20.348403999999999</v>
      </c>
      <c r="L146" s="6" t="str">
        <f>B146&amp;" "&amp;ROUNDDOWN(D146,1)&amp;" mmtcde " &amp; ROUNDDOWN(M146,1) &amp; "% C02 by waste"</f>
        <v>Mauritius 4.7 mmtcde 28% C02 by waste</v>
      </c>
      <c r="M146" s="84">
        <f>I146/D146*100</f>
        <v>28.003151260504204</v>
      </c>
      <c r="N146" s="6">
        <v>144</v>
      </c>
      <c r="O146" s="85"/>
    </row>
    <row r="147" spans="1:15" ht="12.6" customHeight="1" x14ac:dyDescent="0.25">
      <c r="A147" s="53"/>
      <c r="B147" s="56" t="s">
        <v>65</v>
      </c>
      <c r="C147" s="56">
        <v>2012</v>
      </c>
      <c r="D147" s="57">
        <v>4.47</v>
      </c>
      <c r="E147" s="57">
        <v>1.71757</v>
      </c>
      <c r="F147" s="57">
        <v>0.85298000000000007</v>
      </c>
      <c r="G147" s="57">
        <v>1.8832200000000001</v>
      </c>
      <c r="H147" s="57">
        <v>0.67800000000000005</v>
      </c>
      <c r="I147" s="57">
        <v>0.18277000000000002</v>
      </c>
      <c r="J147" s="6">
        <f>VLOOKUP($B147,Sheet1!A:D,4,FALSE)</f>
        <v>-19.020835000000002</v>
      </c>
      <c r="K147" s="6">
        <f>VLOOKUP(B147,Sheet1!A:D,3,FALSE)</f>
        <v>64.963050999999993</v>
      </c>
      <c r="L147" s="6" t="str">
        <f>B147&amp;" "&amp;ROUNDDOWN(D147,1)&amp;" mmtcde " &amp; ROUNDDOWN(M147,1) &amp; "% C02 by waste"</f>
        <v>Iceland 4.4 mmtcde 4% C02 by waste</v>
      </c>
      <c r="M147" s="84">
        <f>I147/D147*100</f>
        <v>4.0888143176733793</v>
      </c>
      <c r="N147" s="6">
        <v>145</v>
      </c>
      <c r="O147" s="85"/>
    </row>
    <row r="148" spans="1:15" ht="12.6" customHeight="1" x14ac:dyDescent="0.25">
      <c r="A148" s="57"/>
      <c r="B148" s="56" t="s">
        <v>106</v>
      </c>
      <c r="C148" s="56">
        <v>1994</v>
      </c>
      <c r="D148" s="57">
        <v>4.42</v>
      </c>
      <c r="E148" s="57">
        <v>4.4196400000000002</v>
      </c>
      <c r="F148" s="57">
        <v>1.4219999999999999</v>
      </c>
      <c r="G148" s="57" t="s">
        <v>162</v>
      </c>
      <c r="H148" s="57">
        <v>1.1000000000000001E-3</v>
      </c>
      <c r="I148" s="57">
        <v>1.4199999999999998E-3</v>
      </c>
      <c r="J148" s="6">
        <f>VLOOKUP($B148,Sheet1!A:D,4,FALSE)</f>
        <v>-169.867233</v>
      </c>
      <c r="K148" s="6">
        <f>VLOOKUP(B148,Sheet1!A:D,3,FALSE)</f>
        <v>-19.054445000000001</v>
      </c>
      <c r="L148" s="6" t="str">
        <f>B148&amp;" "&amp;ROUNDDOWN(D148,1)&amp;" mmtcde " &amp; ROUNDDOWN(M148,1) &amp; "% C02 by waste"</f>
        <v>Niue 4.4 mmtcde 0% C02 by waste</v>
      </c>
      <c r="M148" s="84">
        <f>I148/D148*100</f>
        <v>3.2126696832579182E-2</v>
      </c>
      <c r="N148" s="6">
        <v>146</v>
      </c>
      <c r="O148" s="85"/>
    </row>
    <row r="149" spans="1:15" ht="12.6" customHeight="1" x14ac:dyDescent="0.25">
      <c r="A149" s="57"/>
      <c r="B149" s="56" t="s">
        <v>12</v>
      </c>
      <c r="C149" s="56">
        <v>1997</v>
      </c>
      <c r="D149" s="57">
        <v>4.0599999999999996</v>
      </c>
      <c r="E149" s="57">
        <v>2.02732</v>
      </c>
      <c r="F149" s="57">
        <v>0.25165999999999999</v>
      </c>
      <c r="G149" s="57">
        <v>0.17100000000000001</v>
      </c>
      <c r="H149" s="57">
        <v>6.6920000000000007E-2</v>
      </c>
      <c r="I149" s="57">
        <v>1.7912000000000001</v>
      </c>
      <c r="J149" s="6">
        <f>VLOOKUP($B149,Sheet1!A:D,4,FALSE)</f>
        <v>-59.543197999999997</v>
      </c>
      <c r="K149" s="6">
        <f>VLOOKUP(B149,Sheet1!A:D,3,FALSE)</f>
        <v>13.193887</v>
      </c>
      <c r="L149" s="6" t="str">
        <f>B149&amp;" "&amp;ROUNDDOWN(D149,1)&amp;" mmtcde " &amp; ROUNDDOWN(M149,1) &amp; "% C02 by waste"</f>
        <v>Barbados 4 mmtcde 44.1% C02 by waste</v>
      </c>
      <c r="M149" s="84">
        <f>I149/D149*100</f>
        <v>44.118226600985224</v>
      </c>
      <c r="N149" s="6">
        <v>147</v>
      </c>
      <c r="O149" s="85"/>
    </row>
    <row r="150" spans="1:15" ht="12.6" customHeight="1" x14ac:dyDescent="0.25">
      <c r="A150" s="57"/>
      <c r="B150" s="56" t="s">
        <v>45</v>
      </c>
      <c r="C150" s="56">
        <v>2000</v>
      </c>
      <c r="D150" s="57">
        <v>3.93</v>
      </c>
      <c r="E150" s="57">
        <v>0.754</v>
      </c>
      <c r="F150" s="57">
        <v>0.19900000000000001</v>
      </c>
      <c r="G150" s="57">
        <v>3.5000000000000003E-2</v>
      </c>
      <c r="H150" s="57">
        <v>3.1030000000000002</v>
      </c>
      <c r="I150" s="57">
        <v>4.2000000000000003E-2</v>
      </c>
      <c r="J150" s="6">
        <f>VLOOKUP($B150,Sheet1!A:D,4,FALSE)</f>
        <v>39.782333999999999</v>
      </c>
      <c r="K150" s="6">
        <f>VLOOKUP(B150,Sheet1!A:D,3,FALSE)</f>
        <v>15.179384000000001</v>
      </c>
      <c r="L150" s="6" t="str">
        <f>B150&amp;" "&amp;ROUNDDOWN(D150,1)&amp;" mmtcde " &amp; ROUNDDOWN(M150,1) &amp; "% C02 by waste"</f>
        <v>Eritrea 3.9 mmtcde 1% C02 by waste</v>
      </c>
      <c r="M150" s="84">
        <f>I150/D150*100</f>
        <v>1.0687022900763359</v>
      </c>
      <c r="N150" s="6">
        <v>148</v>
      </c>
      <c r="O150" s="85"/>
    </row>
    <row r="151" spans="1:15" ht="12.6" customHeight="1" x14ac:dyDescent="0.25">
      <c r="A151" s="57"/>
      <c r="B151" s="56" t="s">
        <v>81</v>
      </c>
      <c r="C151" s="56">
        <v>2000</v>
      </c>
      <c r="D151" s="57">
        <v>3.51</v>
      </c>
      <c r="E151" s="57">
        <v>1.0794300000000001</v>
      </c>
      <c r="F151" s="57" t="s">
        <v>162</v>
      </c>
      <c r="G151" s="57" t="s">
        <v>162</v>
      </c>
      <c r="H151" s="57">
        <v>2.2338299999999998</v>
      </c>
      <c r="I151" s="57">
        <v>0.19963</v>
      </c>
      <c r="J151" s="6">
        <f>VLOOKUP($B151,Sheet1!A:D,4,FALSE)</f>
        <v>28.233608</v>
      </c>
      <c r="K151" s="6">
        <f>VLOOKUP(B151,Sheet1!A:D,3,FALSE)</f>
        <v>-29.609988000000001</v>
      </c>
      <c r="L151" s="6" t="str">
        <f>B151&amp;" "&amp;ROUNDDOWN(D151,1)&amp;" mmtcde " &amp; ROUNDDOWN(M151,1) &amp; "% C02 by waste"</f>
        <v>Lesotho 3.5 mmtcde 5.6% C02 by waste</v>
      </c>
      <c r="M151" s="84">
        <f>I151/D151*100</f>
        <v>5.687464387464388</v>
      </c>
      <c r="N151" s="6">
        <v>149</v>
      </c>
      <c r="O151" s="85"/>
    </row>
    <row r="152" spans="1:15" ht="12.6" customHeight="1" x14ac:dyDescent="0.25">
      <c r="A152" s="53"/>
      <c r="B152" s="70" t="s">
        <v>136</v>
      </c>
      <c r="C152" s="70">
        <v>2003</v>
      </c>
      <c r="D152" s="53">
        <v>3.33</v>
      </c>
      <c r="E152" s="53">
        <v>2.4039999999999999</v>
      </c>
      <c r="F152" s="53">
        <v>0.35099999999999998</v>
      </c>
      <c r="G152" s="53">
        <v>6.5000000000000002E-2</v>
      </c>
      <c r="H152" s="53">
        <v>0.84</v>
      </c>
      <c r="I152" s="53">
        <v>2.1000000000000001E-2</v>
      </c>
      <c r="J152" s="6">
        <f>VLOOKUP($B152,Sheet1!A:D,4,FALSE)</f>
        <v>-56.027782999999999</v>
      </c>
      <c r="K152" s="6">
        <f>VLOOKUP(B152,Sheet1!A:D,3,FALSE)</f>
        <v>3.919305</v>
      </c>
      <c r="L152" s="6" t="str">
        <f>B152&amp;" "&amp;ROUNDDOWN(D152,1)&amp;" mmtcde " &amp; ROUNDDOWN(M152,1) &amp; "% C02 by waste"</f>
        <v>Suriname 3.3 mmtcde 0.6% C02 by waste</v>
      </c>
      <c r="M152" s="84">
        <f>I152/D152*100</f>
        <v>0.63063063063063074</v>
      </c>
      <c r="N152" s="6">
        <v>150</v>
      </c>
      <c r="O152" s="85"/>
    </row>
    <row r="153" spans="1:15" ht="12.6" customHeight="1" x14ac:dyDescent="0.25">
      <c r="A153" s="53"/>
      <c r="B153" s="56" t="s">
        <v>90</v>
      </c>
      <c r="C153" s="56">
        <v>2012</v>
      </c>
      <c r="D153" s="57">
        <v>3.14</v>
      </c>
      <c r="E153" s="57">
        <v>2.8219099999999999</v>
      </c>
      <c r="F153" s="57">
        <v>0.55119000000000007</v>
      </c>
      <c r="G153" s="57">
        <v>0.17183000000000001</v>
      </c>
      <c r="H153" s="57">
        <v>7.9439999999999997E-2</v>
      </c>
      <c r="I153" s="57">
        <v>6.5069999999999989E-2</v>
      </c>
      <c r="J153" s="6">
        <f>VLOOKUP($B153,Sheet1!A:D,4,FALSE)</f>
        <v>14.375416</v>
      </c>
      <c r="K153" s="6">
        <f>VLOOKUP(B153,Sheet1!A:D,3,FALSE)</f>
        <v>35.937496000000003</v>
      </c>
      <c r="L153" s="6" t="str">
        <f>B153&amp;" "&amp;ROUNDDOWN(D153,1)&amp;" mmtcde " &amp; ROUNDDOWN(M153,1) &amp; "% C02 by waste"</f>
        <v>Malta 3.1 mmtcde 2% C02 by waste</v>
      </c>
      <c r="M153" s="84">
        <f>I153/D153*100</f>
        <v>2.072292993630573</v>
      </c>
      <c r="N153" s="6">
        <v>151</v>
      </c>
      <c r="O153" s="85"/>
    </row>
    <row r="154" spans="1:15" ht="12.6" customHeight="1" x14ac:dyDescent="0.25">
      <c r="A154" s="53"/>
      <c r="B154" s="70" t="s">
        <v>61</v>
      </c>
      <c r="C154" s="70">
        <v>2004</v>
      </c>
      <c r="D154" s="53">
        <v>3.07</v>
      </c>
      <c r="E154" s="53">
        <v>1.657</v>
      </c>
      <c r="F154" s="53">
        <v>0.314</v>
      </c>
      <c r="G154" s="53" t="s">
        <v>162</v>
      </c>
      <c r="H154" s="53">
        <v>1.3303099999999999</v>
      </c>
      <c r="I154" s="53">
        <v>8.4400000000000003E-2</v>
      </c>
      <c r="J154" s="6">
        <f>VLOOKUP($B154,Sheet1!A:D,4,FALSE)</f>
        <v>-58.93018</v>
      </c>
      <c r="K154" s="6">
        <f>VLOOKUP(B154,Sheet1!A:D,3,FALSE)</f>
        <v>4.8604159999999998</v>
      </c>
      <c r="L154" s="6" t="str">
        <f>B154&amp;" "&amp;ROUNDDOWN(D154,1)&amp;" mmtcde " &amp; ROUNDDOWN(M154,1) &amp; "% C02 by waste"</f>
        <v>Guyana 3 mmtcde 2.7% C02 by waste</v>
      </c>
      <c r="M154" s="84">
        <f>I154/D154*100</f>
        <v>2.7491856677524429</v>
      </c>
      <c r="N154" s="6">
        <v>152</v>
      </c>
      <c r="O154" s="85"/>
    </row>
    <row r="155" spans="1:15" ht="12.6" customHeight="1" x14ac:dyDescent="0.25">
      <c r="A155" s="53"/>
      <c r="B155" s="70" t="s">
        <v>48</v>
      </c>
      <c r="C155" s="70">
        <v>2004</v>
      </c>
      <c r="D155" s="53">
        <v>2.71</v>
      </c>
      <c r="E155" s="53">
        <v>1.65263</v>
      </c>
      <c r="F155" s="53">
        <v>0.73300999999999994</v>
      </c>
      <c r="G155" s="53" t="s">
        <v>162</v>
      </c>
      <c r="H155" s="53">
        <v>0.96262000000000003</v>
      </c>
      <c r="I155" s="53">
        <v>9.4819999999999988E-2</v>
      </c>
      <c r="J155" s="6">
        <f>VLOOKUP($B155,Sheet1!A:D,4,FALSE)</f>
        <v>179.414413</v>
      </c>
      <c r="K155" s="6">
        <f>VLOOKUP(B155,Sheet1!A:D,3,FALSE)</f>
        <v>-16.578192999999999</v>
      </c>
      <c r="L155" s="6" t="str">
        <f>B155&amp;" "&amp;ROUNDDOWN(D155,1)&amp;" mmtcde " &amp; ROUNDDOWN(M155,1) &amp; "% C02 by waste"</f>
        <v>Fiji 2.7 mmtcde 3.4% C02 by waste</v>
      </c>
      <c r="M155" s="84">
        <f>I155/D155*100</f>
        <v>3.4988929889298888</v>
      </c>
      <c r="N155" s="6">
        <v>153</v>
      </c>
      <c r="O155" s="85"/>
    </row>
    <row r="156" spans="1:15" ht="12.6" customHeight="1" x14ac:dyDescent="0.25">
      <c r="A156" s="53"/>
      <c r="B156" s="67" t="s">
        <v>269</v>
      </c>
      <c r="C156" s="70">
        <v>2000</v>
      </c>
      <c r="D156" s="53">
        <v>2.0699999999999998</v>
      </c>
      <c r="E156" s="53">
        <v>1.61168</v>
      </c>
      <c r="F156" s="53">
        <v>0.38564999999999999</v>
      </c>
      <c r="G156" s="53">
        <v>4.8200000000000005E-3</v>
      </c>
      <c r="H156" s="53">
        <v>0.32469999999999999</v>
      </c>
      <c r="I156" s="53">
        <v>0.12384999999999999</v>
      </c>
      <c r="J156" s="6">
        <f>VLOOKUP($B156,Sheet1!A:D,4,FALSE)</f>
        <v>15.827659000000001</v>
      </c>
      <c r="K156" s="6">
        <f>VLOOKUP(B156,Sheet1!A:D,3,FALSE)</f>
        <v>-0.228021</v>
      </c>
      <c r="L156" s="6" t="str">
        <f>B156&amp;" "&amp;ROUNDDOWN(D156,1)&amp;" mmtcde " &amp; ROUNDDOWN(M156,1) &amp; "% C02 by waste"</f>
        <v>Congo [Republic] 2 mmtcde 5.9% C02 by waste</v>
      </c>
      <c r="M156" s="84">
        <f>I156/D156*100</f>
        <v>5.9830917874396139</v>
      </c>
      <c r="N156" s="6">
        <v>154</v>
      </c>
      <c r="O156" s="85"/>
    </row>
    <row r="157" spans="1:15" ht="12.6" customHeight="1" x14ac:dyDescent="0.25">
      <c r="A157" s="57"/>
      <c r="B157" s="70" t="s">
        <v>60</v>
      </c>
      <c r="C157" s="70">
        <v>1994</v>
      </c>
      <c r="D157" s="53">
        <v>1.69</v>
      </c>
      <c r="E157" s="53">
        <v>0.17993000000000001</v>
      </c>
      <c r="F157" s="53">
        <v>4.1999999999999996E-4</v>
      </c>
      <c r="G157" s="53">
        <v>2.9999999999999997E-5</v>
      </c>
      <c r="H157" s="53">
        <v>1.4694800000000001</v>
      </c>
      <c r="I157" s="53">
        <v>4.4520000000000004E-2</v>
      </c>
      <c r="J157" s="6">
        <f>VLOOKUP($B157,Sheet1!A:D,4,FALSE)</f>
        <v>-15.180413</v>
      </c>
      <c r="K157" s="6">
        <f>VLOOKUP(B157,Sheet1!A:D,3,FALSE)</f>
        <v>11.803749</v>
      </c>
      <c r="L157" s="6" t="str">
        <f>B157&amp;" "&amp;ROUNDDOWN(D157,1)&amp;" mmtcde " &amp; ROUNDDOWN(M157,1) &amp; "% C02 by waste"</f>
        <v>Guinea-Bissau 1.6 mmtcde 2.6% C02 by waste</v>
      </c>
      <c r="M157" s="84">
        <f>I157/D157*100</f>
        <v>2.6343195266272192</v>
      </c>
      <c r="N157" s="6">
        <v>155</v>
      </c>
      <c r="O157" s="85"/>
    </row>
    <row r="158" spans="1:15" ht="12.6" customHeight="1" x14ac:dyDescent="0.25">
      <c r="A158" s="57"/>
      <c r="B158" s="70" t="s">
        <v>57</v>
      </c>
      <c r="C158" s="70">
        <v>1994</v>
      </c>
      <c r="D158" s="53">
        <v>1.61</v>
      </c>
      <c r="E158" s="53">
        <v>0.13603999999999999</v>
      </c>
      <c r="F158" s="53">
        <v>5.1999999999999998E-2</v>
      </c>
      <c r="G158" s="53" t="s">
        <v>162</v>
      </c>
      <c r="H158" s="53">
        <v>4.2999999999999999E-4</v>
      </c>
      <c r="I158" s="53">
        <v>1.47</v>
      </c>
      <c r="J158" s="6">
        <f>VLOOKUP($B158,Sheet1!A:D,4,FALSE)</f>
        <v>-61.604171000000001</v>
      </c>
      <c r="K158" s="6">
        <f>VLOOKUP(B158,Sheet1!A:D,3,FALSE)</f>
        <v>12.262776000000001</v>
      </c>
      <c r="L158" s="6" t="str">
        <f>B158&amp;" "&amp;ROUNDDOWN(D158,1)&amp;" mmtcde " &amp; ROUNDDOWN(M158,1) &amp; "% C02 by waste"</f>
        <v>Grenada 1.6 mmtcde 91.3% C02 by waste</v>
      </c>
      <c r="M158" s="84">
        <f>I158/D158*100</f>
        <v>91.304347826086953</v>
      </c>
      <c r="N158" s="6">
        <v>156</v>
      </c>
      <c r="O158" s="85"/>
    </row>
    <row r="159" spans="1:15" ht="28.2" customHeight="1" x14ac:dyDescent="0.25">
      <c r="A159" s="57"/>
      <c r="B159" s="70" t="s">
        <v>17</v>
      </c>
      <c r="C159" s="70">
        <v>2000</v>
      </c>
      <c r="D159" s="53">
        <v>1.56</v>
      </c>
      <c r="E159" s="53">
        <v>0.26807999999999998</v>
      </c>
      <c r="F159" s="53">
        <v>0.11810999999999999</v>
      </c>
      <c r="G159" s="53">
        <v>0.23776</v>
      </c>
      <c r="H159" s="53">
        <v>1.0049600000000001</v>
      </c>
      <c r="I159" s="53">
        <v>4.5100000000000001E-2</v>
      </c>
      <c r="J159" s="6">
        <f>VLOOKUP($B159,Sheet1!A:D,4,FALSE)</f>
        <v>90.433600999999996</v>
      </c>
      <c r="K159" s="6">
        <f>VLOOKUP(B159,Sheet1!A:D,3,FALSE)</f>
        <v>27.514161999999999</v>
      </c>
      <c r="L159" s="6" t="str">
        <f>B159&amp;" "&amp;ROUNDDOWN(D159,1)&amp;" mmtcde " &amp; ROUNDDOWN(M159,1) &amp; "% C02 by waste"</f>
        <v>Bhutan 1.5 mmtcde 2.8% C02 by waste</v>
      </c>
      <c r="M159" s="84">
        <f>I159/D159*100</f>
        <v>2.891025641025641</v>
      </c>
      <c r="N159" s="6">
        <v>157</v>
      </c>
      <c r="O159" s="85"/>
    </row>
    <row r="160" spans="1:15" ht="12.6" customHeight="1" x14ac:dyDescent="0.25">
      <c r="A160" s="57"/>
      <c r="B160" s="56" t="s">
        <v>203</v>
      </c>
      <c r="C160" s="56">
        <v>2010</v>
      </c>
      <c r="D160" s="57">
        <v>1.28</v>
      </c>
      <c r="E160" s="57">
        <v>0.25069999999999998</v>
      </c>
      <c r="F160" s="57">
        <v>0.1103</v>
      </c>
      <c r="G160" s="57" t="s">
        <v>162</v>
      </c>
      <c r="H160" s="57">
        <v>0.96626000000000001</v>
      </c>
      <c r="I160" s="57">
        <v>5.9630000000000002E-2</v>
      </c>
      <c r="J160" s="6">
        <f>VLOOKUP($B160,Sheet1!A:D,4,FALSE)</f>
        <v>125.72753899999999</v>
      </c>
      <c r="K160" s="6">
        <f>VLOOKUP(B160,Sheet1!A:D,3,FALSE)</f>
        <v>-8.8742169999999998</v>
      </c>
      <c r="L160" s="6" t="str">
        <f>B160&amp;" "&amp;ROUNDDOWN(D160,1)&amp;" mmtcde " &amp; ROUNDDOWN(M160,1) &amp; "% C02 by waste"</f>
        <v>Timor-Leste 1.2 mmtcde 4.6% C02 by waste</v>
      </c>
      <c r="M160" s="84">
        <f>I160/D160*100</f>
        <v>4.6585937499999996</v>
      </c>
      <c r="N160" s="6">
        <v>158</v>
      </c>
      <c r="O160" s="85"/>
    </row>
    <row r="161" spans="1:15" ht="12.6" customHeight="1" x14ac:dyDescent="0.25">
      <c r="A161" s="57"/>
      <c r="B161" s="70" t="s">
        <v>39</v>
      </c>
      <c r="C161" s="70">
        <v>2000</v>
      </c>
      <c r="D161" s="53">
        <v>1.07</v>
      </c>
      <c r="E161" s="53">
        <v>0.35646</v>
      </c>
      <c r="F161" s="53">
        <v>0.10875</v>
      </c>
      <c r="G161" s="53" t="s">
        <v>162</v>
      </c>
      <c r="H161" s="53">
        <v>0.66095999999999999</v>
      </c>
      <c r="I161" s="53">
        <v>5.4390000000000001E-2</v>
      </c>
      <c r="J161" s="6">
        <f>VLOOKUP($B161,Sheet1!A:D,4,FALSE)</f>
        <v>42.590274999999998</v>
      </c>
      <c r="K161" s="6">
        <f>VLOOKUP(B161,Sheet1!A:D,3,FALSE)</f>
        <v>11.825138000000001</v>
      </c>
      <c r="L161" s="6" t="str">
        <f>B161&amp;" "&amp;ROUNDDOWN(D161,1)&amp;" mmtcde " &amp; ROUNDDOWN(M161,1) &amp; "% C02 by waste"</f>
        <v>Djibouti 1 mmtcde 5% C02 by waste</v>
      </c>
      <c r="M161" s="84">
        <f>I161/D161*100</f>
        <v>5.0831775700934578</v>
      </c>
      <c r="N161" s="6">
        <v>159</v>
      </c>
      <c r="O161" s="85"/>
    </row>
    <row r="162" spans="1:15" ht="12.6" customHeight="1" x14ac:dyDescent="0.25">
      <c r="A162" s="53"/>
      <c r="B162" s="56" t="s">
        <v>3</v>
      </c>
      <c r="C162" s="56">
        <v>2000</v>
      </c>
      <c r="D162" s="57">
        <v>0.6</v>
      </c>
      <c r="E162" s="57">
        <v>0.37272000000000005</v>
      </c>
      <c r="F162" s="57">
        <v>0.18262999999999999</v>
      </c>
      <c r="G162" s="57" t="s">
        <v>162</v>
      </c>
      <c r="H162" s="57">
        <v>0.10432999999999999</v>
      </c>
      <c r="I162" s="57">
        <v>0.1207</v>
      </c>
      <c r="J162" s="6">
        <f>VLOOKUP($B162,Sheet1!A:D,4,FALSE)</f>
        <v>-61.796427999999999</v>
      </c>
      <c r="K162" s="6">
        <f>VLOOKUP(B162,Sheet1!A:D,3,FALSE)</f>
        <v>17.060815999999999</v>
      </c>
      <c r="L162" s="6" t="str">
        <f>B162&amp;" "&amp;ROUNDDOWN(D162,1)&amp;" mmtcde " &amp; ROUNDDOWN(M162,1) &amp; "% C02 by waste"</f>
        <v>Antigua and Barbuda 0.6 mmtcde 20.1% C02 by waste</v>
      </c>
      <c r="M162" s="84">
        <f>I162/D162*100</f>
        <v>20.116666666666667</v>
      </c>
      <c r="N162" s="6">
        <v>160</v>
      </c>
      <c r="O162" s="85"/>
    </row>
    <row r="163" spans="1:15" ht="12.6" customHeight="1" x14ac:dyDescent="0.25">
      <c r="A163" s="53"/>
      <c r="B163" s="56" t="s">
        <v>123</v>
      </c>
      <c r="C163" s="56">
        <v>1994</v>
      </c>
      <c r="D163" s="57">
        <v>0.56000000000000005</v>
      </c>
      <c r="E163" s="57">
        <v>0.10283</v>
      </c>
      <c r="F163" s="57">
        <v>7.1230000000000002E-2</v>
      </c>
      <c r="G163" s="57" t="s">
        <v>162</v>
      </c>
      <c r="H163" s="57">
        <v>0.43068000000000001</v>
      </c>
      <c r="I163" s="57">
        <v>2.7320000000000001E-2</v>
      </c>
      <c r="J163" s="6">
        <f>VLOOKUP($B163,Sheet1!A:D,4,FALSE)</f>
        <v>-172.10462899999999</v>
      </c>
      <c r="K163" s="6">
        <f>VLOOKUP(B163,Sheet1!A:D,3,FALSE)</f>
        <v>-13.759029</v>
      </c>
      <c r="L163" s="6" t="str">
        <f>B163&amp;" "&amp;ROUNDDOWN(D163,1)&amp;" mmtcde " &amp; ROUNDDOWN(M163,1) &amp; "% C02 by waste"</f>
        <v>Samoa 0.5 mmtcde 4.8% C02 by waste</v>
      </c>
      <c r="M163" s="84">
        <f>I163/D163*100</f>
        <v>4.8785714285714281</v>
      </c>
      <c r="N163" s="6">
        <v>161</v>
      </c>
      <c r="O163" s="85"/>
    </row>
    <row r="164" spans="1:15" ht="12.6" customHeight="1" x14ac:dyDescent="0.25">
      <c r="A164" s="53"/>
      <c r="B164" s="70" t="s">
        <v>122</v>
      </c>
      <c r="C164" s="70">
        <v>2000</v>
      </c>
      <c r="D164" s="53">
        <v>0.55000000000000004</v>
      </c>
      <c r="E164" s="53">
        <v>0.35005000000000003</v>
      </c>
      <c r="F164" s="53" t="s">
        <v>162</v>
      </c>
      <c r="G164" s="53" t="s">
        <v>162</v>
      </c>
      <c r="H164" s="53">
        <v>4.0379999999999999E-2</v>
      </c>
      <c r="I164" s="53">
        <v>0.15981000000000001</v>
      </c>
      <c r="J164" s="6">
        <f>VLOOKUP($B164,Sheet1!A:D,4,FALSE)</f>
        <v>-60.978892999999999</v>
      </c>
      <c r="K164" s="6">
        <f>VLOOKUP(B164,Sheet1!A:D,3,FALSE)</f>
        <v>13.909444000000001</v>
      </c>
      <c r="L164" s="6" t="str">
        <f>B164&amp;" "&amp;ROUNDDOWN(D164,1)&amp;" mmtcde " &amp; ROUNDDOWN(M164,1) &amp; "% C02 by waste"</f>
        <v>Saint Lucia 0.5 mmtcde 29% C02 by waste</v>
      </c>
      <c r="M164" s="84">
        <f>I164/D164*100</f>
        <v>29.056363636363635</v>
      </c>
      <c r="N164" s="6">
        <v>162</v>
      </c>
      <c r="O164" s="85"/>
    </row>
    <row r="165" spans="1:15" ht="12.6" customHeight="1" x14ac:dyDescent="0.25">
      <c r="A165" s="53"/>
      <c r="B165" s="70" t="s">
        <v>31</v>
      </c>
      <c r="C165" s="64">
        <v>1994</v>
      </c>
      <c r="D165" s="53">
        <v>0.51</v>
      </c>
      <c r="E165" s="53">
        <v>7.0519999999999999E-2</v>
      </c>
      <c r="F165" s="53" t="s">
        <v>162</v>
      </c>
      <c r="G165" s="53" t="s">
        <v>162</v>
      </c>
      <c r="H165" s="53">
        <v>0.43844</v>
      </c>
      <c r="I165" s="53">
        <v>3.1700000000000001E-3</v>
      </c>
      <c r="J165" s="6">
        <f>VLOOKUP($B165,Sheet1!A:D,4,FALSE)</f>
        <v>43.872219000000001</v>
      </c>
      <c r="K165" s="6">
        <f>VLOOKUP(B165,Sheet1!A:D,3,FALSE)</f>
        <v>-11.875000999999999</v>
      </c>
      <c r="L165" s="6" t="str">
        <f>B165&amp;" "&amp;ROUNDDOWN(D165,1)&amp;" mmtcde " &amp; ROUNDDOWN(M165,1) &amp; "% C02 by waste"</f>
        <v>Comoros 0.5 mmtcde 0.6% C02 by waste</v>
      </c>
      <c r="M165" s="84">
        <f>I165/D165*100</f>
        <v>0.6215686274509804</v>
      </c>
      <c r="N165" s="6">
        <v>163</v>
      </c>
      <c r="O165" s="85"/>
    </row>
    <row r="166" spans="1:15" ht="12.6" customHeight="1" x14ac:dyDescent="0.25">
      <c r="A166" s="53"/>
      <c r="B166" s="67" t="s">
        <v>280</v>
      </c>
      <c r="C166" s="64">
        <v>2000</v>
      </c>
      <c r="D166" s="53">
        <v>0.45</v>
      </c>
      <c r="E166" s="53">
        <v>0.29367000000000004</v>
      </c>
      <c r="F166" s="53">
        <v>0.13755000000000001</v>
      </c>
      <c r="G166" s="53">
        <v>8.4999999999999995E-4</v>
      </c>
      <c r="H166" s="53">
        <v>0.13086</v>
      </c>
      <c r="I166" s="53">
        <v>2.2280000000000001E-2</v>
      </c>
      <c r="J166" s="6">
        <f>VLOOKUP($B166,Sheet1!A:D,4,FALSE)</f>
        <v>-24.013197000000002</v>
      </c>
      <c r="K166" s="6">
        <f>VLOOKUP(B166,Sheet1!A:D,3,FALSE)</f>
        <v>16.002082000000001</v>
      </c>
      <c r="L166" s="6" t="str">
        <f>B166&amp;" "&amp;ROUNDDOWN(D166,1)&amp;" mmtcde " &amp; ROUNDDOWN(M166,1) &amp; "% C02 by waste"</f>
        <v>Cape Verde 0.4 mmtcde 4.9% C02 by waste</v>
      </c>
      <c r="M166" s="84">
        <f>I166/D166*100</f>
        <v>4.9511111111111106</v>
      </c>
      <c r="N166" s="6">
        <v>164</v>
      </c>
      <c r="O166" s="85"/>
    </row>
    <row r="167" spans="1:15" ht="12.6" customHeight="1" x14ac:dyDescent="0.25">
      <c r="A167" s="57"/>
      <c r="B167" s="56" t="s">
        <v>200</v>
      </c>
      <c r="C167" s="56">
        <v>1997</v>
      </c>
      <c r="D167" s="57">
        <v>0.41</v>
      </c>
      <c r="E167" s="57">
        <v>0.10731</v>
      </c>
      <c r="F167" s="57">
        <v>3.789E-2</v>
      </c>
      <c r="G167" s="57" t="s">
        <v>162</v>
      </c>
      <c r="H167" s="57">
        <v>0.26429000000000002</v>
      </c>
      <c r="I167" s="57">
        <v>3.8799999999999994E-2</v>
      </c>
      <c r="J167" s="6">
        <f>VLOOKUP($B167,Sheet1!A:D,4,FALSE)</f>
        <v>-61.287227999999999</v>
      </c>
      <c r="K167" s="6">
        <f>VLOOKUP(B167,Sheet1!A:D,3,FALSE)</f>
        <v>12.984305000000001</v>
      </c>
      <c r="L167" s="6" t="str">
        <f>B167&amp;" "&amp;ROUNDDOWN(D167,1)&amp;" mmtcde " &amp; ROUNDDOWN(M167,1) &amp; "% C02 by waste"</f>
        <v>Saint Vincent and the Grenadines 0.4 mmtcde 9.4% C02 by waste</v>
      </c>
      <c r="M167" s="84">
        <f>I167/D167*100</f>
        <v>9.463414634146341</v>
      </c>
      <c r="N167" s="6">
        <v>165</v>
      </c>
      <c r="O167" s="85"/>
    </row>
    <row r="168" spans="1:15" ht="12.6" customHeight="1" x14ac:dyDescent="0.25">
      <c r="A168" s="57"/>
      <c r="B168" s="70" t="s">
        <v>127</v>
      </c>
      <c r="C168" s="70">
        <v>2000</v>
      </c>
      <c r="D168" s="53">
        <v>0.33</v>
      </c>
      <c r="E168" s="53">
        <v>0.26180000000000003</v>
      </c>
      <c r="F168" s="53">
        <v>6.6450000000000009E-2</v>
      </c>
      <c r="G168" s="53" t="s">
        <v>162</v>
      </c>
      <c r="H168" s="53">
        <v>1.5570000000000001E-2</v>
      </c>
      <c r="I168" s="53">
        <v>5.271E-2</v>
      </c>
      <c r="J168" s="6">
        <f>VLOOKUP($B168,Sheet1!A:D,4,FALSE)</f>
        <v>55.491976999999999</v>
      </c>
      <c r="K168" s="6">
        <f>VLOOKUP(B168,Sheet1!A:D,3,FALSE)</f>
        <v>-4.6795739999999997</v>
      </c>
      <c r="L168" s="6" t="str">
        <f>B168&amp;" "&amp;ROUNDDOWN(D168,1)&amp;" mmtcde " &amp; ROUNDDOWN(M168,1) &amp; "% C02 by waste"</f>
        <v>Seychelles 0.3 mmtcde 15.9% C02 by waste</v>
      </c>
      <c r="M168" s="84">
        <f>I168/D168*100</f>
        <v>15.972727272727273</v>
      </c>
      <c r="N168" s="6">
        <v>166</v>
      </c>
      <c r="O168" s="85"/>
    </row>
    <row r="169" spans="1:15" ht="12.6" customHeight="1" x14ac:dyDescent="0.25">
      <c r="A169" s="57"/>
      <c r="B169" s="67" t="s">
        <v>304</v>
      </c>
      <c r="C169" s="70">
        <v>1994</v>
      </c>
      <c r="D169" s="53">
        <v>0.25</v>
      </c>
      <c r="E169" s="53">
        <v>0.24099000000000001</v>
      </c>
      <c r="F169" s="53">
        <v>6.4000000000000005E-4</v>
      </c>
      <c r="G169" s="53">
        <v>2.0000000000000002E-5</v>
      </c>
      <c r="H169" s="53">
        <v>8.3999999999999993E-4</v>
      </c>
      <c r="I169" s="53">
        <v>4.1600000000000005E-3</v>
      </c>
      <c r="J169" s="6">
        <f>VLOOKUP($B169,Sheet1!A:D,4,FALSE)</f>
        <v>150.55081200000001</v>
      </c>
      <c r="K169" s="6">
        <f>VLOOKUP(B169,Sheet1!A:D,3,FALSE)</f>
        <v>7.425554</v>
      </c>
      <c r="L169" s="6" t="str">
        <f>B169&amp;" "&amp;ROUNDDOWN(D169,1)&amp;" mmtcde " &amp; ROUNDDOWN(M169,1) &amp; "% C02 by waste"</f>
        <v>Micronesia 0.2 mmtcde 1.6% C02 by waste</v>
      </c>
      <c r="M169" s="84">
        <f>I169/D169*100</f>
        <v>1.6640000000000001</v>
      </c>
      <c r="N169" s="6">
        <v>167</v>
      </c>
      <c r="O169" s="85"/>
    </row>
    <row r="170" spans="1:15" ht="22.8" customHeight="1" x14ac:dyDescent="0.25">
      <c r="A170" s="57"/>
      <c r="B170" s="70" t="s">
        <v>143</v>
      </c>
      <c r="C170" s="70">
        <v>2000</v>
      </c>
      <c r="D170" s="53">
        <v>0.25</v>
      </c>
      <c r="E170" s="53">
        <v>9.8360000000000003E-2</v>
      </c>
      <c r="F170" s="53">
        <v>5.6420000000000005E-2</v>
      </c>
      <c r="G170" s="53" t="s">
        <v>162</v>
      </c>
      <c r="H170" s="53">
        <v>9.3420000000000003E-2</v>
      </c>
      <c r="I170" s="53">
        <v>5.3310000000000003E-2</v>
      </c>
      <c r="J170" s="6">
        <f>VLOOKUP($B170,Sheet1!A:D,4,FALSE)</f>
        <v>-175.19824199999999</v>
      </c>
      <c r="K170" s="6">
        <f>VLOOKUP(B170,Sheet1!A:D,3,FALSE)</f>
        <v>-21.178985999999998</v>
      </c>
      <c r="L170" s="6" t="str">
        <f>B170&amp;" "&amp;ROUNDDOWN(D170,1)&amp;" mmtcde " &amp; ROUNDDOWN(M170,1) &amp; "% C02 by waste"</f>
        <v>Tonga 0.2 mmtcde 21.3% C02 by waste</v>
      </c>
      <c r="M170" s="84">
        <f>I170/D170*100</f>
        <v>21.324000000000002</v>
      </c>
      <c r="N170" s="6">
        <v>168</v>
      </c>
      <c r="O170" s="85"/>
    </row>
    <row r="171" spans="1:15" ht="12.6" customHeight="1" x14ac:dyDescent="0.25">
      <c r="A171" s="53"/>
      <c r="B171" s="56" t="s">
        <v>82</v>
      </c>
      <c r="C171" s="56">
        <v>2012</v>
      </c>
      <c r="D171" s="57">
        <v>0.23</v>
      </c>
      <c r="E171" s="57">
        <v>0.19074000000000002</v>
      </c>
      <c r="F171" s="57">
        <v>8.2489999999999994E-2</v>
      </c>
      <c r="G171" s="57">
        <v>8.3800000000000003E-3</v>
      </c>
      <c r="H171" s="57">
        <v>2.3260000000000003E-2</v>
      </c>
      <c r="I171" s="57">
        <v>2.0099999999999996E-3</v>
      </c>
      <c r="J171" s="6">
        <f>VLOOKUP($B171,Sheet1!A:D,4,FALSE)</f>
        <v>9.5553729999999995</v>
      </c>
      <c r="K171" s="6">
        <f>VLOOKUP(B171,Sheet1!A:D,3,FALSE)</f>
        <v>47.165999999999997</v>
      </c>
      <c r="L171" s="6" t="str">
        <f>B171&amp;" "&amp;ROUNDDOWN(D171,1)&amp;" mmtcde " &amp; ROUNDDOWN(M171,1) &amp; "% C02 by waste"</f>
        <v>Liechtenstein 0.2 mmtcde 0.8% C02 by waste</v>
      </c>
      <c r="M171" s="84">
        <f>I171/D171*100</f>
        <v>0.87391304347826071</v>
      </c>
      <c r="N171" s="6">
        <v>169</v>
      </c>
      <c r="O171" s="85"/>
    </row>
    <row r="172" spans="1:15" ht="12.6" customHeight="1" x14ac:dyDescent="0.25">
      <c r="A172" s="53"/>
      <c r="B172" s="70" t="s">
        <v>40</v>
      </c>
      <c r="C172" s="70">
        <v>2005</v>
      </c>
      <c r="D172" s="53">
        <v>0.18</v>
      </c>
      <c r="E172" s="53">
        <v>0.12171</v>
      </c>
      <c r="F172" s="53">
        <v>4.6799999999999994E-2</v>
      </c>
      <c r="G172" s="53">
        <v>0</v>
      </c>
      <c r="H172" s="53">
        <v>4.1399999999999999E-2</v>
      </c>
      <c r="I172" s="53">
        <v>1.8780000000000002E-2</v>
      </c>
      <c r="J172" s="6">
        <f>VLOOKUP($B172,Sheet1!A:D,4,FALSE)</f>
        <v>-61.370975999999999</v>
      </c>
      <c r="K172" s="6">
        <f>VLOOKUP(B172,Sheet1!A:D,3,FALSE)</f>
        <v>15.414999</v>
      </c>
      <c r="L172" s="6" t="str">
        <f>B172&amp;" "&amp;ROUNDDOWN(D172,1)&amp;" mmtcde " &amp; ROUNDDOWN(M172,1) &amp; "% C02 by waste"</f>
        <v>Dominica 0.1 mmtcde 10.4% C02 by waste</v>
      </c>
      <c r="M172" s="84">
        <f>I172/D172*100</f>
        <v>10.433333333333335</v>
      </c>
      <c r="N172" s="6">
        <v>170</v>
      </c>
      <c r="O172" s="85"/>
    </row>
    <row r="173" spans="1:15" ht="12.6" customHeight="1" x14ac:dyDescent="0.25">
      <c r="A173" s="53"/>
      <c r="B173" s="70" t="s">
        <v>121</v>
      </c>
      <c r="C173" s="70">
        <v>1994</v>
      </c>
      <c r="D173" s="53">
        <v>0.16</v>
      </c>
      <c r="E173" s="53">
        <v>7.393000000000001E-2</v>
      </c>
      <c r="F173" s="53">
        <v>2.6269999999999998E-2</v>
      </c>
      <c r="G173" s="53" t="s">
        <v>162</v>
      </c>
      <c r="H173" s="53">
        <v>4.2389999999999997E-2</v>
      </c>
      <c r="I173" s="53">
        <v>4.8090000000000001E-2</v>
      </c>
      <c r="J173" s="6">
        <f>VLOOKUP($B173,Sheet1!A:D,4,FALSE)</f>
        <v>-62.782997999999999</v>
      </c>
      <c r="K173" s="6">
        <f>VLOOKUP(B173,Sheet1!A:D,3,FALSE)</f>
        <v>17.357821999999999</v>
      </c>
      <c r="L173" s="6" t="str">
        <f>B173&amp;" "&amp;ROUNDDOWN(D173,1)&amp;" mmtcde " &amp; ROUNDDOWN(M173,1) &amp; "% C02 by waste"</f>
        <v>Saint Kitts and Nevis 0.1 mmtcde 30% C02 by waste</v>
      </c>
      <c r="M173" s="84">
        <f>I173/D173*100</f>
        <v>30.056250000000002</v>
      </c>
      <c r="N173" s="6">
        <v>171</v>
      </c>
      <c r="O173" s="85"/>
    </row>
    <row r="174" spans="1:15" ht="12.6" customHeight="1" x14ac:dyDescent="0.25">
      <c r="A174" s="53"/>
      <c r="B174" s="70" t="s">
        <v>88</v>
      </c>
      <c r="C174" s="70">
        <v>1994</v>
      </c>
      <c r="D174" s="53">
        <v>0.15</v>
      </c>
      <c r="E174" s="53">
        <v>0.129</v>
      </c>
      <c r="F174" s="53" t="s">
        <v>162</v>
      </c>
      <c r="G174" s="53" t="s">
        <v>162</v>
      </c>
      <c r="H174" s="53" t="s">
        <v>162</v>
      </c>
      <c r="I174" s="53">
        <v>2.3980000000000001E-2</v>
      </c>
      <c r="J174" s="6">
        <f>VLOOKUP($B174,Sheet1!A:D,4,FALSE)</f>
        <v>73.220680000000002</v>
      </c>
      <c r="K174" s="6">
        <f>VLOOKUP(B174,Sheet1!A:D,3,FALSE)</f>
        <v>3.2027779999999999</v>
      </c>
      <c r="L174" s="6" t="str">
        <f>B174&amp;" "&amp;ROUNDDOWN(D174,1)&amp;" mmtcde " &amp; ROUNDDOWN(M174,1) &amp; "% C02 by waste"</f>
        <v>Maldives 0.1 mmtcde 15.9% C02 by waste</v>
      </c>
      <c r="M174" s="84">
        <f>I174/D174*100</f>
        <v>15.986666666666668</v>
      </c>
      <c r="N174" s="6">
        <v>172</v>
      </c>
      <c r="O174" s="85"/>
    </row>
    <row r="175" spans="1:15" ht="12.6" customHeight="1" x14ac:dyDescent="0.25">
      <c r="A175" s="57"/>
      <c r="B175" s="67" t="s">
        <v>124</v>
      </c>
      <c r="C175" s="56">
        <v>2005</v>
      </c>
      <c r="D175" s="57">
        <v>0.1</v>
      </c>
      <c r="E175" s="57">
        <v>7.0800000000000002E-2</v>
      </c>
      <c r="F175" s="57">
        <v>2.8309999999999998E-2</v>
      </c>
      <c r="G175" s="57">
        <v>6.6699999999999997E-3</v>
      </c>
      <c r="H175" s="57">
        <v>1.4590000000000001E-2</v>
      </c>
      <c r="I175" s="57">
        <v>7.0899999999999999E-3</v>
      </c>
      <c r="J175" s="69">
        <v>0.18640000000000001</v>
      </c>
      <c r="K175" s="69">
        <v>6.6131000000000002</v>
      </c>
      <c r="L175" s="6" t="str">
        <f>B175&amp;" "&amp;ROUNDDOWN(D175,1)&amp;" mmtcde " &amp; ROUNDDOWN(M175,1) &amp; "% C02 by waste"</f>
        <v>Sao Tome and Principe 0.1 mmtcde 7% C02 by waste</v>
      </c>
      <c r="M175" s="84">
        <f>I175/D175*100</f>
        <v>7.089999999999999</v>
      </c>
      <c r="N175" s="6">
        <v>173</v>
      </c>
      <c r="O175" s="85"/>
    </row>
    <row r="176" spans="1:15" ht="12.6" customHeight="1" x14ac:dyDescent="0.25">
      <c r="A176" s="57"/>
      <c r="B176" s="70" t="s">
        <v>94</v>
      </c>
      <c r="C176" s="70">
        <v>2012</v>
      </c>
      <c r="D176" s="53">
        <v>0.09</v>
      </c>
      <c r="E176" s="53">
        <v>8.5529999999999995E-2</v>
      </c>
      <c r="F176" s="53">
        <v>2.912E-2</v>
      </c>
      <c r="G176" s="53">
        <v>6.5599999999999999E-3</v>
      </c>
      <c r="H176" s="53" t="s">
        <v>162</v>
      </c>
      <c r="I176" s="53">
        <v>1.2900000000000001E-3</v>
      </c>
      <c r="J176" s="6">
        <f>VLOOKUP($B176,Sheet1!A:D,4,FALSE)</f>
        <v>7.4128410000000002</v>
      </c>
      <c r="K176" s="6">
        <f>VLOOKUP(B176,Sheet1!A:D,3,FALSE)</f>
        <v>43.750298000000001</v>
      </c>
      <c r="L176" s="6" t="str">
        <f>B176&amp;" "&amp;ROUNDDOWN(D176,1)&amp;" mmtcde " &amp; ROUNDDOWN(M176,1) &amp; "% C02 by waste"</f>
        <v>Monaco 0 mmtcde 1.4% C02 by waste</v>
      </c>
      <c r="M176" s="84">
        <f>I176/D176*100</f>
        <v>1.4333333333333336</v>
      </c>
      <c r="N176" s="6">
        <v>174</v>
      </c>
      <c r="O176" s="85"/>
    </row>
    <row r="177" spans="1:15" ht="12.6" customHeight="1" x14ac:dyDescent="0.25">
      <c r="A177" s="57"/>
      <c r="B177" s="70" t="s">
        <v>33</v>
      </c>
      <c r="C177" s="70">
        <v>1994</v>
      </c>
      <c r="D177" s="53">
        <v>0.08</v>
      </c>
      <c r="E177" s="53">
        <v>3.2560000000000006E-2</v>
      </c>
      <c r="F177" s="53">
        <v>1.6050000000000002E-2</v>
      </c>
      <c r="G177" s="53" t="s">
        <v>162</v>
      </c>
      <c r="H177" s="53">
        <v>1.0320000000000001E-2</v>
      </c>
      <c r="I177" s="53">
        <v>3.7409999999999999E-2</v>
      </c>
      <c r="J177" s="6">
        <f>VLOOKUP($B177,Sheet1!A:D,4,FALSE)</f>
        <v>-159.777671</v>
      </c>
      <c r="K177" s="6">
        <f>VLOOKUP(B177,Sheet1!A:D,3,FALSE)</f>
        <v>-21.236736000000001</v>
      </c>
      <c r="L177" s="6" t="str">
        <f>B177&amp;" "&amp;ROUNDDOWN(D177,1)&amp;" mmtcde " &amp; ROUNDDOWN(M177,1) &amp; "% C02 by waste"</f>
        <v>Cook Islands 0 mmtcde 46.7% C02 by waste</v>
      </c>
      <c r="M177" s="84">
        <f>I177/D177*100</f>
        <v>46.762499999999996</v>
      </c>
      <c r="N177" s="6">
        <v>175</v>
      </c>
      <c r="O177" s="85"/>
    </row>
    <row r="178" spans="1:15" ht="12.6" customHeight="1" x14ac:dyDescent="0.25">
      <c r="A178" s="57"/>
      <c r="B178" s="56" t="s">
        <v>99</v>
      </c>
      <c r="C178" s="56">
        <v>1994</v>
      </c>
      <c r="D178" s="57">
        <v>0.04</v>
      </c>
      <c r="E178" s="57">
        <v>2.8320000000000001E-2</v>
      </c>
      <c r="F178" s="57" t="s">
        <v>162</v>
      </c>
      <c r="G178" s="57" t="s">
        <v>162</v>
      </c>
      <c r="H178" s="57">
        <v>4.9100000000000003E-3</v>
      </c>
      <c r="I178" s="57">
        <v>2.6700000000000001E-3</v>
      </c>
      <c r="J178" s="6">
        <f>VLOOKUP($B178,Sheet1!A:D,4,FALSE)</f>
        <v>166.93150299999999</v>
      </c>
      <c r="K178" s="6">
        <f>VLOOKUP(B178,Sheet1!A:D,3,FALSE)</f>
        <v>-0.52277799999999996</v>
      </c>
      <c r="L178" s="6" t="str">
        <f>B178&amp;" "&amp;ROUNDDOWN(D178,1)&amp;" mmtcde " &amp; ROUNDDOWN(M178,1) &amp; "% C02 by waste"</f>
        <v>Nauru 0 mmtcde 6.6% C02 by waste</v>
      </c>
      <c r="M178" s="84">
        <f>I178/D178*100</f>
        <v>6.6750000000000007</v>
      </c>
      <c r="N178" s="6">
        <v>176</v>
      </c>
      <c r="O178" s="85"/>
    </row>
    <row r="179" spans="1:15" ht="12.6" customHeight="1" x14ac:dyDescent="0.25">
      <c r="A179" s="57"/>
      <c r="B179" s="70" t="s">
        <v>77</v>
      </c>
      <c r="C179" s="70">
        <v>1994</v>
      </c>
      <c r="D179" s="53">
        <v>0.03</v>
      </c>
      <c r="E179" s="53">
        <v>1.856E-2</v>
      </c>
      <c r="F179" s="53" t="s">
        <v>162</v>
      </c>
      <c r="G179" s="53" t="s">
        <v>162</v>
      </c>
      <c r="H179" s="53">
        <v>4.8999999999999998E-4</v>
      </c>
      <c r="I179" s="53">
        <v>8.9300000000000004E-3</v>
      </c>
      <c r="J179" s="6">
        <f>VLOOKUP($B179,Sheet1!A:D,4,FALSE)</f>
        <v>-168.734039</v>
      </c>
      <c r="K179" s="6">
        <f>VLOOKUP(B179,Sheet1!A:D,3,FALSE)</f>
        <v>-3.3704170000000002</v>
      </c>
      <c r="L179" s="6" t="str">
        <f>B179&amp;" "&amp;ROUNDDOWN(D179,1)&amp;" mmtcde " &amp; ROUNDDOWN(M179,1) &amp; "% C02 by waste"</f>
        <v>Kiribati 0 mmtcde 29.7% C02 by waste</v>
      </c>
      <c r="M179" s="84">
        <f>I179/D179*100</f>
        <v>29.766666666666669</v>
      </c>
      <c r="N179" s="6">
        <v>177</v>
      </c>
      <c r="O179" s="85"/>
    </row>
    <row r="180" spans="1:15" x14ac:dyDescent="0.25">
      <c r="A180" s="19"/>
      <c r="B180" s="54"/>
      <c r="C180" s="54"/>
      <c r="D180" s="55"/>
      <c r="E180" s="55"/>
      <c r="F180" s="55"/>
      <c r="G180" s="55"/>
      <c r="H180" s="55"/>
      <c r="I180" s="55"/>
      <c r="J180" s="19"/>
    </row>
    <row r="181" spans="1:15" x14ac:dyDescent="0.25">
      <c r="B181" s="22"/>
      <c r="C181" s="22"/>
      <c r="D181" s="23"/>
      <c r="E181" s="23"/>
      <c r="F181" s="23"/>
      <c r="G181" s="23"/>
      <c r="H181" s="23"/>
    </row>
    <row r="182" spans="1:15" ht="15" x14ac:dyDescent="0.25">
      <c r="A182" s="24" t="s">
        <v>159</v>
      </c>
      <c r="B182" s="25"/>
      <c r="C182" s="26"/>
      <c r="F182" s="27"/>
      <c r="I182" s="28"/>
    </row>
    <row r="183" spans="1:15" ht="3" customHeight="1" x14ac:dyDescent="0.25">
      <c r="A183" s="24"/>
      <c r="B183" s="25"/>
      <c r="C183" s="26"/>
      <c r="F183" s="27"/>
      <c r="I183" s="28"/>
    </row>
    <row r="184" spans="1:15" s="22" customFormat="1" ht="14.4" customHeight="1" x14ac:dyDescent="0.2">
      <c r="A184" s="71" t="s">
        <v>210</v>
      </c>
      <c r="B184" s="71"/>
      <c r="C184" s="71"/>
      <c r="D184" s="71"/>
      <c r="E184" s="71"/>
      <c r="F184" s="71"/>
      <c r="G184" s="71"/>
      <c r="H184" s="71"/>
      <c r="I184" s="71"/>
    </row>
    <row r="185" spans="1:15" s="22" customFormat="1" ht="14.4" customHeight="1" x14ac:dyDescent="0.2">
      <c r="A185" s="72" t="s">
        <v>211</v>
      </c>
      <c r="B185" s="73"/>
      <c r="C185" s="73"/>
      <c r="D185" s="73"/>
      <c r="E185" s="73"/>
      <c r="F185" s="73"/>
      <c r="G185" s="73"/>
      <c r="H185" s="73"/>
      <c r="I185" s="73"/>
    </row>
    <row r="186" spans="1:15" x14ac:dyDescent="0.25">
      <c r="B186" s="30"/>
    </row>
    <row r="187" spans="1:15" ht="15.75" customHeight="1" x14ac:dyDescent="0.25">
      <c r="A187" s="74" t="s">
        <v>160</v>
      </c>
      <c r="B187" s="74"/>
      <c r="C187" s="74"/>
      <c r="D187" s="74"/>
      <c r="E187" s="74"/>
      <c r="F187" s="74"/>
      <c r="G187" s="74"/>
      <c r="H187" s="74"/>
      <c r="I187" s="74"/>
    </row>
    <row r="188" spans="1:15" ht="3" customHeight="1" x14ac:dyDescent="0.25">
      <c r="A188" s="63"/>
      <c r="B188" s="63"/>
      <c r="C188" s="63"/>
      <c r="D188" s="63"/>
      <c r="E188" s="63"/>
      <c r="F188" s="63"/>
      <c r="G188" s="63"/>
      <c r="H188" s="63"/>
      <c r="I188" s="63"/>
    </row>
    <row r="189" spans="1:15" ht="25.95" customHeight="1" x14ac:dyDescent="0.25">
      <c r="A189" s="75" t="s">
        <v>166</v>
      </c>
      <c r="B189" s="76"/>
      <c r="C189" s="76"/>
      <c r="D189" s="76"/>
      <c r="E189" s="76"/>
      <c r="F189" s="76"/>
      <c r="G189" s="76"/>
      <c r="H189" s="76"/>
      <c r="I189" s="76"/>
    </row>
    <row r="190" spans="1:15" ht="25.95" customHeight="1" x14ac:dyDescent="0.25">
      <c r="A190" s="75" t="s">
        <v>176</v>
      </c>
      <c r="B190" s="76"/>
      <c r="C190" s="76"/>
      <c r="D190" s="76"/>
      <c r="E190" s="76"/>
      <c r="F190" s="76"/>
      <c r="G190" s="76"/>
      <c r="H190" s="76"/>
      <c r="I190" s="76"/>
    </row>
    <row r="191" spans="1:15" ht="25.95" customHeight="1" x14ac:dyDescent="0.25">
      <c r="A191" s="75" t="s">
        <v>170</v>
      </c>
      <c r="B191" s="76"/>
      <c r="C191" s="76"/>
      <c r="D191" s="76"/>
      <c r="E191" s="76"/>
      <c r="F191" s="76"/>
      <c r="G191" s="76"/>
      <c r="H191" s="76"/>
      <c r="I191" s="76"/>
    </row>
    <row r="192" spans="1:15" ht="25.95" customHeight="1" x14ac:dyDescent="0.25">
      <c r="A192" s="75" t="s">
        <v>177</v>
      </c>
      <c r="B192" s="76"/>
      <c r="C192" s="76"/>
      <c r="D192" s="76"/>
      <c r="E192" s="76"/>
      <c r="F192" s="76"/>
      <c r="G192" s="76"/>
      <c r="H192" s="76"/>
      <c r="I192" s="76"/>
    </row>
    <row r="193" spans="1:9" ht="25.95" customHeight="1" x14ac:dyDescent="0.25">
      <c r="A193" s="75" t="s">
        <v>167</v>
      </c>
      <c r="B193" s="78"/>
      <c r="C193" s="78"/>
      <c r="D193" s="78"/>
      <c r="E193" s="78"/>
      <c r="F193" s="78"/>
      <c r="G193" s="78"/>
      <c r="H193" s="78"/>
      <c r="I193" s="78"/>
    </row>
    <row r="194" spans="1:9" ht="34.799999999999997" customHeight="1" x14ac:dyDescent="0.25">
      <c r="A194" s="79" t="s">
        <v>208</v>
      </c>
      <c r="B194" s="79"/>
      <c r="C194" s="79"/>
      <c r="D194" s="79"/>
      <c r="E194" s="79"/>
      <c r="F194" s="79"/>
      <c r="G194" s="79"/>
      <c r="H194" s="79"/>
      <c r="I194" s="79"/>
    </row>
    <row r="195" spans="1:9" ht="12.6" customHeight="1" x14ac:dyDescent="0.25">
      <c r="A195" s="80" t="s">
        <v>212</v>
      </c>
      <c r="B195" s="80"/>
      <c r="C195" s="80"/>
      <c r="D195" s="80"/>
      <c r="E195" s="80"/>
      <c r="F195" s="80"/>
      <c r="G195" s="80"/>
      <c r="H195" s="80"/>
      <c r="I195" s="80"/>
    </row>
    <row r="196" spans="1:9" ht="6.75" customHeight="1" x14ac:dyDescent="0.25">
      <c r="A196" s="31"/>
      <c r="B196" s="31"/>
      <c r="C196" s="31"/>
      <c r="D196" s="29"/>
      <c r="E196" s="29"/>
      <c r="F196" s="32"/>
      <c r="G196" s="29"/>
      <c r="H196" s="29"/>
      <c r="I196" s="28"/>
    </row>
    <row r="197" spans="1:9" ht="18.75" customHeight="1" x14ac:dyDescent="0.25">
      <c r="A197" s="74" t="s">
        <v>161</v>
      </c>
      <c r="B197" s="74"/>
      <c r="C197" s="74"/>
      <c r="D197" s="74"/>
      <c r="E197" s="74"/>
      <c r="F197" s="74"/>
      <c r="G197" s="74"/>
      <c r="H197" s="74"/>
      <c r="I197" s="74"/>
    </row>
    <row r="198" spans="1:9" ht="3" customHeight="1" x14ac:dyDescent="0.25">
      <c r="A198" s="63"/>
      <c r="B198" s="63"/>
      <c r="C198" s="63"/>
      <c r="D198" s="63"/>
      <c r="E198" s="63"/>
      <c r="F198" s="63"/>
      <c r="G198" s="63"/>
      <c r="H198" s="63"/>
      <c r="I198" s="63"/>
    </row>
    <row r="199" spans="1:9" ht="59.25" customHeight="1" x14ac:dyDescent="0.25">
      <c r="A199" s="77" t="s">
        <v>181</v>
      </c>
      <c r="B199" s="77"/>
      <c r="C199" s="77"/>
      <c r="D199" s="77"/>
      <c r="E199" s="77"/>
      <c r="F199" s="77"/>
      <c r="G199" s="77"/>
      <c r="H199" s="77"/>
      <c r="I199" s="77"/>
    </row>
    <row r="200" spans="1:9" ht="11.25" customHeight="1" x14ac:dyDescent="0.25">
      <c r="A200" s="31"/>
      <c r="B200" s="31"/>
      <c r="C200" s="31"/>
      <c r="D200" s="29"/>
      <c r="E200" s="29"/>
      <c r="F200" s="32"/>
      <c r="G200" s="29"/>
      <c r="H200" s="29"/>
      <c r="I200" s="28"/>
    </row>
  </sheetData>
  <sheetProtection selectLockedCells="1"/>
  <autoFilter ref="B2:N2">
    <sortState ref="B3:N179">
      <sortCondition descending="1" ref="D2"/>
    </sortState>
  </autoFilter>
  <mergeCells count="12">
    <mergeCell ref="A199:I199"/>
    <mergeCell ref="A191:I191"/>
    <mergeCell ref="A192:I192"/>
    <mergeCell ref="A193:I193"/>
    <mergeCell ref="A194:I194"/>
    <mergeCell ref="A195:I195"/>
    <mergeCell ref="A197:I197"/>
    <mergeCell ref="A184:I184"/>
    <mergeCell ref="A185:I185"/>
    <mergeCell ref="A187:I187"/>
    <mergeCell ref="A189:I189"/>
    <mergeCell ref="A190:I190"/>
  </mergeCells>
  <hyperlinks>
    <hyperlink ref="A195:I195" r:id="rId1" display="See:  http://unfccc.int/ghg_data/ghg_data_unfccc/data_sources/items/3816.php."/>
    <hyperlink ref="A185:I185" r:id="rId2" display="See: http://unfccc.int ."/>
  </hyperlinks>
  <pageMargins left="0.25" right="0.25" top="0.5" bottom="0.5" header="0.5" footer="0.5"/>
  <pageSetup scale="98"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24"/>
  <sheetViews>
    <sheetView zoomScaleNormal="100" workbookViewId="0">
      <pane ySplit="18" topLeftCell="A168" activePane="bottomLeft" state="frozenSplit"/>
      <selection pane="bottomLeft" activeCell="B152" sqref="B152"/>
    </sheetView>
  </sheetViews>
  <sheetFormatPr defaultColWidth="9.109375" defaultRowHeight="13.2" x14ac:dyDescent="0.25"/>
  <cols>
    <col min="1" max="1" width="2.44140625" style="6" customWidth="1"/>
    <col min="2" max="2" width="22.88671875" style="6" customWidth="1"/>
    <col min="3" max="3" width="7.44140625" style="6" customWidth="1"/>
    <col min="4" max="4" width="11.6640625" style="11" customWidth="1"/>
    <col min="5" max="5" width="11.5546875" style="11" customWidth="1"/>
    <col min="6" max="6" width="12.109375" style="11" customWidth="1"/>
    <col min="7" max="7" width="11.6640625" style="11" customWidth="1"/>
    <col min="8" max="9" width="11.5546875" style="11" customWidth="1"/>
    <col min="10" max="10" width="1.5546875" style="6" customWidth="1"/>
    <col min="11" max="16384" width="9.109375" style="6"/>
  </cols>
  <sheetData>
    <row r="2" spans="1:15" x14ac:dyDescent="0.25">
      <c r="A2" s="4"/>
      <c r="B2" s="4"/>
      <c r="C2" s="4"/>
      <c r="D2" s="5"/>
      <c r="E2" s="5"/>
      <c r="F2" s="5"/>
      <c r="G2" s="5"/>
      <c r="H2" s="5"/>
      <c r="I2" s="5"/>
      <c r="J2" s="4"/>
    </row>
    <row r="3" spans="1:15" ht="19.2" x14ac:dyDescent="0.35">
      <c r="A3" s="4"/>
      <c r="B3" s="1" t="s">
        <v>174</v>
      </c>
      <c r="C3" s="4"/>
      <c r="D3" s="5"/>
      <c r="E3" s="5"/>
      <c r="F3" s="5"/>
      <c r="G3" s="5"/>
      <c r="H3" s="5"/>
      <c r="I3" s="5"/>
      <c r="J3" s="4"/>
    </row>
    <row r="4" spans="1:15" ht="15.6" customHeight="1" x14ac:dyDescent="0.25">
      <c r="A4" s="4"/>
      <c r="B4" s="7"/>
      <c r="C4" s="4"/>
      <c r="D4" s="5"/>
      <c r="E4" s="5"/>
      <c r="F4" s="5"/>
      <c r="G4" s="5"/>
      <c r="H4" s="5"/>
      <c r="I4" s="5"/>
      <c r="J4" s="4"/>
    </row>
    <row r="5" spans="1:15" ht="16.8" x14ac:dyDescent="0.3">
      <c r="A5" s="4"/>
      <c r="B5" s="8" t="s">
        <v>182</v>
      </c>
      <c r="C5" s="4"/>
      <c r="D5" s="5"/>
      <c r="E5" s="5"/>
      <c r="F5" s="5"/>
      <c r="G5" s="3"/>
      <c r="H5" s="5"/>
      <c r="I5" s="51" t="s">
        <v>207</v>
      </c>
      <c r="J5" s="4"/>
    </row>
    <row r="6" spans="1:15" x14ac:dyDescent="0.25">
      <c r="A6" s="4"/>
      <c r="B6" s="7"/>
      <c r="C6" s="4"/>
      <c r="D6" s="5"/>
      <c r="E6" s="5"/>
      <c r="F6" s="5"/>
      <c r="G6" s="5"/>
      <c r="H6" s="5"/>
      <c r="I6" s="5"/>
      <c r="J6" s="4"/>
    </row>
    <row r="7" spans="1:15" x14ac:dyDescent="0.25">
      <c r="A7" s="4"/>
      <c r="B7" s="49" t="s">
        <v>172</v>
      </c>
      <c r="C7" s="4"/>
      <c r="D7" s="5"/>
      <c r="E7" s="5"/>
      <c r="F7" s="5"/>
      <c r="G7" s="81" t="s">
        <v>183</v>
      </c>
      <c r="H7" s="82"/>
      <c r="I7" s="83"/>
      <c r="J7" s="4"/>
    </row>
    <row r="8" spans="1:15" ht="13.8" thickBot="1" x14ac:dyDescent="0.3">
      <c r="A8" s="4"/>
      <c r="B8" s="7"/>
      <c r="C8" s="4"/>
      <c r="D8" s="5"/>
      <c r="E8" s="5"/>
      <c r="F8" s="5"/>
      <c r="G8" s="5"/>
      <c r="H8" s="5"/>
      <c r="I8" s="5"/>
      <c r="J8" s="4"/>
    </row>
    <row r="9" spans="1:15" ht="44.4" customHeight="1" x14ac:dyDescent="0.25">
      <c r="A9" s="4"/>
      <c r="B9" s="33" t="s">
        <v>171</v>
      </c>
      <c r="C9" s="34" t="s">
        <v>0</v>
      </c>
      <c r="D9" s="35" t="s">
        <v>169</v>
      </c>
      <c r="E9" s="35" t="s">
        <v>163</v>
      </c>
      <c r="F9" s="35" t="s">
        <v>178</v>
      </c>
      <c r="G9" s="35" t="s">
        <v>168</v>
      </c>
      <c r="H9" s="35" t="s">
        <v>164</v>
      </c>
      <c r="I9" s="36" t="s">
        <v>165</v>
      </c>
      <c r="J9" s="4"/>
    </row>
    <row r="10" spans="1:15" ht="31.2" customHeight="1" x14ac:dyDescent="0.25">
      <c r="A10" s="4"/>
      <c r="B10" s="37"/>
      <c r="C10" s="38"/>
      <c r="D10" s="39" t="s">
        <v>175</v>
      </c>
      <c r="E10" s="39" t="s">
        <v>175</v>
      </c>
      <c r="F10" s="39" t="s">
        <v>175</v>
      </c>
      <c r="G10" s="39" t="s">
        <v>175</v>
      </c>
      <c r="H10" s="39" t="s">
        <v>175</v>
      </c>
      <c r="I10" s="40" t="s">
        <v>175</v>
      </c>
      <c r="J10" s="4"/>
    </row>
    <row r="11" spans="1:15" x14ac:dyDescent="0.25">
      <c r="A11" s="4"/>
      <c r="B11" s="41" t="str">
        <f>G7</f>
        <v>Afghanistan</v>
      </c>
      <c r="C11" s="42">
        <f>VLOOKUP(G7,B19:C203,2,TRUE)</f>
        <v>2005</v>
      </c>
      <c r="D11" s="43">
        <f>VLOOKUP(G7,B19:D203,3,TRUE)</f>
        <v>19.328020000000002</v>
      </c>
      <c r="E11" s="43">
        <f>VLOOKUP(G7,B19:E203,4,TRUE)</f>
        <v>3.77616</v>
      </c>
      <c r="F11" s="43">
        <f>VLOOKUP(G7,B19:F203,5,TRUE)</f>
        <v>1.69079</v>
      </c>
      <c r="G11" s="43">
        <f>VLOOKUP(G7,B19:G203,6,TRUE)</f>
        <v>0.31216000000000005</v>
      </c>
      <c r="H11" s="43">
        <f>VLOOKUP(G7,B19:H203,7,TRUE)</f>
        <v>15.109299999999999</v>
      </c>
      <c r="I11" s="44">
        <f>VLOOKUP(G7,B19:I203,8,TRUE)</f>
        <v>0.13041</v>
      </c>
      <c r="J11" s="4"/>
    </row>
    <row r="12" spans="1:15" ht="3.75" customHeight="1" thickBot="1" x14ac:dyDescent="0.3">
      <c r="A12" s="4"/>
      <c r="B12" s="45"/>
      <c r="C12" s="46"/>
      <c r="D12" s="47"/>
      <c r="E12" s="47"/>
      <c r="F12" s="47"/>
      <c r="G12" s="47"/>
      <c r="H12" s="47"/>
      <c r="I12" s="48"/>
      <c r="J12" s="4"/>
    </row>
    <row r="13" spans="1:15" ht="12.75" customHeight="1" x14ac:dyDescent="0.25">
      <c r="A13" s="4"/>
      <c r="B13" s="7"/>
      <c r="C13" s="4"/>
      <c r="D13" s="5"/>
      <c r="E13" s="5"/>
      <c r="F13" s="5"/>
      <c r="G13" s="5"/>
      <c r="H13" s="5"/>
      <c r="I13" s="50" t="s">
        <v>173</v>
      </c>
      <c r="J13" s="9"/>
      <c r="K13" s="10"/>
      <c r="L13" s="10"/>
      <c r="M13" s="10"/>
      <c r="N13" s="10"/>
      <c r="O13" s="10"/>
    </row>
    <row r="14" spans="1:15" x14ac:dyDescent="0.25">
      <c r="A14" s="4"/>
      <c r="B14" s="7"/>
      <c r="C14" s="4"/>
      <c r="D14" s="5"/>
      <c r="E14" s="5"/>
      <c r="F14" s="5"/>
      <c r="G14" s="5"/>
      <c r="H14" s="5"/>
      <c r="I14" s="5"/>
      <c r="J14" s="4"/>
    </row>
    <row r="15" spans="1:15" ht="3" customHeight="1" x14ac:dyDescent="0.25">
      <c r="I15" s="12"/>
    </row>
    <row r="16" spans="1:15" ht="3" customHeight="1" x14ac:dyDescent="0.25">
      <c r="D16" s="13"/>
      <c r="E16" s="14"/>
      <c r="F16" s="14"/>
      <c r="G16" s="14"/>
      <c r="H16" s="15"/>
    </row>
    <row r="17" spans="1:10" ht="43.2" customHeight="1" x14ac:dyDescent="0.25">
      <c r="A17" s="16"/>
      <c r="B17" s="2" t="s">
        <v>171</v>
      </c>
      <c r="C17" s="17" t="s">
        <v>0</v>
      </c>
      <c r="D17" s="18" t="s">
        <v>169</v>
      </c>
      <c r="E17" s="18" t="s">
        <v>163</v>
      </c>
      <c r="F17" s="18" t="s">
        <v>178</v>
      </c>
      <c r="G17" s="18" t="s">
        <v>168</v>
      </c>
      <c r="H17" s="18" t="s">
        <v>164</v>
      </c>
      <c r="I17" s="18" t="s">
        <v>165</v>
      </c>
      <c r="J17" s="59"/>
    </row>
    <row r="18" spans="1:10" ht="30.6" customHeight="1" x14ac:dyDescent="0.25">
      <c r="A18" s="19"/>
      <c r="B18" s="20"/>
      <c r="C18" s="21"/>
      <c r="D18" s="60" t="s">
        <v>175</v>
      </c>
      <c r="E18" s="60" t="s">
        <v>175</v>
      </c>
      <c r="F18" s="60" t="s">
        <v>175</v>
      </c>
      <c r="G18" s="60" t="s">
        <v>175</v>
      </c>
      <c r="H18" s="60" t="s">
        <v>175</v>
      </c>
      <c r="I18" s="60" t="s">
        <v>175</v>
      </c>
      <c r="J18" s="61"/>
    </row>
    <row r="19" spans="1:10" ht="12.6" customHeight="1" x14ac:dyDescent="0.25">
      <c r="A19" s="57"/>
      <c r="B19" s="56" t="s">
        <v>183</v>
      </c>
      <c r="C19" s="56">
        <v>2005</v>
      </c>
      <c r="D19" s="57">
        <v>19.328020000000002</v>
      </c>
      <c r="E19" s="57">
        <v>3.77616</v>
      </c>
      <c r="F19" s="57">
        <v>1.69079</v>
      </c>
      <c r="G19" s="57">
        <v>0.31216000000000005</v>
      </c>
      <c r="H19" s="57">
        <v>15.109299999999999</v>
      </c>
      <c r="I19" s="57">
        <v>0.13041</v>
      </c>
    </row>
    <row r="20" spans="1:10" ht="12.6" customHeight="1" x14ac:dyDescent="0.25">
      <c r="A20" s="57"/>
      <c r="B20" s="56" t="s">
        <v>1</v>
      </c>
      <c r="C20" s="56">
        <v>1994</v>
      </c>
      <c r="D20" s="57">
        <v>5.5338700000000003</v>
      </c>
      <c r="E20" s="57">
        <v>3.1049799999999999</v>
      </c>
      <c r="F20" s="57">
        <v>0.79728999999999994</v>
      </c>
      <c r="G20" s="57">
        <v>0.20987</v>
      </c>
      <c r="H20" s="57">
        <v>1.8792800000000001</v>
      </c>
      <c r="I20" s="57">
        <v>0.33973999999999999</v>
      </c>
    </row>
    <row r="21" spans="1:10" ht="12.6" customHeight="1" x14ac:dyDescent="0.25">
      <c r="A21" s="57"/>
      <c r="B21" s="56" t="s">
        <v>2</v>
      </c>
      <c r="C21" s="56">
        <v>2000</v>
      </c>
      <c r="D21" s="57">
        <v>111.02258999999999</v>
      </c>
      <c r="E21" s="57">
        <v>87.595600000000005</v>
      </c>
      <c r="F21" s="57">
        <v>12.78998</v>
      </c>
      <c r="G21" s="57">
        <v>5.4638299999999997</v>
      </c>
      <c r="H21" s="57">
        <v>6.5346200000000003</v>
      </c>
      <c r="I21" s="57">
        <v>11.428540000000002</v>
      </c>
    </row>
    <row r="22" spans="1:10" ht="12.6" customHeight="1" x14ac:dyDescent="0.25">
      <c r="A22" s="57"/>
      <c r="B22" s="56" t="s">
        <v>184</v>
      </c>
      <c r="C22" s="56">
        <v>2005</v>
      </c>
      <c r="D22" s="57">
        <v>61.610759999999999</v>
      </c>
      <c r="E22" s="57">
        <v>37.732059999999997</v>
      </c>
      <c r="F22" s="57" t="s">
        <v>162</v>
      </c>
      <c r="G22" s="57">
        <v>0.35199999999999998</v>
      </c>
      <c r="H22" s="57">
        <v>22.575400000000002</v>
      </c>
      <c r="I22" s="57">
        <v>0.95129999999999992</v>
      </c>
    </row>
    <row r="23" spans="1:10" ht="12.6" customHeight="1" x14ac:dyDescent="0.25">
      <c r="A23" s="57"/>
      <c r="B23" s="56" t="s">
        <v>3</v>
      </c>
      <c r="C23" s="56">
        <v>2000</v>
      </c>
      <c r="D23" s="57">
        <v>0.59775</v>
      </c>
      <c r="E23" s="57">
        <v>0.37272000000000005</v>
      </c>
      <c r="F23" s="57">
        <v>0.18262999999999999</v>
      </c>
      <c r="G23" s="57" t="s">
        <v>162</v>
      </c>
      <c r="H23" s="57">
        <v>0.10432999999999999</v>
      </c>
      <c r="I23" s="57">
        <v>0.1207</v>
      </c>
    </row>
    <row r="24" spans="1:10" ht="12.6" customHeight="1" x14ac:dyDescent="0.25">
      <c r="A24" s="53"/>
      <c r="B24" s="52" t="s">
        <v>4</v>
      </c>
      <c r="C24" s="52">
        <v>2000</v>
      </c>
      <c r="D24" s="53">
        <v>282.00076000000001</v>
      </c>
      <c r="E24" s="53">
        <v>131.96093999999999</v>
      </c>
      <c r="F24" s="53">
        <v>40.237559999999995</v>
      </c>
      <c r="G24" s="53">
        <v>11.107719999999999</v>
      </c>
      <c r="H24" s="53">
        <v>124.91938999999999</v>
      </c>
      <c r="I24" s="53">
        <v>14.01272</v>
      </c>
    </row>
    <row r="25" spans="1:10" ht="12.6" customHeight="1" x14ac:dyDescent="0.25">
      <c r="A25" s="53"/>
      <c r="B25" s="52" t="s">
        <v>5</v>
      </c>
      <c r="C25" s="52">
        <v>2010</v>
      </c>
      <c r="D25" s="53">
        <v>7.2021699999999997</v>
      </c>
      <c r="E25" s="53">
        <v>5.0083199999999994</v>
      </c>
      <c r="F25" s="53">
        <v>1.2477400000000001</v>
      </c>
      <c r="G25" s="53">
        <v>0.22595999999999999</v>
      </c>
      <c r="H25" s="53">
        <v>1.3221400000000001</v>
      </c>
      <c r="I25" s="53">
        <v>0.64575000000000005</v>
      </c>
    </row>
    <row r="26" spans="1:10" ht="12.6" customHeight="1" x14ac:dyDescent="0.25">
      <c r="A26" s="53"/>
      <c r="B26" s="52" t="s">
        <v>6</v>
      </c>
      <c r="C26" s="52">
        <v>2012</v>
      </c>
      <c r="D26" s="53">
        <v>543.64844999999991</v>
      </c>
      <c r="E26" s="53">
        <v>413.35884999999996</v>
      </c>
      <c r="F26" s="53">
        <v>90.205740000000006</v>
      </c>
      <c r="G26" s="53">
        <v>31.205770000000001</v>
      </c>
      <c r="H26" s="53">
        <v>87.360559999999992</v>
      </c>
      <c r="I26" s="53">
        <v>11.723270000000001</v>
      </c>
    </row>
    <row r="27" spans="1:10" ht="12.6" customHeight="1" x14ac:dyDescent="0.25">
      <c r="A27" s="53"/>
      <c r="B27" s="52" t="s">
        <v>7</v>
      </c>
      <c r="C27" s="52">
        <v>2012</v>
      </c>
      <c r="D27" s="53">
        <v>80.059359999999998</v>
      </c>
      <c r="E27" s="53">
        <v>59.69153</v>
      </c>
      <c r="F27" s="53">
        <v>21.635830000000002</v>
      </c>
      <c r="G27" s="53">
        <v>10.87724</v>
      </c>
      <c r="H27" s="53">
        <v>7.4990299999999994</v>
      </c>
      <c r="I27" s="53">
        <v>1.657</v>
      </c>
    </row>
    <row r="28" spans="1:10" ht="12.6" customHeight="1" x14ac:dyDescent="0.25">
      <c r="A28" s="53"/>
      <c r="B28" s="52" t="s">
        <v>8</v>
      </c>
      <c r="C28" s="52">
        <v>1994</v>
      </c>
      <c r="D28" s="53">
        <v>43.165970000000002</v>
      </c>
      <c r="E28" s="53">
        <v>4.5061400000000003</v>
      </c>
      <c r="F28" s="53" t="s">
        <v>162</v>
      </c>
      <c r="G28" s="53" t="s">
        <v>162</v>
      </c>
      <c r="H28" s="53">
        <v>3.6826300000000001</v>
      </c>
      <c r="I28" s="53">
        <v>1.7592000000000001</v>
      </c>
    </row>
    <row r="29" spans="1:10" ht="12.6" customHeight="1" x14ac:dyDescent="0.25">
      <c r="A29" s="57"/>
      <c r="B29" s="56" t="s">
        <v>9</v>
      </c>
      <c r="C29" s="56">
        <v>1994</v>
      </c>
      <c r="D29" s="57">
        <v>2.1971999999999996</v>
      </c>
      <c r="E29" s="57">
        <v>1.8662000000000001</v>
      </c>
      <c r="F29" s="57" t="s">
        <v>162</v>
      </c>
      <c r="G29" s="57" t="s">
        <v>162</v>
      </c>
      <c r="H29" s="57">
        <v>2.1000000000000001E-2</v>
      </c>
      <c r="I29" s="57" t="s">
        <v>162</v>
      </c>
    </row>
    <row r="30" spans="1:10" ht="12.6" customHeight="1" x14ac:dyDescent="0.25">
      <c r="A30" s="57"/>
      <c r="B30" s="56" t="s">
        <v>10</v>
      </c>
      <c r="C30" s="56">
        <v>2000</v>
      </c>
      <c r="D30" s="57">
        <v>22.372799999999998</v>
      </c>
      <c r="E30" s="57">
        <v>17.253</v>
      </c>
      <c r="F30" s="57">
        <v>1.5189999999999999</v>
      </c>
      <c r="G30" s="57">
        <v>2.5158</v>
      </c>
      <c r="H30" s="57" t="s">
        <v>162</v>
      </c>
      <c r="I30" s="57">
        <v>2.6040000000000001</v>
      </c>
    </row>
    <row r="31" spans="1:10" ht="12.6" customHeight="1" x14ac:dyDescent="0.25">
      <c r="A31" s="57"/>
      <c r="B31" s="56" t="s">
        <v>11</v>
      </c>
      <c r="C31" s="56">
        <v>2005</v>
      </c>
      <c r="D31" s="57">
        <v>99.442239999999998</v>
      </c>
      <c r="E31" s="57">
        <v>38.645069999999997</v>
      </c>
      <c r="F31" s="57">
        <v>5.5</v>
      </c>
      <c r="G31" s="57">
        <v>2.9126999999999996</v>
      </c>
      <c r="H31" s="57">
        <v>43.11889</v>
      </c>
      <c r="I31" s="57">
        <v>14.76558</v>
      </c>
    </row>
    <row r="32" spans="1:10" ht="12.6" customHeight="1" x14ac:dyDescent="0.25">
      <c r="A32" s="57"/>
      <c r="B32" s="56" t="s">
        <v>12</v>
      </c>
      <c r="C32" s="56">
        <v>1997</v>
      </c>
      <c r="D32" s="57">
        <v>4.0564400000000003</v>
      </c>
      <c r="E32" s="57">
        <v>2.02732</v>
      </c>
      <c r="F32" s="57">
        <v>0.25165999999999999</v>
      </c>
      <c r="G32" s="57">
        <v>0.17100000000000001</v>
      </c>
      <c r="H32" s="57">
        <v>6.6920000000000007E-2</v>
      </c>
      <c r="I32" s="57">
        <v>1.7912000000000001</v>
      </c>
    </row>
    <row r="33" spans="1:9" ht="12.6" customHeight="1" x14ac:dyDescent="0.25">
      <c r="A33" s="57"/>
      <c r="B33" s="56" t="s">
        <v>13</v>
      </c>
      <c r="C33" s="56">
        <v>2012</v>
      </c>
      <c r="D33" s="57">
        <v>89.283330000000007</v>
      </c>
      <c r="E33" s="57">
        <v>55.303820000000002</v>
      </c>
      <c r="F33" s="57">
        <v>7.2172399999999994</v>
      </c>
      <c r="G33" s="57">
        <v>4.2743199999999995</v>
      </c>
      <c r="H33" s="57">
        <v>23.37152</v>
      </c>
      <c r="I33" s="57">
        <v>6.2691800000000004</v>
      </c>
    </row>
    <row r="34" spans="1:9" ht="12.6" customHeight="1" x14ac:dyDescent="0.25">
      <c r="A34" s="53"/>
      <c r="B34" s="52" t="s">
        <v>14</v>
      </c>
      <c r="C34" s="52">
        <v>2012</v>
      </c>
      <c r="D34" s="53">
        <v>116.52032000000001</v>
      </c>
      <c r="E34" s="53">
        <v>94.399760000000001</v>
      </c>
      <c r="F34" s="53">
        <v>24.947849999999999</v>
      </c>
      <c r="G34" s="53">
        <v>11.17285</v>
      </c>
      <c r="H34" s="53">
        <v>9.2565300000000015</v>
      </c>
      <c r="I34" s="53">
        <v>1.5083</v>
      </c>
    </row>
    <row r="35" spans="1:9" ht="12.6" customHeight="1" x14ac:dyDescent="0.25">
      <c r="A35" s="53"/>
      <c r="B35" s="52" t="s">
        <v>15</v>
      </c>
      <c r="C35" s="52">
        <v>1994</v>
      </c>
      <c r="D35" s="53">
        <v>6.3350100000000005</v>
      </c>
      <c r="E35" s="53">
        <v>0.60685</v>
      </c>
      <c r="F35" s="53">
        <v>0.31389999999999996</v>
      </c>
      <c r="G35" s="53">
        <v>2.9E-4</v>
      </c>
      <c r="H35" s="53">
        <v>0.27037</v>
      </c>
      <c r="I35" s="53">
        <v>5.4574799999999994</v>
      </c>
    </row>
    <row r="36" spans="1:9" ht="12.6" customHeight="1" x14ac:dyDescent="0.25">
      <c r="A36" s="53"/>
      <c r="B36" s="52" t="s">
        <v>16</v>
      </c>
      <c r="C36" s="52">
        <v>2000</v>
      </c>
      <c r="D36" s="53">
        <v>6.2510300000000001</v>
      </c>
      <c r="E36" s="53">
        <v>1.8808699999999998</v>
      </c>
      <c r="F36" s="53">
        <v>0.90807000000000004</v>
      </c>
      <c r="G36" s="53" t="s">
        <v>162</v>
      </c>
      <c r="H36" s="53">
        <v>4.2389999999999999</v>
      </c>
      <c r="I36" s="53">
        <v>0.13116</v>
      </c>
    </row>
    <row r="37" spans="1:9" ht="12.6" customHeight="1" x14ac:dyDescent="0.25">
      <c r="A37" s="53"/>
      <c r="B37" s="52" t="s">
        <v>17</v>
      </c>
      <c r="C37" s="52">
        <v>2000</v>
      </c>
      <c r="D37" s="53">
        <v>1.5559000000000001</v>
      </c>
      <c r="E37" s="53">
        <v>0.26807999999999998</v>
      </c>
      <c r="F37" s="53">
        <v>0.11810999999999999</v>
      </c>
      <c r="G37" s="53">
        <v>0.23776</v>
      </c>
      <c r="H37" s="53">
        <v>1.0049600000000001</v>
      </c>
      <c r="I37" s="53">
        <v>4.5100000000000001E-2</v>
      </c>
    </row>
    <row r="38" spans="1:9" ht="12.6" customHeight="1" x14ac:dyDescent="0.25">
      <c r="A38" s="53"/>
      <c r="B38" s="52" t="s">
        <v>185</v>
      </c>
      <c r="C38" s="52">
        <v>2004</v>
      </c>
      <c r="D38" s="53">
        <v>43.665099999999995</v>
      </c>
      <c r="E38" s="53">
        <v>9.0345499999999994</v>
      </c>
      <c r="F38" s="53">
        <v>4.2745500000000005</v>
      </c>
      <c r="G38" s="53">
        <v>21.270580000000002</v>
      </c>
      <c r="H38" s="53">
        <v>11.657170000000001</v>
      </c>
      <c r="I38" s="53">
        <v>1.7027999999999999</v>
      </c>
    </row>
    <row r="39" spans="1:9" ht="12.6" customHeight="1" x14ac:dyDescent="0.25">
      <c r="A39" s="57"/>
      <c r="B39" s="56" t="s">
        <v>186</v>
      </c>
      <c r="C39" s="56">
        <v>2001</v>
      </c>
      <c r="D39" s="57">
        <v>16.118459999999999</v>
      </c>
      <c r="E39" s="57">
        <v>12.330530000000001</v>
      </c>
      <c r="F39" s="57" t="s">
        <v>162</v>
      </c>
      <c r="G39" s="57">
        <v>0.59662999999999999</v>
      </c>
      <c r="H39" s="57">
        <v>2.2028300000000001</v>
      </c>
      <c r="I39" s="57">
        <v>0.98847000000000007</v>
      </c>
    </row>
    <row r="40" spans="1:9" ht="12.6" customHeight="1" x14ac:dyDescent="0.25">
      <c r="A40" s="57"/>
      <c r="B40" s="56" t="s">
        <v>18</v>
      </c>
      <c r="C40" s="56">
        <v>1994</v>
      </c>
      <c r="D40" s="57">
        <v>9.291739999999999</v>
      </c>
      <c r="E40" s="57">
        <v>3.84253</v>
      </c>
      <c r="F40" s="57">
        <v>0.80119000000000007</v>
      </c>
      <c r="G40" s="57">
        <v>0.21080000000000002</v>
      </c>
      <c r="H40" s="57">
        <v>5.0666099999999998</v>
      </c>
      <c r="I40" s="57">
        <v>0.17180000000000001</v>
      </c>
    </row>
    <row r="41" spans="1:9" ht="12.6" customHeight="1" x14ac:dyDescent="0.25">
      <c r="A41" s="57"/>
      <c r="B41" s="56" t="s">
        <v>19</v>
      </c>
      <c r="C41" s="56">
        <v>2005</v>
      </c>
      <c r="D41" s="57">
        <v>862.80888000000004</v>
      </c>
      <c r="E41" s="57">
        <v>328.786</v>
      </c>
      <c r="F41" s="57">
        <v>134.54</v>
      </c>
      <c r="G41" s="57">
        <v>77.198880000000003</v>
      </c>
      <c r="H41" s="57">
        <v>415.77100000000002</v>
      </c>
      <c r="I41" s="57">
        <v>41.052999999999997</v>
      </c>
    </row>
    <row r="42" spans="1:9" ht="12.6" customHeight="1" x14ac:dyDescent="0.25">
      <c r="A42" s="57"/>
      <c r="B42" s="56" t="s">
        <v>20</v>
      </c>
      <c r="C42" s="56">
        <v>2012</v>
      </c>
      <c r="D42" s="57">
        <v>61.259080000000004</v>
      </c>
      <c r="E42" s="57">
        <v>47.16968</v>
      </c>
      <c r="F42" s="57">
        <v>8.4200900000000001</v>
      </c>
      <c r="G42" s="57">
        <v>3.8952199999999997</v>
      </c>
      <c r="H42" s="57">
        <v>6.5385400000000002</v>
      </c>
      <c r="I42" s="57">
        <v>3.6146500000000001</v>
      </c>
    </row>
    <row r="43" spans="1:9" ht="12.6" customHeight="1" x14ac:dyDescent="0.25">
      <c r="A43" s="57"/>
      <c r="B43" s="56" t="s">
        <v>21</v>
      </c>
      <c r="C43" s="56">
        <v>1994</v>
      </c>
      <c r="D43" s="57">
        <v>5.9682399999999998</v>
      </c>
      <c r="E43" s="57">
        <v>0.90825</v>
      </c>
      <c r="F43" s="57">
        <v>0.32301999999999997</v>
      </c>
      <c r="G43" s="57" t="s">
        <v>162</v>
      </c>
      <c r="H43" s="57">
        <v>4.7084099999999998</v>
      </c>
      <c r="I43" s="57">
        <v>0.35158999999999996</v>
      </c>
    </row>
    <row r="44" spans="1:9" ht="12.6" customHeight="1" x14ac:dyDescent="0.25">
      <c r="A44" s="53"/>
      <c r="B44" s="52" t="s">
        <v>22</v>
      </c>
      <c r="C44" s="52">
        <v>2005</v>
      </c>
      <c r="D44" s="53">
        <v>26.474019999999999</v>
      </c>
      <c r="E44" s="53">
        <v>0.35649000000000003</v>
      </c>
      <c r="F44" s="53">
        <v>0.10593999999999999</v>
      </c>
      <c r="G44" s="53">
        <v>1.6000000000000001E-4</v>
      </c>
      <c r="H44" s="53">
        <v>25.917339999999999</v>
      </c>
      <c r="I44" s="53">
        <v>0.20002</v>
      </c>
    </row>
    <row r="45" spans="1:9" ht="12.6" customHeight="1" x14ac:dyDescent="0.25">
      <c r="A45" s="53"/>
      <c r="B45" s="52" t="s">
        <v>187</v>
      </c>
      <c r="C45" s="52">
        <v>2000</v>
      </c>
      <c r="D45" s="53">
        <v>0.44766</v>
      </c>
      <c r="E45" s="53">
        <v>0.29367000000000004</v>
      </c>
      <c r="F45" s="53">
        <v>0.13755000000000001</v>
      </c>
      <c r="G45" s="53">
        <v>8.4999999999999995E-4</v>
      </c>
      <c r="H45" s="53">
        <v>0.13086</v>
      </c>
      <c r="I45" s="53">
        <v>2.2280000000000001E-2</v>
      </c>
    </row>
    <row r="46" spans="1:9" ht="12.6" customHeight="1" x14ac:dyDescent="0.25">
      <c r="A46" s="53"/>
      <c r="B46" s="52" t="s">
        <v>23</v>
      </c>
      <c r="C46" s="52">
        <v>1994</v>
      </c>
      <c r="D46" s="53">
        <v>12.762589999999999</v>
      </c>
      <c r="E46" s="53">
        <v>1.8811099999999998</v>
      </c>
      <c r="F46" s="53">
        <v>0.83128999999999997</v>
      </c>
      <c r="G46" s="53">
        <v>4.9849999999999998E-2</v>
      </c>
      <c r="H46" s="53">
        <v>10.55926</v>
      </c>
      <c r="I46" s="53">
        <v>0.27237</v>
      </c>
    </row>
    <row r="47" spans="1:9" ht="12.6" customHeight="1" x14ac:dyDescent="0.25">
      <c r="A47" s="53"/>
      <c r="B47" s="52" t="s">
        <v>24</v>
      </c>
      <c r="C47" s="52">
        <v>1994</v>
      </c>
      <c r="D47" s="53">
        <v>165.72502</v>
      </c>
      <c r="E47" s="53">
        <v>3.2395800000000001</v>
      </c>
      <c r="F47" s="53">
        <v>1.35236</v>
      </c>
      <c r="G47" s="53">
        <v>58.523449999999997</v>
      </c>
      <c r="H47" s="53">
        <v>102.23180000000001</v>
      </c>
      <c r="I47" s="53">
        <v>1.7301900000000001</v>
      </c>
    </row>
    <row r="48" spans="1:9" ht="12.6" customHeight="1" x14ac:dyDescent="0.25">
      <c r="A48" s="53"/>
      <c r="B48" s="52" t="s">
        <v>25</v>
      </c>
      <c r="C48" s="52">
        <v>2012</v>
      </c>
      <c r="D48" s="53">
        <v>698.62646999999993</v>
      </c>
      <c r="E48" s="53">
        <v>565.75887</v>
      </c>
      <c r="F48" s="53">
        <v>195.11170000000001</v>
      </c>
      <c r="G48" s="53">
        <v>56.457080000000005</v>
      </c>
      <c r="H48" s="53">
        <v>55.528599999999997</v>
      </c>
      <c r="I48" s="53">
        <v>20.57178</v>
      </c>
    </row>
    <row r="49" spans="1:9" ht="12.6" customHeight="1" x14ac:dyDescent="0.25">
      <c r="A49" s="57"/>
      <c r="B49" s="56" t="s">
        <v>26</v>
      </c>
      <c r="C49" s="56">
        <v>1994</v>
      </c>
      <c r="D49" s="57">
        <v>37.737000000000002</v>
      </c>
      <c r="E49" s="57">
        <v>18.928000000000001</v>
      </c>
      <c r="F49" s="57">
        <v>0.122</v>
      </c>
      <c r="G49" s="57" t="s">
        <v>162</v>
      </c>
      <c r="H49" s="57">
        <v>16.243739999999999</v>
      </c>
      <c r="I49" s="57">
        <v>2.5652600000000003</v>
      </c>
    </row>
    <row r="50" spans="1:9" ht="12.6" customHeight="1" x14ac:dyDescent="0.25">
      <c r="A50" s="57"/>
      <c r="B50" s="56" t="s">
        <v>27</v>
      </c>
      <c r="C50" s="56">
        <v>1993</v>
      </c>
      <c r="D50" s="57">
        <v>8.0211000000000006</v>
      </c>
      <c r="E50" s="57">
        <v>0.30964999999999998</v>
      </c>
      <c r="F50" s="57" t="s">
        <v>162</v>
      </c>
      <c r="G50" s="57" t="s">
        <v>162</v>
      </c>
      <c r="H50" s="57">
        <v>7.2990200000000005</v>
      </c>
      <c r="I50" s="57">
        <v>0.41243000000000002</v>
      </c>
    </row>
    <row r="51" spans="1:9" ht="12.6" customHeight="1" x14ac:dyDescent="0.25">
      <c r="A51" s="57"/>
      <c r="B51" s="56" t="s">
        <v>28</v>
      </c>
      <c r="C51" s="56">
        <v>2006</v>
      </c>
      <c r="D51" s="57">
        <v>78.955190000000002</v>
      </c>
      <c r="E51" s="57">
        <v>57.820029999999996</v>
      </c>
      <c r="F51" s="57">
        <v>17.075869999999998</v>
      </c>
      <c r="G51" s="57">
        <v>5.2449700000000004</v>
      </c>
      <c r="H51" s="57">
        <v>13.400829999999999</v>
      </c>
      <c r="I51" s="57">
        <v>2.48936</v>
      </c>
    </row>
    <row r="52" spans="1:9" ht="12.6" customHeight="1" x14ac:dyDescent="0.25">
      <c r="A52" s="57"/>
      <c r="B52" s="56" t="s">
        <v>29</v>
      </c>
      <c r="C52" s="56">
        <v>2005</v>
      </c>
      <c r="D52" s="57">
        <v>7465.8617199999999</v>
      </c>
      <c r="E52" s="57">
        <v>5769.8548000000001</v>
      </c>
      <c r="F52" s="57">
        <v>430.786</v>
      </c>
      <c r="G52" s="57">
        <v>764.88592000000006</v>
      </c>
      <c r="H52" s="57">
        <v>819.32899999999995</v>
      </c>
      <c r="I52" s="57">
        <v>111.792</v>
      </c>
    </row>
    <row r="53" spans="1:9" ht="12.6" customHeight="1" x14ac:dyDescent="0.25">
      <c r="A53" s="57"/>
      <c r="B53" s="56" t="s">
        <v>30</v>
      </c>
      <c r="C53" s="56">
        <v>2004</v>
      </c>
      <c r="D53" s="57">
        <v>153.88477</v>
      </c>
      <c r="E53" s="57">
        <v>65.971109999999996</v>
      </c>
      <c r="F53" s="57">
        <v>21.76868</v>
      </c>
      <c r="G53" s="57">
        <v>9.0701100000000014</v>
      </c>
      <c r="H53" s="57">
        <v>68.565579999999997</v>
      </c>
      <c r="I53" s="57">
        <v>10.27797</v>
      </c>
    </row>
    <row r="54" spans="1:9" ht="12.6" customHeight="1" x14ac:dyDescent="0.25">
      <c r="A54" s="53"/>
      <c r="B54" s="52" t="s">
        <v>31</v>
      </c>
      <c r="C54" s="52">
        <v>1994</v>
      </c>
      <c r="D54" s="53">
        <v>0.51212999999999997</v>
      </c>
      <c r="E54" s="53">
        <v>7.0519999999999999E-2</v>
      </c>
      <c r="F54" s="53" t="s">
        <v>162</v>
      </c>
      <c r="G54" s="53" t="s">
        <v>162</v>
      </c>
      <c r="H54" s="53">
        <v>0.43844</v>
      </c>
      <c r="I54" s="53">
        <v>3.1700000000000001E-3</v>
      </c>
    </row>
    <row r="55" spans="1:9" ht="12.6" customHeight="1" x14ac:dyDescent="0.25">
      <c r="A55" s="53"/>
      <c r="B55" s="52" t="s">
        <v>32</v>
      </c>
      <c r="C55" s="52">
        <v>2000</v>
      </c>
      <c r="D55" s="53">
        <v>2.0650500000000003</v>
      </c>
      <c r="E55" s="53">
        <v>1.61168</v>
      </c>
      <c r="F55" s="53">
        <v>0.38564999999999999</v>
      </c>
      <c r="G55" s="53">
        <v>4.8200000000000005E-3</v>
      </c>
      <c r="H55" s="53">
        <v>0.32469999999999999</v>
      </c>
      <c r="I55" s="53">
        <v>0.12384999999999999</v>
      </c>
    </row>
    <row r="56" spans="1:9" ht="12.6" customHeight="1" x14ac:dyDescent="0.25">
      <c r="A56" s="53"/>
      <c r="B56" s="52" t="s">
        <v>33</v>
      </c>
      <c r="C56" s="52">
        <v>1994</v>
      </c>
      <c r="D56" s="53">
        <v>8.0299999999999996E-2</v>
      </c>
      <c r="E56" s="53">
        <v>3.2560000000000006E-2</v>
      </c>
      <c r="F56" s="53">
        <v>1.6050000000000002E-2</v>
      </c>
      <c r="G56" s="53" t="s">
        <v>162</v>
      </c>
      <c r="H56" s="53">
        <v>1.0320000000000001E-2</v>
      </c>
      <c r="I56" s="53">
        <v>3.7409999999999999E-2</v>
      </c>
    </row>
    <row r="57" spans="1:9" ht="12.6" customHeight="1" x14ac:dyDescent="0.25">
      <c r="A57" s="53"/>
      <c r="B57" s="52" t="s">
        <v>34</v>
      </c>
      <c r="C57" s="52">
        <v>2005</v>
      </c>
      <c r="D57" s="53">
        <v>12.114030000000001</v>
      </c>
      <c r="E57" s="53">
        <v>5.6931099999999999</v>
      </c>
      <c r="F57" s="53">
        <v>3.8909000000000002</v>
      </c>
      <c r="G57" s="53">
        <v>0.49660000000000004</v>
      </c>
      <c r="H57" s="53">
        <v>4.6034199999999998</v>
      </c>
      <c r="I57" s="53">
        <v>1.3209000000000002</v>
      </c>
    </row>
    <row r="58" spans="1:9" ht="12.6" customHeight="1" x14ac:dyDescent="0.25">
      <c r="A58" s="53"/>
      <c r="B58" s="52" t="s">
        <v>209</v>
      </c>
      <c r="C58" s="52">
        <v>2000</v>
      </c>
      <c r="D58" s="53">
        <v>271.19746000000004</v>
      </c>
      <c r="E58" s="53">
        <v>66.586690000000004</v>
      </c>
      <c r="F58" s="53">
        <v>2.2027399999999999</v>
      </c>
      <c r="G58" s="53">
        <v>1.64E-3</v>
      </c>
      <c r="H58" s="53">
        <v>194.61190999999999</v>
      </c>
      <c r="I58" s="53">
        <v>9.9972199999999987</v>
      </c>
    </row>
    <row r="59" spans="1:9" ht="12.6" customHeight="1" x14ac:dyDescent="0.25">
      <c r="A59" s="57"/>
      <c r="B59" s="56" t="s">
        <v>35</v>
      </c>
      <c r="C59" s="56">
        <v>2012</v>
      </c>
      <c r="D59" s="57">
        <v>26.449619999999999</v>
      </c>
      <c r="E59" s="57">
        <v>18.923159999999999</v>
      </c>
      <c r="F59" s="57">
        <v>5.7091899999999995</v>
      </c>
      <c r="G59" s="57">
        <v>2.8506100000000001</v>
      </c>
      <c r="H59" s="57">
        <v>3.3946700000000001</v>
      </c>
      <c r="I59" s="57">
        <v>1.12561</v>
      </c>
    </row>
    <row r="60" spans="1:9" ht="12.6" customHeight="1" x14ac:dyDescent="0.25">
      <c r="A60" s="57"/>
      <c r="B60" s="56" t="s">
        <v>36</v>
      </c>
      <c r="C60" s="56">
        <v>1996</v>
      </c>
      <c r="D60" s="57">
        <v>40.194870000000002</v>
      </c>
      <c r="E60" s="57">
        <v>26.644200000000001</v>
      </c>
      <c r="F60" s="57" t="s">
        <v>162</v>
      </c>
      <c r="G60" s="57">
        <v>1.21679</v>
      </c>
      <c r="H60" s="57">
        <v>10.27483</v>
      </c>
      <c r="I60" s="57">
        <v>2.05905</v>
      </c>
    </row>
    <row r="61" spans="1:9" ht="12.6" customHeight="1" x14ac:dyDescent="0.25">
      <c r="A61" s="57"/>
      <c r="B61" s="56" t="s">
        <v>188</v>
      </c>
      <c r="C61" s="56">
        <v>2012</v>
      </c>
      <c r="D61" s="57">
        <v>9.2592999999999996</v>
      </c>
      <c r="E61" s="57">
        <v>6.5557700000000008</v>
      </c>
      <c r="F61" s="57">
        <v>2.0666799999999999</v>
      </c>
      <c r="G61" s="57">
        <v>0.81420000000000003</v>
      </c>
      <c r="H61" s="57">
        <v>0.8155</v>
      </c>
      <c r="I61" s="57">
        <v>1.0005500000000001</v>
      </c>
    </row>
    <row r="62" spans="1:9" ht="12.6" customHeight="1" x14ac:dyDescent="0.25">
      <c r="A62" s="57"/>
      <c r="B62" s="56" t="s">
        <v>37</v>
      </c>
      <c r="C62" s="56">
        <v>2012</v>
      </c>
      <c r="D62" s="57">
        <v>131.46602999999999</v>
      </c>
      <c r="E62" s="57">
        <v>107.09005999999999</v>
      </c>
      <c r="F62" s="57">
        <v>16.908609999999999</v>
      </c>
      <c r="G62" s="57">
        <v>12.09548</v>
      </c>
      <c r="H62" s="57">
        <v>8.05837</v>
      </c>
      <c r="I62" s="57">
        <v>3.76654</v>
      </c>
    </row>
    <row r="63" spans="1:9" ht="22.8" customHeight="1" x14ac:dyDescent="0.25">
      <c r="A63" s="57"/>
      <c r="B63" s="58" t="s">
        <v>189</v>
      </c>
      <c r="C63" s="56">
        <v>2002</v>
      </c>
      <c r="D63" s="57">
        <v>87.33</v>
      </c>
      <c r="E63" s="57">
        <v>77.605000000000004</v>
      </c>
      <c r="F63" s="57">
        <v>1.488</v>
      </c>
      <c r="G63" s="57">
        <v>5.6580000000000004</v>
      </c>
      <c r="H63" s="57">
        <v>2.8140000000000001</v>
      </c>
      <c r="I63" s="57">
        <v>1.2529999999999999</v>
      </c>
    </row>
    <row r="64" spans="1:9" ht="12.6" customHeight="1" x14ac:dyDescent="0.25">
      <c r="A64" s="53"/>
      <c r="B64" s="52" t="s">
        <v>190</v>
      </c>
      <c r="C64" s="52">
        <v>2003</v>
      </c>
      <c r="D64" s="53">
        <v>45.998980000000003</v>
      </c>
      <c r="E64" s="53">
        <v>3.5960000000000001</v>
      </c>
      <c r="F64" s="53">
        <v>0.83299999999999996</v>
      </c>
      <c r="G64" s="53">
        <v>0.157</v>
      </c>
      <c r="H64" s="53">
        <v>34.582660000000004</v>
      </c>
      <c r="I64" s="53">
        <v>7.6633199999999997</v>
      </c>
    </row>
    <row r="65" spans="1:9" ht="12.6" customHeight="1" x14ac:dyDescent="0.25">
      <c r="A65" s="53"/>
      <c r="B65" s="52" t="s">
        <v>38</v>
      </c>
      <c r="C65" s="52">
        <v>2012</v>
      </c>
      <c r="D65" s="53">
        <v>53.118010000000005</v>
      </c>
      <c r="E65" s="53">
        <v>40.407029999999999</v>
      </c>
      <c r="F65" s="53">
        <v>12.487969999999999</v>
      </c>
      <c r="G65" s="53">
        <v>1.81227</v>
      </c>
      <c r="H65" s="53">
        <v>9.6406000000000009</v>
      </c>
      <c r="I65" s="53">
        <v>1.1015599999999999</v>
      </c>
    </row>
    <row r="66" spans="1:9" ht="12.6" customHeight="1" x14ac:dyDescent="0.25">
      <c r="A66" s="53"/>
      <c r="B66" s="52" t="s">
        <v>39</v>
      </c>
      <c r="C66" s="52">
        <v>2000</v>
      </c>
      <c r="D66" s="53">
        <v>1.0718099999999999</v>
      </c>
      <c r="E66" s="53">
        <v>0.35646</v>
      </c>
      <c r="F66" s="53">
        <v>0.10875</v>
      </c>
      <c r="G66" s="53" t="s">
        <v>162</v>
      </c>
      <c r="H66" s="53">
        <v>0.66095999999999999</v>
      </c>
      <c r="I66" s="53">
        <v>5.4390000000000001E-2</v>
      </c>
    </row>
    <row r="67" spans="1:9" ht="12.6" customHeight="1" x14ac:dyDescent="0.25">
      <c r="A67" s="53"/>
      <c r="B67" s="52" t="s">
        <v>40</v>
      </c>
      <c r="C67" s="52">
        <v>2005</v>
      </c>
      <c r="D67" s="53">
        <v>0.18189</v>
      </c>
      <c r="E67" s="53">
        <v>0.12171</v>
      </c>
      <c r="F67" s="53">
        <v>4.6799999999999994E-2</v>
      </c>
      <c r="G67" s="53">
        <v>0</v>
      </c>
      <c r="H67" s="53">
        <v>4.1399999999999999E-2</v>
      </c>
      <c r="I67" s="53">
        <v>1.8780000000000002E-2</v>
      </c>
    </row>
    <row r="68" spans="1:9" ht="12.6" customHeight="1" x14ac:dyDescent="0.25">
      <c r="A68" s="53"/>
      <c r="B68" s="52" t="s">
        <v>41</v>
      </c>
      <c r="C68" s="52">
        <v>2000</v>
      </c>
      <c r="D68" s="53">
        <v>26.433240000000001</v>
      </c>
      <c r="E68" s="53">
        <v>18.2469</v>
      </c>
      <c r="F68" s="53">
        <v>6.1832799999999999</v>
      </c>
      <c r="G68" s="53">
        <v>0.81105999999999989</v>
      </c>
      <c r="H68" s="53">
        <v>5.7021300000000004</v>
      </c>
      <c r="I68" s="53">
        <v>1.6731500000000001</v>
      </c>
    </row>
    <row r="69" spans="1:9" ht="12.6" customHeight="1" x14ac:dyDescent="0.25">
      <c r="A69" s="57"/>
      <c r="B69" s="56" t="s">
        <v>42</v>
      </c>
      <c r="C69" s="56">
        <v>2006</v>
      </c>
      <c r="D69" s="57">
        <v>247.98973999999998</v>
      </c>
      <c r="E69" s="57">
        <v>26.89536</v>
      </c>
      <c r="F69" s="57">
        <v>12.78415</v>
      </c>
      <c r="G69" s="57">
        <v>2.7545900000000003</v>
      </c>
      <c r="H69" s="57">
        <v>210.11279000000002</v>
      </c>
      <c r="I69" s="57">
        <v>8.2270000000000003</v>
      </c>
    </row>
    <row r="70" spans="1:9" ht="12.6" customHeight="1" x14ac:dyDescent="0.25">
      <c r="A70" s="57"/>
      <c r="B70" s="56" t="s">
        <v>43</v>
      </c>
      <c r="C70" s="56">
        <v>2000</v>
      </c>
      <c r="D70" s="57">
        <v>193.23757999999998</v>
      </c>
      <c r="E70" s="57">
        <v>116.19307999999999</v>
      </c>
      <c r="F70" s="57">
        <v>27.209820000000001</v>
      </c>
      <c r="G70" s="57">
        <v>27.767400000000002</v>
      </c>
      <c r="H70" s="57">
        <v>31.798999999999999</v>
      </c>
      <c r="I70" s="57">
        <v>17.478099999999998</v>
      </c>
    </row>
    <row r="71" spans="1:9" ht="12.6" customHeight="1" x14ac:dyDescent="0.25">
      <c r="A71" s="57"/>
      <c r="B71" s="56" t="s">
        <v>44</v>
      </c>
      <c r="C71" s="56">
        <v>2005</v>
      </c>
      <c r="D71" s="57">
        <v>11.069000000000001</v>
      </c>
      <c r="E71" s="57">
        <v>5.9082600000000003</v>
      </c>
      <c r="F71" s="57">
        <v>2.4833099999999999</v>
      </c>
      <c r="G71" s="57">
        <v>0.44207999999999997</v>
      </c>
      <c r="H71" s="57">
        <v>3.1133800000000003</v>
      </c>
      <c r="I71" s="57">
        <v>1.60528</v>
      </c>
    </row>
    <row r="72" spans="1:9" ht="12.6" customHeight="1" x14ac:dyDescent="0.25">
      <c r="A72" s="57"/>
      <c r="B72" s="56" t="s">
        <v>45</v>
      </c>
      <c r="C72" s="56">
        <v>2000</v>
      </c>
      <c r="D72" s="57">
        <v>3.9340000000000002</v>
      </c>
      <c r="E72" s="57">
        <v>0.754</v>
      </c>
      <c r="F72" s="57">
        <v>0.19900000000000001</v>
      </c>
      <c r="G72" s="57">
        <v>3.5000000000000003E-2</v>
      </c>
      <c r="H72" s="57">
        <v>3.1030000000000002</v>
      </c>
      <c r="I72" s="57">
        <v>4.2000000000000003E-2</v>
      </c>
    </row>
    <row r="73" spans="1:9" ht="12.6" customHeight="1" x14ac:dyDescent="0.25">
      <c r="A73" s="57"/>
      <c r="B73" s="56" t="s">
        <v>46</v>
      </c>
      <c r="C73" s="56">
        <v>2012</v>
      </c>
      <c r="D73" s="57">
        <v>19.18947</v>
      </c>
      <c r="E73" s="57">
        <v>16.873830000000002</v>
      </c>
      <c r="F73" s="57">
        <v>2.2789699999999997</v>
      </c>
      <c r="G73" s="57">
        <v>0.66258000000000006</v>
      </c>
      <c r="H73" s="57">
        <v>1.3261700000000001</v>
      </c>
      <c r="I73" s="57">
        <v>0.30817</v>
      </c>
    </row>
    <row r="74" spans="1:9" ht="12.6" customHeight="1" x14ac:dyDescent="0.25">
      <c r="A74" s="53"/>
      <c r="B74" s="52" t="s">
        <v>47</v>
      </c>
      <c r="C74" s="52">
        <v>1995</v>
      </c>
      <c r="D74" s="53">
        <v>47.744999999999997</v>
      </c>
      <c r="E74" s="53">
        <v>7.5650000000000004</v>
      </c>
      <c r="F74" s="53" t="s">
        <v>162</v>
      </c>
      <c r="G74" s="53">
        <v>0.34300000000000003</v>
      </c>
      <c r="H74" s="53">
        <v>38.497999999999998</v>
      </c>
      <c r="I74" s="53">
        <v>1.339</v>
      </c>
    </row>
    <row r="75" spans="1:9" ht="12.6" customHeight="1" x14ac:dyDescent="0.25">
      <c r="A75" s="53"/>
      <c r="B75" s="52" t="s">
        <v>48</v>
      </c>
      <c r="C75" s="52">
        <v>2004</v>
      </c>
      <c r="D75" s="53">
        <v>2.7100599999999999</v>
      </c>
      <c r="E75" s="53">
        <v>1.65263</v>
      </c>
      <c r="F75" s="53">
        <v>0.73300999999999994</v>
      </c>
      <c r="G75" s="53" t="s">
        <v>162</v>
      </c>
      <c r="H75" s="53">
        <v>0.96262000000000003</v>
      </c>
      <c r="I75" s="53">
        <v>9.4819999999999988E-2</v>
      </c>
    </row>
    <row r="76" spans="1:9" ht="12.6" customHeight="1" x14ac:dyDescent="0.25">
      <c r="A76" s="53"/>
      <c r="B76" s="52" t="s">
        <v>49</v>
      </c>
      <c r="C76" s="52">
        <v>2012</v>
      </c>
      <c r="D76" s="53">
        <v>60.965730000000001</v>
      </c>
      <c r="E76" s="53">
        <v>47.814140000000002</v>
      </c>
      <c r="F76" s="53">
        <v>12.678030000000001</v>
      </c>
      <c r="G76" s="53">
        <v>5.3099499999999997</v>
      </c>
      <c r="H76" s="53">
        <v>5.7078800000000003</v>
      </c>
      <c r="I76" s="53">
        <v>2.06779</v>
      </c>
    </row>
    <row r="77" spans="1:9" ht="12.6" customHeight="1" x14ac:dyDescent="0.25">
      <c r="A77" s="53"/>
      <c r="B77" s="52" t="s">
        <v>50</v>
      </c>
      <c r="C77" s="52">
        <v>2012</v>
      </c>
      <c r="D77" s="53">
        <v>496.39598999999998</v>
      </c>
      <c r="E77" s="53">
        <v>356.7593</v>
      </c>
      <c r="F77" s="53">
        <v>133.92671999999999</v>
      </c>
      <c r="G77" s="53">
        <v>36.029050000000005</v>
      </c>
      <c r="H77" s="53">
        <v>89.705479999999994</v>
      </c>
      <c r="I77" s="53">
        <v>12.76399</v>
      </c>
    </row>
    <row r="78" spans="1:9" ht="12.6" customHeight="1" x14ac:dyDescent="0.25">
      <c r="A78" s="53"/>
      <c r="B78" s="52" t="s">
        <v>51</v>
      </c>
      <c r="C78" s="52">
        <v>2000</v>
      </c>
      <c r="D78" s="53">
        <v>6.1595500000000003</v>
      </c>
      <c r="E78" s="53">
        <v>5.3023800000000003</v>
      </c>
      <c r="F78" s="53">
        <v>0.40468999999999999</v>
      </c>
      <c r="G78" s="53">
        <v>9.01E-2</v>
      </c>
      <c r="H78" s="53">
        <v>0.36001</v>
      </c>
      <c r="I78" s="53">
        <v>0.40705999999999998</v>
      </c>
    </row>
    <row r="79" spans="1:9" ht="12.6" customHeight="1" x14ac:dyDescent="0.25">
      <c r="A79" s="57"/>
      <c r="B79" s="56" t="s">
        <v>52</v>
      </c>
      <c r="C79" s="56">
        <v>2000</v>
      </c>
      <c r="D79" s="57">
        <v>19.383189999999999</v>
      </c>
      <c r="E79" s="57">
        <v>0.34012999999999999</v>
      </c>
      <c r="F79" s="57">
        <v>9.9819999999999992E-2</v>
      </c>
      <c r="G79" s="57">
        <v>17.26737</v>
      </c>
      <c r="H79" s="57">
        <v>1.5687200000000001</v>
      </c>
      <c r="I79" s="57">
        <v>0.20696999999999999</v>
      </c>
    </row>
    <row r="80" spans="1:9" ht="12.6" customHeight="1" x14ac:dyDescent="0.25">
      <c r="A80" s="57"/>
      <c r="B80" s="56" t="s">
        <v>53</v>
      </c>
      <c r="C80" s="56">
        <v>2006</v>
      </c>
      <c r="D80" s="57">
        <v>12.21869</v>
      </c>
      <c r="E80" s="57">
        <v>5.9653999999999998</v>
      </c>
      <c r="F80" s="57">
        <v>1.2857100000000001</v>
      </c>
      <c r="G80" s="57">
        <v>1.7819800000000001</v>
      </c>
      <c r="H80" s="57">
        <v>3.3119000000000001</v>
      </c>
      <c r="I80" s="57">
        <v>1.1529</v>
      </c>
    </row>
    <row r="81" spans="1:9" ht="12.6" customHeight="1" x14ac:dyDescent="0.25">
      <c r="A81" s="57"/>
      <c r="B81" s="56" t="s">
        <v>54</v>
      </c>
      <c r="C81" s="56">
        <v>2012</v>
      </c>
      <c r="D81" s="57">
        <v>939.0833100000001</v>
      </c>
      <c r="E81" s="57">
        <v>786.03045999999995</v>
      </c>
      <c r="F81" s="57">
        <v>155.4864</v>
      </c>
      <c r="G81" s="57">
        <v>68.25385</v>
      </c>
      <c r="H81" s="57">
        <v>69.490359999999995</v>
      </c>
      <c r="I81" s="57">
        <v>13.55256</v>
      </c>
    </row>
    <row r="82" spans="1:9" ht="12.6" customHeight="1" x14ac:dyDescent="0.25">
      <c r="A82" s="57"/>
      <c r="B82" s="56" t="s">
        <v>55</v>
      </c>
      <c r="C82" s="56">
        <v>2006</v>
      </c>
      <c r="D82" s="57">
        <v>18.227040000000002</v>
      </c>
      <c r="E82" s="57">
        <v>9.2336100000000005</v>
      </c>
      <c r="F82" s="57">
        <v>3.1201099999999999</v>
      </c>
      <c r="G82" s="57">
        <v>0.24345</v>
      </c>
      <c r="H82" s="57">
        <v>6.4836299999999998</v>
      </c>
      <c r="I82" s="57">
        <v>2.2663500000000001</v>
      </c>
    </row>
    <row r="83" spans="1:9" ht="12.6" customHeight="1" x14ac:dyDescent="0.25">
      <c r="A83" s="57"/>
      <c r="B83" s="56" t="s">
        <v>56</v>
      </c>
      <c r="C83" s="56">
        <v>2012</v>
      </c>
      <c r="D83" s="57">
        <v>110.99406</v>
      </c>
      <c r="E83" s="57">
        <v>87.257739999999998</v>
      </c>
      <c r="F83" s="57">
        <v>16.097840000000001</v>
      </c>
      <c r="G83" s="57">
        <v>9.6067599999999995</v>
      </c>
      <c r="H83" s="57">
        <v>9.0758500000000009</v>
      </c>
      <c r="I83" s="57">
        <v>4.7352299999999996</v>
      </c>
    </row>
    <row r="84" spans="1:9" ht="12.6" customHeight="1" x14ac:dyDescent="0.25">
      <c r="A84" s="53"/>
      <c r="B84" s="52" t="s">
        <v>57</v>
      </c>
      <c r="C84" s="52">
        <v>1994</v>
      </c>
      <c r="D84" s="53">
        <v>1.6064700000000001</v>
      </c>
      <c r="E84" s="53">
        <v>0.13603999999999999</v>
      </c>
      <c r="F84" s="53">
        <v>5.1999999999999998E-2</v>
      </c>
      <c r="G84" s="53" t="s">
        <v>162</v>
      </c>
      <c r="H84" s="53">
        <v>4.2999999999999999E-4</v>
      </c>
      <c r="I84" s="53">
        <v>1.47</v>
      </c>
    </row>
    <row r="85" spans="1:9" ht="12.6" customHeight="1" x14ac:dyDescent="0.25">
      <c r="A85" s="53"/>
      <c r="B85" s="52" t="s">
        <v>58</v>
      </c>
      <c r="C85" s="52">
        <v>1990</v>
      </c>
      <c r="D85" s="53">
        <v>14.742180000000001</v>
      </c>
      <c r="E85" s="53">
        <v>4.5840200000000006</v>
      </c>
      <c r="F85" s="53">
        <v>2.1349899999999997</v>
      </c>
      <c r="G85" s="53">
        <v>0.54465999999999992</v>
      </c>
      <c r="H85" s="53">
        <v>8.8315200000000011</v>
      </c>
      <c r="I85" s="53">
        <v>0.78197000000000005</v>
      </c>
    </row>
    <row r="86" spans="1:9" ht="12.6" customHeight="1" x14ac:dyDescent="0.25">
      <c r="A86" s="53"/>
      <c r="B86" s="52" t="s">
        <v>59</v>
      </c>
      <c r="C86" s="52">
        <v>1994</v>
      </c>
      <c r="D86" s="53">
        <v>5.0576400000000001</v>
      </c>
      <c r="E86" s="53">
        <v>2.0431900000000001</v>
      </c>
      <c r="F86" s="53">
        <v>0.62517999999999996</v>
      </c>
      <c r="G86" s="53">
        <v>0.14341999999999999</v>
      </c>
      <c r="H86" s="53">
        <v>2.5296500000000002</v>
      </c>
      <c r="I86" s="53">
        <v>0.34138000000000002</v>
      </c>
    </row>
    <row r="87" spans="1:9" ht="12.6" customHeight="1" x14ac:dyDescent="0.25">
      <c r="A87" s="53"/>
      <c r="B87" s="52" t="s">
        <v>60</v>
      </c>
      <c r="C87" s="52">
        <v>1994</v>
      </c>
      <c r="D87" s="53">
        <v>1.6939600000000001</v>
      </c>
      <c r="E87" s="53">
        <v>0.17993000000000001</v>
      </c>
      <c r="F87" s="53">
        <v>4.1999999999999996E-4</v>
      </c>
      <c r="G87" s="53">
        <v>2.9999999999999997E-5</v>
      </c>
      <c r="H87" s="53">
        <v>1.4694800000000001</v>
      </c>
      <c r="I87" s="53">
        <v>4.4520000000000004E-2</v>
      </c>
    </row>
    <row r="88" spans="1:9" ht="12.6" customHeight="1" x14ac:dyDescent="0.25">
      <c r="A88" s="53"/>
      <c r="B88" s="52" t="s">
        <v>61</v>
      </c>
      <c r="C88" s="52">
        <v>2004</v>
      </c>
      <c r="D88" s="53">
        <v>3.0717099999999999</v>
      </c>
      <c r="E88" s="53">
        <v>1.657</v>
      </c>
      <c r="F88" s="53">
        <v>0.314</v>
      </c>
      <c r="G88" s="53" t="s">
        <v>162</v>
      </c>
      <c r="H88" s="53">
        <v>1.3303099999999999</v>
      </c>
      <c r="I88" s="53">
        <v>8.4400000000000003E-2</v>
      </c>
    </row>
    <row r="89" spans="1:9" ht="12.6" customHeight="1" x14ac:dyDescent="0.25">
      <c r="A89" s="57"/>
      <c r="B89" s="56" t="s">
        <v>62</v>
      </c>
      <c r="C89" s="56">
        <v>2000</v>
      </c>
      <c r="D89" s="57">
        <v>6.6831199999999997</v>
      </c>
      <c r="E89" s="57">
        <v>1.5683699999999998</v>
      </c>
      <c r="F89" s="57">
        <v>0.74987000000000004</v>
      </c>
      <c r="G89" s="57" t="s">
        <v>162</v>
      </c>
      <c r="H89" s="57">
        <v>4.7713599999999996</v>
      </c>
      <c r="I89" s="57">
        <v>0.18966999999999998</v>
      </c>
    </row>
    <row r="90" spans="1:9" ht="12.6" customHeight="1" x14ac:dyDescent="0.25">
      <c r="A90" s="57"/>
      <c r="B90" s="56" t="s">
        <v>63</v>
      </c>
      <c r="C90" s="56">
        <v>2000</v>
      </c>
      <c r="D90" s="57">
        <v>10.2981</v>
      </c>
      <c r="E90" s="57">
        <v>3.4350000000000001</v>
      </c>
      <c r="F90" s="57">
        <v>2.2730000000000001</v>
      </c>
      <c r="G90" s="57">
        <v>0.68996999999999997</v>
      </c>
      <c r="H90" s="57">
        <v>4.4303800000000004</v>
      </c>
      <c r="I90" s="57">
        <v>1.74275</v>
      </c>
    </row>
    <row r="91" spans="1:9" ht="12.6" customHeight="1" x14ac:dyDescent="0.25">
      <c r="A91" s="57"/>
      <c r="B91" s="56" t="s">
        <v>64</v>
      </c>
      <c r="C91" s="56">
        <v>2012</v>
      </c>
      <c r="D91" s="57">
        <v>61.98066</v>
      </c>
      <c r="E91" s="57">
        <v>45.474580000000003</v>
      </c>
      <c r="F91" s="57">
        <v>10.84891</v>
      </c>
      <c r="G91" s="57">
        <v>4.2738900000000006</v>
      </c>
      <c r="H91" s="57">
        <v>8.7054899999999993</v>
      </c>
      <c r="I91" s="57">
        <v>3.17625</v>
      </c>
    </row>
    <row r="92" spans="1:9" ht="12.6" customHeight="1" x14ac:dyDescent="0.25">
      <c r="A92" s="57"/>
      <c r="B92" s="56" t="s">
        <v>65</v>
      </c>
      <c r="C92" s="56">
        <v>2012</v>
      </c>
      <c r="D92" s="57">
        <v>4.4677299999999995</v>
      </c>
      <c r="E92" s="57">
        <v>1.71757</v>
      </c>
      <c r="F92" s="57">
        <v>0.85298000000000007</v>
      </c>
      <c r="G92" s="57">
        <v>1.8832200000000001</v>
      </c>
      <c r="H92" s="57">
        <v>0.67800000000000005</v>
      </c>
      <c r="I92" s="57">
        <v>0.18277000000000002</v>
      </c>
    </row>
    <row r="93" spans="1:9" ht="12.6" customHeight="1" x14ac:dyDescent="0.25">
      <c r="A93" s="57"/>
      <c r="B93" s="56" t="s">
        <v>66</v>
      </c>
      <c r="C93" s="56">
        <v>2000</v>
      </c>
      <c r="D93" s="57">
        <v>1523.76656</v>
      </c>
      <c r="E93" s="57">
        <v>1027.01649</v>
      </c>
      <c r="F93" s="57">
        <v>98.104529999999997</v>
      </c>
      <c r="G93" s="57">
        <v>88.596130000000002</v>
      </c>
      <c r="H93" s="57">
        <v>355.60165000000001</v>
      </c>
      <c r="I93" s="57">
        <v>52.552289999999999</v>
      </c>
    </row>
    <row r="94" spans="1:9" ht="12.6" customHeight="1" x14ac:dyDescent="0.25">
      <c r="A94" s="53"/>
      <c r="B94" s="52" t="s">
        <v>67</v>
      </c>
      <c r="C94" s="52">
        <v>2000</v>
      </c>
      <c r="D94" s="53">
        <v>554.33348000000001</v>
      </c>
      <c r="E94" s="53">
        <v>280.93621999999999</v>
      </c>
      <c r="F94" s="53">
        <v>56.820749999999997</v>
      </c>
      <c r="G94" s="53">
        <v>42.668959999999998</v>
      </c>
      <c r="H94" s="53">
        <v>73.399979999999999</v>
      </c>
      <c r="I94" s="53">
        <v>157.32832000000002</v>
      </c>
    </row>
    <row r="95" spans="1:9" ht="12.6" customHeight="1" x14ac:dyDescent="0.25">
      <c r="A95" s="53"/>
      <c r="B95" s="52" t="s">
        <v>68</v>
      </c>
      <c r="C95" s="52">
        <v>2000</v>
      </c>
      <c r="D95" s="53">
        <v>483.66917000000001</v>
      </c>
      <c r="E95" s="53">
        <v>377.80421999999999</v>
      </c>
      <c r="F95" s="53">
        <v>76.00515</v>
      </c>
      <c r="G95" s="53">
        <v>31.262869999999999</v>
      </c>
      <c r="H95" s="53">
        <v>42.993110000000001</v>
      </c>
      <c r="I95" s="53">
        <v>31.608970000000003</v>
      </c>
    </row>
    <row r="96" spans="1:9" ht="12.6" customHeight="1" x14ac:dyDescent="0.25">
      <c r="A96" s="53"/>
      <c r="B96" s="52" t="s">
        <v>69</v>
      </c>
      <c r="C96" s="52">
        <v>2012</v>
      </c>
      <c r="D96" s="53">
        <v>58.531239999999997</v>
      </c>
      <c r="E96" s="53">
        <v>37.062650000000005</v>
      </c>
      <c r="F96" s="53">
        <v>10.90042</v>
      </c>
      <c r="G96" s="53">
        <v>2.4212199999999999</v>
      </c>
      <c r="H96" s="53">
        <v>17.967389999999998</v>
      </c>
      <c r="I96" s="53">
        <v>1.00726</v>
      </c>
    </row>
    <row r="97" spans="1:9" ht="12.6" customHeight="1" x14ac:dyDescent="0.25">
      <c r="A97" s="53"/>
      <c r="B97" s="52" t="s">
        <v>70</v>
      </c>
      <c r="C97" s="52">
        <v>2010</v>
      </c>
      <c r="D97" s="53">
        <v>75.415549999999996</v>
      </c>
      <c r="E97" s="53">
        <v>64.09093</v>
      </c>
      <c r="F97" s="53">
        <v>16.367329999999999</v>
      </c>
      <c r="G97" s="53">
        <v>2.95024</v>
      </c>
      <c r="H97" s="53">
        <v>2.3909600000000002</v>
      </c>
      <c r="I97" s="53">
        <v>5.9834199999999997</v>
      </c>
    </row>
    <row r="98" spans="1:9" ht="12.6" customHeight="1" x14ac:dyDescent="0.25">
      <c r="A98" s="53"/>
      <c r="B98" s="52" t="s">
        <v>71</v>
      </c>
      <c r="C98" s="52">
        <v>2012</v>
      </c>
      <c r="D98" s="53">
        <v>461.19123999999999</v>
      </c>
      <c r="E98" s="53">
        <v>379.86278999999996</v>
      </c>
      <c r="F98" s="53">
        <v>106.05681</v>
      </c>
      <c r="G98" s="53">
        <v>28.201340000000002</v>
      </c>
      <c r="H98" s="53">
        <v>35.39723</v>
      </c>
      <c r="I98" s="53">
        <v>16.214169999999999</v>
      </c>
    </row>
    <row r="99" spans="1:9" ht="12.6" customHeight="1" x14ac:dyDescent="0.25">
      <c r="A99" s="57"/>
      <c r="B99" s="56" t="s">
        <v>72</v>
      </c>
      <c r="C99" s="56">
        <v>1994</v>
      </c>
      <c r="D99" s="57">
        <v>116.3142</v>
      </c>
      <c r="E99" s="57">
        <v>8.2309900000000003</v>
      </c>
      <c r="F99" s="57">
        <v>1.2686900000000001</v>
      </c>
      <c r="G99" s="57">
        <v>0.379</v>
      </c>
      <c r="H99" s="57">
        <v>107.32217999999999</v>
      </c>
      <c r="I99" s="57">
        <v>0.38204000000000005</v>
      </c>
    </row>
    <row r="100" spans="1:9" ht="12.6" customHeight="1" x14ac:dyDescent="0.25">
      <c r="A100" s="57"/>
      <c r="B100" s="56" t="s">
        <v>73</v>
      </c>
      <c r="C100" s="56">
        <v>2012</v>
      </c>
      <c r="D100" s="57">
        <v>1343.13679</v>
      </c>
      <c r="E100" s="57">
        <v>1229.5969700000001</v>
      </c>
      <c r="F100" s="57">
        <v>219.75528</v>
      </c>
      <c r="G100" s="57">
        <v>69.515749999999997</v>
      </c>
      <c r="H100" s="57">
        <v>23.90476</v>
      </c>
      <c r="I100" s="57">
        <v>20.02863</v>
      </c>
    </row>
    <row r="101" spans="1:9" ht="12.6" customHeight="1" x14ac:dyDescent="0.25">
      <c r="A101" s="57"/>
      <c r="B101" s="56" t="s">
        <v>74</v>
      </c>
      <c r="C101" s="56">
        <v>2006</v>
      </c>
      <c r="D101" s="57">
        <v>27.751999999999999</v>
      </c>
      <c r="E101" s="57">
        <v>20.916</v>
      </c>
      <c r="F101" s="57">
        <v>4.7270000000000003</v>
      </c>
      <c r="G101" s="57">
        <v>2.5510000000000002</v>
      </c>
      <c r="H101" s="57">
        <v>1.24</v>
      </c>
      <c r="I101" s="57">
        <v>3.0449999999999999</v>
      </c>
    </row>
    <row r="102" spans="1:9" ht="12.6" customHeight="1" x14ac:dyDescent="0.25">
      <c r="A102" s="57"/>
      <c r="B102" s="56" t="s">
        <v>75</v>
      </c>
      <c r="C102" s="56">
        <v>2012</v>
      </c>
      <c r="D102" s="57">
        <v>283.54996999999997</v>
      </c>
      <c r="E102" s="57">
        <v>241.23156</v>
      </c>
      <c r="F102" s="57">
        <v>23.249490000000002</v>
      </c>
      <c r="G102" s="57">
        <v>16.73582</v>
      </c>
      <c r="H102" s="57">
        <v>21.526779999999999</v>
      </c>
      <c r="I102" s="57">
        <v>4.0558100000000001</v>
      </c>
    </row>
    <row r="103" spans="1:9" ht="12.6" customHeight="1" x14ac:dyDescent="0.25">
      <c r="A103" s="57"/>
      <c r="B103" s="56" t="s">
        <v>76</v>
      </c>
      <c r="C103" s="56">
        <v>1994</v>
      </c>
      <c r="D103" s="57">
        <v>21.466229999999999</v>
      </c>
      <c r="E103" s="57">
        <v>8.0581599999999991</v>
      </c>
      <c r="F103" s="57" t="s">
        <v>162</v>
      </c>
      <c r="G103" s="57">
        <v>0.98951</v>
      </c>
      <c r="H103" s="57">
        <v>12.09966</v>
      </c>
      <c r="I103" s="57">
        <v>0.31889000000000001</v>
      </c>
    </row>
    <row r="104" spans="1:9" ht="12.6" customHeight="1" x14ac:dyDescent="0.25">
      <c r="A104" s="53"/>
      <c r="B104" s="52" t="s">
        <v>77</v>
      </c>
      <c r="C104" s="52">
        <v>1994</v>
      </c>
      <c r="D104" s="53">
        <v>2.7969999999999998E-2</v>
      </c>
      <c r="E104" s="53">
        <v>1.856E-2</v>
      </c>
      <c r="F104" s="53" t="s">
        <v>162</v>
      </c>
      <c r="G104" s="53" t="s">
        <v>162</v>
      </c>
      <c r="H104" s="53">
        <v>4.8999999999999998E-4</v>
      </c>
      <c r="I104" s="53">
        <v>8.9300000000000004E-3</v>
      </c>
    </row>
    <row r="105" spans="1:9" ht="12.6" customHeight="1" x14ac:dyDescent="0.25">
      <c r="A105" s="53"/>
      <c r="B105" s="52" t="s">
        <v>191</v>
      </c>
      <c r="C105" s="52">
        <v>1994</v>
      </c>
      <c r="D105" s="53">
        <v>32.373390000000001</v>
      </c>
      <c r="E105" s="53">
        <v>30.85519</v>
      </c>
      <c r="F105" s="53">
        <v>5.3933800000000005</v>
      </c>
      <c r="G105" s="53">
        <v>0.66800000000000004</v>
      </c>
      <c r="H105" s="53">
        <v>6.6000000000000003E-2</v>
      </c>
      <c r="I105" s="53">
        <v>0.78420000000000001</v>
      </c>
    </row>
    <row r="106" spans="1:9" ht="12.6" customHeight="1" x14ac:dyDescent="0.25">
      <c r="A106" s="53"/>
      <c r="B106" s="52" t="s">
        <v>78</v>
      </c>
      <c r="C106" s="52">
        <v>2005</v>
      </c>
      <c r="D106" s="53">
        <v>12.017149999999999</v>
      </c>
      <c r="E106" s="53">
        <v>8.9016900000000003</v>
      </c>
      <c r="F106" s="53">
        <v>2.4875599999999998</v>
      </c>
      <c r="G106" s="53">
        <v>0.51927000000000001</v>
      </c>
      <c r="H106" s="53">
        <v>1.9365599999999998</v>
      </c>
      <c r="I106" s="53">
        <v>0.65961999999999998</v>
      </c>
    </row>
    <row r="107" spans="1:9" ht="12.6" customHeight="1" x14ac:dyDescent="0.25">
      <c r="A107" s="53"/>
      <c r="B107" s="52" t="s">
        <v>192</v>
      </c>
      <c r="C107" s="52">
        <v>2000</v>
      </c>
      <c r="D107" s="53">
        <v>8.89818</v>
      </c>
      <c r="E107" s="53">
        <v>1.03955</v>
      </c>
      <c r="F107" s="53">
        <v>0.44661000000000001</v>
      </c>
      <c r="G107" s="53">
        <v>4.8409999999999995E-2</v>
      </c>
      <c r="H107" s="53">
        <v>7.67591</v>
      </c>
      <c r="I107" s="53">
        <v>0.13431000000000001</v>
      </c>
    </row>
    <row r="108" spans="1:9" ht="12.6" customHeight="1" x14ac:dyDescent="0.25">
      <c r="A108" s="53"/>
      <c r="B108" s="52" t="s">
        <v>79</v>
      </c>
      <c r="C108" s="52">
        <v>2012</v>
      </c>
      <c r="D108" s="53">
        <v>10.979649999999999</v>
      </c>
      <c r="E108" s="53">
        <v>7.2220900000000006</v>
      </c>
      <c r="F108" s="53">
        <v>2.79399</v>
      </c>
      <c r="G108" s="53">
        <v>0.68867999999999996</v>
      </c>
      <c r="H108" s="53">
        <v>2.4203000000000001</v>
      </c>
      <c r="I108" s="53">
        <v>0.6000700000000001</v>
      </c>
    </row>
    <row r="109" spans="1:9" ht="12.6" customHeight="1" x14ac:dyDescent="0.25">
      <c r="A109" s="57"/>
      <c r="B109" s="56" t="s">
        <v>80</v>
      </c>
      <c r="C109" s="56">
        <v>2000</v>
      </c>
      <c r="D109" s="57">
        <v>18.446840000000002</v>
      </c>
      <c r="E109" s="57">
        <v>13.85431</v>
      </c>
      <c r="F109" s="57">
        <v>3.9626399999999999</v>
      </c>
      <c r="G109" s="57">
        <v>1.79098</v>
      </c>
      <c r="H109" s="57">
        <v>1.0654999999999999</v>
      </c>
      <c r="I109" s="57">
        <v>1.7360499999999999</v>
      </c>
    </row>
    <row r="110" spans="1:9" ht="12.6" customHeight="1" x14ac:dyDescent="0.25">
      <c r="A110" s="57"/>
      <c r="B110" s="56" t="s">
        <v>81</v>
      </c>
      <c r="C110" s="56">
        <v>2000</v>
      </c>
      <c r="D110" s="57">
        <v>3.5128900000000001</v>
      </c>
      <c r="E110" s="57">
        <v>1.0794300000000001</v>
      </c>
      <c r="F110" s="57" t="s">
        <v>162</v>
      </c>
      <c r="G110" s="57" t="s">
        <v>162</v>
      </c>
      <c r="H110" s="57">
        <v>2.2338299999999998</v>
      </c>
      <c r="I110" s="57">
        <v>0.19963</v>
      </c>
    </row>
    <row r="111" spans="1:9" ht="12.6" customHeight="1" x14ac:dyDescent="0.25">
      <c r="A111" s="57"/>
      <c r="B111" s="56" t="s">
        <v>193</v>
      </c>
      <c r="C111" s="56">
        <v>2000</v>
      </c>
      <c r="D111" s="57">
        <v>8.0217799999999997</v>
      </c>
      <c r="E111" s="57">
        <v>5.4139999999999997</v>
      </c>
      <c r="F111" s="57">
        <v>2.173</v>
      </c>
      <c r="G111" s="57" t="s">
        <v>162</v>
      </c>
      <c r="H111" s="57">
        <v>2.5619999999999998</v>
      </c>
      <c r="I111" s="57">
        <v>4.5780000000000001E-2</v>
      </c>
    </row>
    <row r="112" spans="1:9" ht="12.6" customHeight="1" x14ac:dyDescent="0.25">
      <c r="A112" s="57"/>
      <c r="B112" s="56" t="s">
        <v>82</v>
      </c>
      <c r="C112" s="56">
        <v>2012</v>
      </c>
      <c r="D112" s="57">
        <v>0.2253</v>
      </c>
      <c r="E112" s="57">
        <v>0.19074000000000002</v>
      </c>
      <c r="F112" s="57">
        <v>8.2489999999999994E-2</v>
      </c>
      <c r="G112" s="57">
        <v>8.3800000000000003E-3</v>
      </c>
      <c r="H112" s="57">
        <v>2.3260000000000003E-2</v>
      </c>
      <c r="I112" s="57">
        <v>2.0099999999999996E-3</v>
      </c>
    </row>
    <row r="113" spans="1:9" ht="12.6" customHeight="1" x14ac:dyDescent="0.25">
      <c r="A113" s="57"/>
      <c r="B113" s="56" t="s">
        <v>83</v>
      </c>
      <c r="C113" s="56">
        <v>2012</v>
      </c>
      <c r="D113" s="57">
        <v>21.62276</v>
      </c>
      <c r="E113" s="57">
        <v>11.885260000000001</v>
      </c>
      <c r="F113" s="57">
        <v>4.5378599999999993</v>
      </c>
      <c r="G113" s="57">
        <v>3.6274000000000002</v>
      </c>
      <c r="H113" s="57">
        <v>5.0599799999999995</v>
      </c>
      <c r="I113" s="57">
        <v>0.96638000000000002</v>
      </c>
    </row>
    <row r="114" spans="1:9" ht="12.6" customHeight="1" x14ac:dyDescent="0.25">
      <c r="A114" s="53"/>
      <c r="B114" s="52" t="s">
        <v>84</v>
      </c>
      <c r="C114" s="52">
        <v>2012</v>
      </c>
      <c r="D114" s="53">
        <v>11.838190000000001</v>
      </c>
      <c r="E114" s="53">
        <v>10.496360000000001</v>
      </c>
      <c r="F114" s="53">
        <v>6.5175200000000002</v>
      </c>
      <c r="G114" s="53">
        <v>0.61074000000000006</v>
      </c>
      <c r="H114" s="53">
        <v>0.66867999999999994</v>
      </c>
      <c r="I114" s="53">
        <v>5.024E-2</v>
      </c>
    </row>
    <row r="115" spans="1:9" ht="12.6" customHeight="1" x14ac:dyDescent="0.25">
      <c r="A115" s="53"/>
      <c r="B115" s="52" t="s">
        <v>85</v>
      </c>
      <c r="C115" s="52">
        <v>2000</v>
      </c>
      <c r="D115" s="53">
        <v>29.343900000000001</v>
      </c>
      <c r="E115" s="53">
        <v>2.7019000000000002</v>
      </c>
      <c r="F115" s="53">
        <v>0.93870000000000009</v>
      </c>
      <c r="G115" s="53">
        <v>2.47E-2</v>
      </c>
      <c r="H115" s="53">
        <v>26.550099999999997</v>
      </c>
      <c r="I115" s="53">
        <v>6.720000000000001E-2</v>
      </c>
    </row>
    <row r="116" spans="1:9" ht="12.6" customHeight="1" x14ac:dyDescent="0.25">
      <c r="A116" s="53"/>
      <c r="B116" s="52" t="s">
        <v>86</v>
      </c>
      <c r="C116" s="52">
        <v>1994</v>
      </c>
      <c r="D116" s="53">
        <v>7.0703399999999998</v>
      </c>
      <c r="E116" s="53">
        <v>3.71787</v>
      </c>
      <c r="F116" s="53" t="s">
        <v>162</v>
      </c>
      <c r="G116" s="53">
        <v>5.8380000000000001E-2</v>
      </c>
      <c r="H116" s="53">
        <v>3.2040000000000002</v>
      </c>
      <c r="I116" s="53">
        <v>9.0090000000000003E-2</v>
      </c>
    </row>
    <row r="117" spans="1:9" ht="12.6" customHeight="1" x14ac:dyDescent="0.25">
      <c r="A117" s="53"/>
      <c r="B117" s="52" t="s">
        <v>87</v>
      </c>
      <c r="C117" s="52">
        <v>2000</v>
      </c>
      <c r="D117" s="53">
        <v>193.39661999999998</v>
      </c>
      <c r="E117" s="53">
        <v>147.00129999999999</v>
      </c>
      <c r="F117" s="53" t="s">
        <v>162</v>
      </c>
      <c r="G117" s="53">
        <v>14.13369</v>
      </c>
      <c r="H117" s="53">
        <v>5.9045299999999994</v>
      </c>
      <c r="I117" s="53">
        <v>26.357099999999999</v>
      </c>
    </row>
    <row r="118" spans="1:9" ht="12.6" customHeight="1" x14ac:dyDescent="0.25">
      <c r="A118" s="53"/>
      <c r="B118" s="52" t="s">
        <v>88</v>
      </c>
      <c r="C118" s="52">
        <v>1994</v>
      </c>
      <c r="D118" s="53">
        <v>0.15297999999999998</v>
      </c>
      <c r="E118" s="53">
        <v>0.129</v>
      </c>
      <c r="F118" s="53" t="s">
        <v>162</v>
      </c>
      <c r="G118" s="53" t="s">
        <v>162</v>
      </c>
      <c r="H118" s="53" t="s">
        <v>162</v>
      </c>
      <c r="I118" s="53">
        <v>2.3980000000000001E-2</v>
      </c>
    </row>
    <row r="119" spans="1:9" ht="12.6" customHeight="1" x14ac:dyDescent="0.25">
      <c r="A119" s="57"/>
      <c r="B119" s="56" t="s">
        <v>89</v>
      </c>
      <c r="C119" s="56">
        <v>2000</v>
      </c>
      <c r="D119" s="57">
        <v>12.2987</v>
      </c>
      <c r="E119" s="57">
        <v>2.3903699999999999</v>
      </c>
      <c r="F119" s="57">
        <v>0.67786999999999997</v>
      </c>
      <c r="G119" s="57">
        <v>0.1134</v>
      </c>
      <c r="H119" s="57">
        <v>9.4483799999999984</v>
      </c>
      <c r="I119" s="57">
        <v>0.34655000000000002</v>
      </c>
    </row>
    <row r="120" spans="1:9" ht="12.6" customHeight="1" x14ac:dyDescent="0.25">
      <c r="A120" s="57"/>
      <c r="B120" s="56" t="s">
        <v>90</v>
      </c>
      <c r="C120" s="56">
        <v>2012</v>
      </c>
      <c r="D120" s="57">
        <v>3.1401500000000002</v>
      </c>
      <c r="E120" s="57">
        <v>2.8219099999999999</v>
      </c>
      <c r="F120" s="57">
        <v>0.55119000000000007</v>
      </c>
      <c r="G120" s="57">
        <v>0.17183000000000001</v>
      </c>
      <c r="H120" s="57">
        <v>7.9439999999999997E-2</v>
      </c>
      <c r="I120" s="57">
        <v>6.5069999999999989E-2</v>
      </c>
    </row>
    <row r="121" spans="1:9" ht="12.6" customHeight="1" x14ac:dyDescent="0.25">
      <c r="A121" s="57"/>
      <c r="B121" s="56" t="s">
        <v>91</v>
      </c>
      <c r="C121" s="56">
        <v>2000</v>
      </c>
      <c r="D121" s="57">
        <v>6.9438500000000003</v>
      </c>
      <c r="E121" s="57">
        <v>1.1706700000000001</v>
      </c>
      <c r="F121" s="57">
        <v>0.40517000000000003</v>
      </c>
      <c r="G121" s="57">
        <v>1.9199999999999998E-2</v>
      </c>
      <c r="H121" s="57">
        <v>5.6674700000000007</v>
      </c>
      <c r="I121" s="57">
        <v>8.6499999999999994E-2</v>
      </c>
    </row>
    <row r="122" spans="1:9" ht="12.6" customHeight="1" x14ac:dyDescent="0.25">
      <c r="A122" s="57"/>
      <c r="B122" s="56" t="s">
        <v>92</v>
      </c>
      <c r="C122" s="56">
        <v>2006</v>
      </c>
      <c r="D122" s="57">
        <v>4.75753</v>
      </c>
      <c r="E122" s="57">
        <v>3.1535799999999998</v>
      </c>
      <c r="F122" s="57">
        <v>0.85663999999999996</v>
      </c>
      <c r="G122" s="57">
        <v>6.495999999999999E-2</v>
      </c>
      <c r="H122" s="57">
        <v>0.20604</v>
      </c>
      <c r="I122" s="57">
        <v>1.3329500000000001</v>
      </c>
    </row>
    <row r="123" spans="1:9" ht="12.6" customHeight="1" x14ac:dyDescent="0.25">
      <c r="A123" s="57"/>
      <c r="B123" s="56" t="s">
        <v>93</v>
      </c>
      <c r="C123" s="56">
        <v>2006</v>
      </c>
      <c r="D123" s="57">
        <v>641.44749999999999</v>
      </c>
      <c r="E123" s="57">
        <v>430.09719999999999</v>
      </c>
      <c r="F123" s="57">
        <v>144.6909</v>
      </c>
      <c r="G123" s="57">
        <v>63.525700000000001</v>
      </c>
      <c r="H123" s="57">
        <v>45.552199999999999</v>
      </c>
      <c r="I123" s="57">
        <v>102.27239999999999</v>
      </c>
    </row>
    <row r="124" spans="1:9" ht="12.6" customHeight="1" x14ac:dyDescent="0.25">
      <c r="A124" s="53"/>
      <c r="B124" s="52" t="s">
        <v>194</v>
      </c>
      <c r="C124" s="52">
        <v>1994</v>
      </c>
      <c r="D124" s="53">
        <v>0.24600999999999998</v>
      </c>
      <c r="E124" s="53">
        <v>0.24099000000000001</v>
      </c>
      <c r="F124" s="53">
        <v>6.4000000000000005E-4</v>
      </c>
      <c r="G124" s="53">
        <v>2.0000000000000002E-5</v>
      </c>
      <c r="H124" s="53">
        <v>8.3999999999999993E-4</v>
      </c>
      <c r="I124" s="53">
        <v>4.1600000000000005E-3</v>
      </c>
    </row>
    <row r="125" spans="1:9" ht="12.6" customHeight="1" x14ac:dyDescent="0.25">
      <c r="A125" s="53"/>
      <c r="B125" s="52" t="s">
        <v>94</v>
      </c>
      <c r="C125" s="52">
        <v>2012</v>
      </c>
      <c r="D125" s="53">
        <v>9.3469999999999998E-2</v>
      </c>
      <c r="E125" s="53">
        <v>8.5529999999999995E-2</v>
      </c>
      <c r="F125" s="53">
        <v>2.912E-2</v>
      </c>
      <c r="G125" s="53">
        <v>6.5599999999999999E-3</v>
      </c>
      <c r="H125" s="53" t="s">
        <v>162</v>
      </c>
      <c r="I125" s="53">
        <v>1.2900000000000001E-3</v>
      </c>
    </row>
    <row r="126" spans="1:9" ht="12.6" customHeight="1" x14ac:dyDescent="0.25">
      <c r="A126" s="53"/>
      <c r="B126" s="52" t="s">
        <v>95</v>
      </c>
      <c r="C126" s="52">
        <v>2006</v>
      </c>
      <c r="D126" s="53">
        <v>17.71095</v>
      </c>
      <c r="E126" s="53">
        <v>10.2196</v>
      </c>
      <c r="F126" s="53">
        <v>1.88693</v>
      </c>
      <c r="G126" s="53">
        <v>0.89215</v>
      </c>
      <c r="H126" s="53">
        <v>6.4616499999999997</v>
      </c>
      <c r="I126" s="53">
        <v>0.13755000000000001</v>
      </c>
    </row>
    <row r="127" spans="1:9" ht="12.6" customHeight="1" x14ac:dyDescent="0.25">
      <c r="A127" s="53"/>
      <c r="B127" s="52" t="s">
        <v>195</v>
      </c>
      <c r="C127" s="52">
        <v>2003</v>
      </c>
      <c r="D127" s="53">
        <v>5.3136700000000001</v>
      </c>
      <c r="E127" s="53">
        <v>2.6566000000000001</v>
      </c>
      <c r="F127" s="53" t="s">
        <v>162</v>
      </c>
      <c r="G127" s="53">
        <v>1.88263</v>
      </c>
      <c r="H127" s="53">
        <v>0.65515999999999996</v>
      </c>
      <c r="I127" s="53">
        <v>0.11928</v>
      </c>
    </row>
    <row r="128" spans="1:9" ht="12.6" customHeight="1" x14ac:dyDescent="0.25">
      <c r="A128" s="53"/>
      <c r="B128" s="52" t="s">
        <v>96</v>
      </c>
      <c r="C128" s="52">
        <v>2000</v>
      </c>
      <c r="D128" s="53">
        <v>59.699690000000004</v>
      </c>
      <c r="E128" s="53">
        <v>32.109729999999999</v>
      </c>
      <c r="F128" s="53">
        <v>5.9629899999999996</v>
      </c>
      <c r="G128" s="53">
        <v>3.7723100000000001</v>
      </c>
      <c r="H128" s="53">
        <v>20.92755</v>
      </c>
      <c r="I128" s="53">
        <v>2.8900999999999999</v>
      </c>
    </row>
    <row r="129" spans="1:9" ht="12.6" customHeight="1" x14ac:dyDescent="0.25">
      <c r="A129" s="57"/>
      <c r="B129" s="56" t="s">
        <v>97</v>
      </c>
      <c r="C129" s="56">
        <v>1994</v>
      </c>
      <c r="D129" s="57">
        <v>8.223889999999999</v>
      </c>
      <c r="E129" s="57">
        <v>1.8621800000000002</v>
      </c>
      <c r="F129" s="57">
        <v>0.85477999999999998</v>
      </c>
      <c r="G129" s="57">
        <v>5.135E-2</v>
      </c>
      <c r="H129" s="57">
        <v>4.6221699999999997</v>
      </c>
      <c r="I129" s="57">
        <v>1.6881900000000001</v>
      </c>
    </row>
    <row r="130" spans="1:9" ht="12.6" customHeight="1" x14ac:dyDescent="0.25">
      <c r="A130" s="57"/>
      <c r="B130" s="56" t="s">
        <v>196</v>
      </c>
      <c r="C130" s="56">
        <v>2005</v>
      </c>
      <c r="D130" s="57">
        <v>38.374900000000004</v>
      </c>
      <c r="E130" s="57">
        <v>8.2120099999999994</v>
      </c>
      <c r="F130" s="57">
        <v>2.4809899999999998</v>
      </c>
      <c r="G130" s="57">
        <v>0.50670999999999999</v>
      </c>
      <c r="H130" s="57">
        <v>26.527049999999999</v>
      </c>
      <c r="I130" s="57">
        <v>3.1228000000000002</v>
      </c>
    </row>
    <row r="131" spans="1:9" ht="12.6" customHeight="1" x14ac:dyDescent="0.25">
      <c r="A131" s="57"/>
      <c r="B131" s="56" t="s">
        <v>98</v>
      </c>
      <c r="C131" s="56">
        <v>2000</v>
      </c>
      <c r="D131" s="57">
        <v>9.085799999999999</v>
      </c>
      <c r="E131" s="57">
        <v>2.1686999999999999</v>
      </c>
      <c r="F131" s="57">
        <v>1.0292000000000001</v>
      </c>
      <c r="G131" s="57" t="s">
        <v>162</v>
      </c>
      <c r="H131" s="57">
        <v>6.7374999999999998</v>
      </c>
      <c r="I131" s="57">
        <v>0.17959999999999998</v>
      </c>
    </row>
    <row r="132" spans="1:9" ht="12.6" customHeight="1" x14ac:dyDescent="0.25">
      <c r="A132" s="57"/>
      <c r="B132" s="56" t="s">
        <v>99</v>
      </c>
      <c r="C132" s="56">
        <v>1994</v>
      </c>
      <c r="D132" s="57">
        <v>3.5900000000000001E-2</v>
      </c>
      <c r="E132" s="57">
        <v>2.8320000000000001E-2</v>
      </c>
      <c r="F132" s="57" t="s">
        <v>162</v>
      </c>
      <c r="G132" s="57" t="s">
        <v>162</v>
      </c>
      <c r="H132" s="57">
        <v>4.9100000000000003E-3</v>
      </c>
      <c r="I132" s="57">
        <v>2.6700000000000001E-3</v>
      </c>
    </row>
    <row r="133" spans="1:9" ht="12.6" customHeight="1" x14ac:dyDescent="0.25">
      <c r="A133" s="57"/>
      <c r="B133" s="56" t="s">
        <v>100</v>
      </c>
      <c r="C133" s="56">
        <v>1994</v>
      </c>
      <c r="D133" s="57">
        <v>31.188869999999998</v>
      </c>
      <c r="E133" s="57">
        <v>3.266</v>
      </c>
      <c r="F133" s="57">
        <v>0.45600000000000002</v>
      </c>
      <c r="G133" s="57">
        <v>0.16500000000000001</v>
      </c>
      <c r="H133" s="57">
        <v>27.196999999999999</v>
      </c>
      <c r="I133" s="57">
        <v>0.56086999999999998</v>
      </c>
    </row>
    <row r="134" spans="1:9" ht="12.6" customHeight="1" x14ac:dyDescent="0.25">
      <c r="A134" s="53"/>
      <c r="B134" s="52" t="s">
        <v>101</v>
      </c>
      <c r="C134" s="52">
        <v>2012</v>
      </c>
      <c r="D134" s="53">
        <v>191.6687</v>
      </c>
      <c r="E134" s="53">
        <v>161.94942</v>
      </c>
      <c r="F134" s="53">
        <v>33.984830000000002</v>
      </c>
      <c r="G134" s="53">
        <v>9.9212199999999999</v>
      </c>
      <c r="H134" s="53">
        <v>15.90349</v>
      </c>
      <c r="I134" s="53">
        <v>3.6883400000000002</v>
      </c>
    </row>
    <row r="135" spans="1:9" ht="12.6" customHeight="1" x14ac:dyDescent="0.25">
      <c r="A135" s="53"/>
      <c r="B135" s="52" t="s">
        <v>102</v>
      </c>
      <c r="C135" s="52">
        <v>2012</v>
      </c>
      <c r="D135" s="53">
        <v>76.047979999999995</v>
      </c>
      <c r="E135" s="53">
        <v>32.121279999999999</v>
      </c>
      <c r="F135" s="53">
        <v>13.755100000000001</v>
      </c>
      <c r="G135" s="53">
        <v>5.2768000000000006</v>
      </c>
      <c r="H135" s="53">
        <v>35.020129999999995</v>
      </c>
      <c r="I135" s="53">
        <v>3.5956700000000001</v>
      </c>
    </row>
    <row r="136" spans="1:9" ht="12.6" customHeight="1" x14ac:dyDescent="0.25">
      <c r="A136" s="53"/>
      <c r="B136" s="52" t="s">
        <v>103</v>
      </c>
      <c r="C136" s="52">
        <v>2000</v>
      </c>
      <c r="D136" s="53">
        <v>11.980639999999999</v>
      </c>
      <c r="E136" s="53">
        <v>3.92184</v>
      </c>
      <c r="F136" s="53">
        <v>1.23451</v>
      </c>
      <c r="G136" s="53">
        <v>0.30585000000000001</v>
      </c>
      <c r="H136" s="53">
        <v>7.101</v>
      </c>
      <c r="I136" s="53">
        <v>0.65195000000000003</v>
      </c>
    </row>
    <row r="137" spans="1:9" ht="12.6" customHeight="1" x14ac:dyDescent="0.25">
      <c r="A137" s="53"/>
      <c r="B137" s="52" t="s">
        <v>104</v>
      </c>
      <c r="C137" s="52">
        <v>2000</v>
      </c>
      <c r="D137" s="53">
        <v>13.627000000000001</v>
      </c>
      <c r="E137" s="53">
        <v>2.6219999999999999</v>
      </c>
      <c r="F137" s="53">
        <v>0.75700000000000001</v>
      </c>
      <c r="G137" s="53">
        <v>1.7999999999999999E-2</v>
      </c>
      <c r="H137" s="53">
        <v>10.635</v>
      </c>
      <c r="I137" s="53">
        <v>0.35199999999999998</v>
      </c>
    </row>
    <row r="138" spans="1:9" ht="12.6" customHeight="1" x14ac:dyDescent="0.25">
      <c r="A138" s="53"/>
      <c r="B138" s="52" t="s">
        <v>105</v>
      </c>
      <c r="C138" s="52">
        <v>2000</v>
      </c>
      <c r="D138" s="53">
        <v>212.44399999999999</v>
      </c>
      <c r="E138" s="53">
        <v>152.16399999999999</v>
      </c>
      <c r="F138" s="53" t="s">
        <v>162</v>
      </c>
      <c r="G138" s="53">
        <v>2.101</v>
      </c>
      <c r="H138" s="53">
        <v>55.81</v>
      </c>
      <c r="I138" s="53">
        <v>2.3690000000000002</v>
      </c>
    </row>
    <row r="139" spans="1:9" ht="12.6" customHeight="1" x14ac:dyDescent="0.25">
      <c r="A139" s="57"/>
      <c r="B139" s="56" t="s">
        <v>106</v>
      </c>
      <c r="C139" s="56">
        <v>1994</v>
      </c>
      <c r="D139" s="57">
        <v>4.4221499999999994</v>
      </c>
      <c r="E139" s="57">
        <v>4.4196400000000002</v>
      </c>
      <c r="F139" s="57">
        <v>1.4219999999999999</v>
      </c>
      <c r="G139" s="57" t="s">
        <v>162</v>
      </c>
      <c r="H139" s="57">
        <v>1.1000000000000001E-3</v>
      </c>
      <c r="I139" s="57">
        <v>1.4199999999999998E-3</v>
      </c>
    </row>
    <row r="140" spans="1:9" ht="12.6" customHeight="1" x14ac:dyDescent="0.25">
      <c r="A140" s="57"/>
      <c r="B140" s="56" t="s">
        <v>107</v>
      </c>
      <c r="C140" s="56">
        <v>2012</v>
      </c>
      <c r="D140" s="57">
        <v>52.757239999999996</v>
      </c>
      <c r="E140" s="57">
        <v>39.208190000000002</v>
      </c>
      <c r="F140" s="57">
        <v>15.163350000000001</v>
      </c>
      <c r="G140" s="57">
        <v>7.6736499999999994</v>
      </c>
      <c r="H140" s="57">
        <v>4.5034700000000001</v>
      </c>
      <c r="I140" s="57">
        <v>1.1943199999999998</v>
      </c>
    </row>
    <row r="141" spans="1:9" ht="12.6" customHeight="1" x14ac:dyDescent="0.25">
      <c r="A141" s="57"/>
      <c r="B141" s="56" t="s">
        <v>197</v>
      </c>
      <c r="C141" s="56">
        <v>1994</v>
      </c>
      <c r="D141" s="57">
        <v>20.87867</v>
      </c>
      <c r="E141" s="57">
        <v>12.44495</v>
      </c>
      <c r="F141" s="57">
        <v>1.65662</v>
      </c>
      <c r="G141" s="57">
        <v>0.59253999999999996</v>
      </c>
      <c r="H141" s="57">
        <v>7.4687000000000001</v>
      </c>
      <c r="I141" s="57">
        <v>0.37248000000000003</v>
      </c>
    </row>
    <row r="142" spans="1:9" ht="12.6" customHeight="1" x14ac:dyDescent="0.25">
      <c r="A142" s="57"/>
      <c r="B142" s="56" t="s">
        <v>108</v>
      </c>
      <c r="C142" s="56">
        <v>1994</v>
      </c>
      <c r="D142" s="57">
        <v>160.58920000000001</v>
      </c>
      <c r="E142" s="57">
        <v>83.256770000000003</v>
      </c>
      <c r="F142" s="57">
        <v>18.677</v>
      </c>
      <c r="G142" s="57">
        <v>11.269600000000001</v>
      </c>
      <c r="H142" s="57">
        <v>61.940169999999995</v>
      </c>
      <c r="I142" s="57">
        <v>4.1226599999999998</v>
      </c>
    </row>
    <row r="143" spans="1:9" ht="12.6" customHeight="1" x14ac:dyDescent="0.25">
      <c r="A143" s="57"/>
      <c r="B143" s="56" t="s">
        <v>109</v>
      </c>
      <c r="C143" s="56">
        <v>2000</v>
      </c>
      <c r="D143" s="57">
        <v>9.2469999999999997E-2</v>
      </c>
      <c r="E143" s="57" t="s">
        <v>162</v>
      </c>
      <c r="F143" s="57" t="s">
        <v>162</v>
      </c>
      <c r="G143" s="57">
        <v>1.0000000000000001E-5</v>
      </c>
      <c r="H143" s="57">
        <v>9.2460000000000001E-2</v>
      </c>
      <c r="I143" s="57" t="s">
        <v>162</v>
      </c>
    </row>
    <row r="144" spans="1:9" ht="12.6" customHeight="1" x14ac:dyDescent="0.25">
      <c r="A144" s="53"/>
      <c r="B144" s="52" t="s">
        <v>110</v>
      </c>
      <c r="C144" s="52">
        <v>2000</v>
      </c>
      <c r="D144" s="53">
        <v>9.7077399999999994</v>
      </c>
      <c r="E144" s="53">
        <v>4.8143700000000003</v>
      </c>
      <c r="F144" s="53">
        <v>2.7260999999999997</v>
      </c>
      <c r="G144" s="53">
        <v>0.5927</v>
      </c>
      <c r="H144" s="53">
        <v>3.2201900000000001</v>
      </c>
      <c r="I144" s="53">
        <v>1.0804800000000001</v>
      </c>
    </row>
    <row r="145" spans="1:9" ht="12.6" customHeight="1" x14ac:dyDescent="0.25">
      <c r="A145" s="53"/>
      <c r="B145" s="52" t="s">
        <v>111</v>
      </c>
      <c r="C145" s="52">
        <v>1994</v>
      </c>
      <c r="D145" s="53">
        <v>5.0122399999999994</v>
      </c>
      <c r="E145" s="53">
        <v>0.94757000000000002</v>
      </c>
      <c r="F145" s="53" t="s">
        <v>162</v>
      </c>
      <c r="G145" s="53">
        <v>0.193</v>
      </c>
      <c r="H145" s="53">
        <v>3.8716699999999999</v>
      </c>
      <c r="I145" s="53" t="s">
        <v>162</v>
      </c>
    </row>
    <row r="146" spans="1:9" ht="12.6" customHeight="1" x14ac:dyDescent="0.25">
      <c r="A146" s="53"/>
      <c r="B146" s="52" t="s">
        <v>112</v>
      </c>
      <c r="C146" s="52">
        <v>2000</v>
      </c>
      <c r="D146" s="53">
        <v>23.429880000000001</v>
      </c>
      <c r="E146" s="53">
        <v>3.6838200000000003</v>
      </c>
      <c r="F146" s="53">
        <v>2.7892899999999998</v>
      </c>
      <c r="G146" s="53">
        <v>0.3952</v>
      </c>
      <c r="H146" s="53">
        <v>18.628229999999999</v>
      </c>
      <c r="I146" s="53">
        <v>0.72262999999999999</v>
      </c>
    </row>
    <row r="147" spans="1:9" ht="12.6" customHeight="1" x14ac:dyDescent="0.25">
      <c r="A147" s="53"/>
      <c r="B147" s="52" t="s">
        <v>113</v>
      </c>
      <c r="C147" s="52">
        <v>2010</v>
      </c>
      <c r="D147" s="53">
        <v>80.59102</v>
      </c>
      <c r="E147" s="53">
        <v>40.605249999999998</v>
      </c>
      <c r="F147" s="53">
        <v>15.2057</v>
      </c>
      <c r="G147" s="53">
        <v>6.2740400000000003</v>
      </c>
      <c r="H147" s="53">
        <v>26.051380000000002</v>
      </c>
      <c r="I147" s="53">
        <v>7.6603500000000002</v>
      </c>
    </row>
    <row r="148" spans="1:9" ht="12.6" customHeight="1" x14ac:dyDescent="0.25">
      <c r="A148" s="53"/>
      <c r="B148" s="52" t="s">
        <v>114</v>
      </c>
      <c r="C148" s="52">
        <v>2000</v>
      </c>
      <c r="D148" s="53">
        <v>126.87871000000001</v>
      </c>
      <c r="E148" s="53">
        <v>69.667240000000007</v>
      </c>
      <c r="F148" s="53">
        <v>25.935779999999998</v>
      </c>
      <c r="G148" s="53">
        <v>8.6097800000000007</v>
      </c>
      <c r="H148" s="53">
        <v>37.002690000000001</v>
      </c>
      <c r="I148" s="53">
        <v>11.599</v>
      </c>
    </row>
    <row r="149" spans="1:9" ht="12.6" customHeight="1" x14ac:dyDescent="0.25">
      <c r="A149" s="57"/>
      <c r="B149" s="56" t="s">
        <v>115</v>
      </c>
      <c r="C149" s="56">
        <v>2012</v>
      </c>
      <c r="D149" s="57">
        <v>399.26796999999999</v>
      </c>
      <c r="E149" s="57">
        <v>319.65755999999999</v>
      </c>
      <c r="F149" s="57">
        <v>46.824529999999996</v>
      </c>
      <c r="G149" s="57">
        <v>26.958320000000001</v>
      </c>
      <c r="H149" s="57">
        <v>36.653860000000002</v>
      </c>
      <c r="I149" s="57">
        <v>15.23855</v>
      </c>
    </row>
    <row r="150" spans="1:9" ht="12.6" customHeight="1" x14ac:dyDescent="0.25">
      <c r="A150" s="57"/>
      <c r="B150" s="56" t="s">
        <v>116</v>
      </c>
      <c r="C150" s="56">
        <v>2012</v>
      </c>
      <c r="D150" s="57">
        <v>68.853769999999997</v>
      </c>
      <c r="E150" s="57">
        <v>47.896940000000001</v>
      </c>
      <c r="F150" s="57">
        <v>17.004529999999999</v>
      </c>
      <c r="G150" s="57">
        <v>5.3149300000000004</v>
      </c>
      <c r="H150" s="57">
        <v>7.2238100000000003</v>
      </c>
      <c r="I150" s="57">
        <v>8.1853700000000007</v>
      </c>
    </row>
    <row r="151" spans="1:9" ht="12.6" customHeight="1" x14ac:dyDescent="0.25">
      <c r="A151" s="57"/>
      <c r="B151" s="56" t="s">
        <v>198</v>
      </c>
      <c r="C151" s="56">
        <v>2007</v>
      </c>
      <c r="D151" s="57">
        <v>61.592970000000001</v>
      </c>
      <c r="E151" s="57">
        <v>56.215269999999997</v>
      </c>
      <c r="F151" s="57">
        <v>5.3421099999999999</v>
      </c>
      <c r="G151" s="57">
        <v>4.8792099999999996</v>
      </c>
      <c r="H151" s="57">
        <v>8.4860000000000005E-2</v>
      </c>
      <c r="I151" s="57">
        <v>0.41363</v>
      </c>
    </row>
    <row r="152" spans="1:9" ht="12.6" customHeight="1" x14ac:dyDescent="0.25">
      <c r="A152" s="57"/>
      <c r="B152" s="56" t="s">
        <v>199</v>
      </c>
      <c r="C152" s="56">
        <v>2012</v>
      </c>
      <c r="D152" s="57">
        <v>688.43120999999996</v>
      </c>
      <c r="E152" s="57">
        <v>600.25424999999996</v>
      </c>
      <c r="F152" s="57">
        <v>86.364729999999994</v>
      </c>
      <c r="G152" s="57">
        <v>51.367400000000004</v>
      </c>
      <c r="H152" s="57">
        <v>21.99466</v>
      </c>
      <c r="I152" s="57">
        <v>14.8149</v>
      </c>
    </row>
    <row r="153" spans="1:9" ht="12.6" customHeight="1" x14ac:dyDescent="0.25">
      <c r="A153" s="57"/>
      <c r="B153" s="56" t="s">
        <v>117</v>
      </c>
      <c r="C153" s="56">
        <v>2010</v>
      </c>
      <c r="D153" s="57">
        <v>13.276110000000001</v>
      </c>
      <c r="E153" s="57">
        <v>8.9465199999999996</v>
      </c>
      <c r="F153" s="57">
        <v>1.90469</v>
      </c>
      <c r="G153" s="57">
        <v>0.56498000000000004</v>
      </c>
      <c r="H153" s="57">
        <v>2.1324200000000002</v>
      </c>
      <c r="I153" s="57">
        <v>1.5783199999999999</v>
      </c>
    </row>
    <row r="154" spans="1:9" ht="12.6" customHeight="1" x14ac:dyDescent="0.25">
      <c r="A154" s="53"/>
      <c r="B154" s="52" t="s">
        <v>118</v>
      </c>
      <c r="C154" s="52">
        <v>2012</v>
      </c>
      <c r="D154" s="53">
        <v>118.78904</v>
      </c>
      <c r="E154" s="53">
        <v>82.22251</v>
      </c>
      <c r="F154" s="53">
        <v>15.06217</v>
      </c>
      <c r="G154" s="53">
        <v>12.37837</v>
      </c>
      <c r="H154" s="53">
        <v>18.210819999999998</v>
      </c>
      <c r="I154" s="53">
        <v>5.8495799999999996</v>
      </c>
    </row>
    <row r="155" spans="1:9" ht="12.6" customHeight="1" x14ac:dyDescent="0.25">
      <c r="A155" s="53"/>
      <c r="B155" s="52" t="s">
        <v>119</v>
      </c>
      <c r="C155" s="52">
        <v>2012</v>
      </c>
      <c r="D155" s="53">
        <v>2297.1517999999996</v>
      </c>
      <c r="E155" s="53">
        <v>1887.25748</v>
      </c>
      <c r="F155" s="53">
        <v>241.36829</v>
      </c>
      <c r="G155" s="53">
        <v>181.14489</v>
      </c>
      <c r="H155" s="53">
        <v>144.22205</v>
      </c>
      <c r="I155" s="53">
        <v>83.953949999999992</v>
      </c>
    </row>
    <row r="156" spans="1:9" ht="12.6" customHeight="1" x14ac:dyDescent="0.25">
      <c r="A156" s="53"/>
      <c r="B156" s="52" t="s">
        <v>120</v>
      </c>
      <c r="C156" s="52">
        <v>2005</v>
      </c>
      <c r="D156" s="53">
        <v>6.1800800000000002</v>
      </c>
      <c r="E156" s="53">
        <v>0.80100000000000005</v>
      </c>
      <c r="F156" s="53">
        <v>0.27400000000000002</v>
      </c>
      <c r="G156" s="53">
        <v>0.151</v>
      </c>
      <c r="H156" s="53">
        <v>5.1650799999999997</v>
      </c>
      <c r="I156" s="53">
        <v>6.3E-2</v>
      </c>
    </row>
    <row r="157" spans="1:9" ht="12.6" customHeight="1" x14ac:dyDescent="0.25">
      <c r="A157" s="53"/>
      <c r="B157" s="52" t="s">
        <v>121</v>
      </c>
      <c r="C157" s="52">
        <v>1994</v>
      </c>
      <c r="D157" s="53">
        <v>0.16441</v>
      </c>
      <c r="E157" s="53">
        <v>7.393000000000001E-2</v>
      </c>
      <c r="F157" s="53">
        <v>2.6269999999999998E-2</v>
      </c>
      <c r="G157" s="53" t="s">
        <v>162</v>
      </c>
      <c r="H157" s="53">
        <v>4.2389999999999997E-2</v>
      </c>
      <c r="I157" s="53">
        <v>4.8090000000000001E-2</v>
      </c>
    </row>
    <row r="158" spans="1:9" ht="12.6" customHeight="1" x14ac:dyDescent="0.25">
      <c r="A158" s="53"/>
      <c r="B158" s="52" t="s">
        <v>122</v>
      </c>
      <c r="C158" s="52">
        <v>2000</v>
      </c>
      <c r="D158" s="53">
        <v>0.55086000000000002</v>
      </c>
      <c r="E158" s="53">
        <v>0.35005000000000003</v>
      </c>
      <c r="F158" s="53" t="s">
        <v>162</v>
      </c>
      <c r="G158" s="53" t="s">
        <v>162</v>
      </c>
      <c r="H158" s="53">
        <v>4.0379999999999999E-2</v>
      </c>
      <c r="I158" s="53">
        <v>0.15981000000000001</v>
      </c>
    </row>
    <row r="159" spans="1:9" ht="12.6" customHeight="1" x14ac:dyDescent="0.25">
      <c r="A159" s="57"/>
      <c r="B159" s="56" t="s">
        <v>200</v>
      </c>
      <c r="C159" s="56">
        <v>1997</v>
      </c>
      <c r="D159" s="57">
        <v>0.41039999999999999</v>
      </c>
      <c r="E159" s="57">
        <v>0.10731</v>
      </c>
      <c r="F159" s="57">
        <v>3.789E-2</v>
      </c>
      <c r="G159" s="57" t="s">
        <v>162</v>
      </c>
      <c r="H159" s="57">
        <v>0.26429000000000002</v>
      </c>
      <c r="I159" s="57">
        <v>3.8799999999999994E-2</v>
      </c>
    </row>
    <row r="160" spans="1:9" ht="12.6" customHeight="1" x14ac:dyDescent="0.25">
      <c r="A160" s="57"/>
      <c r="B160" s="56" t="s">
        <v>123</v>
      </c>
      <c r="C160" s="56">
        <v>1994</v>
      </c>
      <c r="D160" s="57">
        <v>0.56083000000000005</v>
      </c>
      <c r="E160" s="57">
        <v>0.10283</v>
      </c>
      <c r="F160" s="57">
        <v>7.1230000000000002E-2</v>
      </c>
      <c r="G160" s="57" t="s">
        <v>162</v>
      </c>
      <c r="H160" s="57">
        <v>0.43068000000000001</v>
      </c>
      <c r="I160" s="57">
        <v>2.7320000000000001E-2</v>
      </c>
    </row>
    <row r="161" spans="1:9" ht="12.6" customHeight="1" x14ac:dyDescent="0.25">
      <c r="A161" s="57"/>
      <c r="B161" s="56" t="s">
        <v>179</v>
      </c>
      <c r="C161" s="56">
        <v>2007</v>
      </c>
      <c r="D161" s="57">
        <v>0.23744999999999999</v>
      </c>
      <c r="E161" s="57">
        <v>0.23338</v>
      </c>
      <c r="F161" s="57">
        <v>0.13966999999999999</v>
      </c>
      <c r="G161" s="57" t="s">
        <v>162</v>
      </c>
      <c r="H161" s="57">
        <v>4.0800000000000003E-3</v>
      </c>
      <c r="I161" s="57" t="s">
        <v>162</v>
      </c>
    </row>
    <row r="162" spans="1:9" ht="12.6" customHeight="1" x14ac:dyDescent="0.25">
      <c r="A162" s="57"/>
      <c r="B162" s="56" t="s">
        <v>124</v>
      </c>
      <c r="C162" s="56">
        <v>2005</v>
      </c>
      <c r="D162" s="57">
        <v>9.9159999999999998E-2</v>
      </c>
      <c r="E162" s="57">
        <v>7.0800000000000002E-2</v>
      </c>
      <c r="F162" s="57">
        <v>2.8309999999999998E-2</v>
      </c>
      <c r="G162" s="57">
        <v>6.6699999999999997E-3</v>
      </c>
      <c r="H162" s="57">
        <v>1.4590000000000001E-2</v>
      </c>
      <c r="I162" s="57">
        <v>7.0899999999999999E-3</v>
      </c>
    </row>
    <row r="163" spans="1:9" ht="12.6" customHeight="1" x14ac:dyDescent="0.25">
      <c r="A163" s="57"/>
      <c r="B163" s="56" t="s">
        <v>125</v>
      </c>
      <c r="C163" s="56">
        <v>2000</v>
      </c>
      <c r="D163" s="57">
        <v>296.05986999999999</v>
      </c>
      <c r="E163" s="57">
        <v>245.25268</v>
      </c>
      <c r="F163" s="57">
        <v>58.092860000000002</v>
      </c>
      <c r="G163" s="57">
        <v>19.407779999999999</v>
      </c>
      <c r="H163" s="57">
        <v>12.331110000000001</v>
      </c>
      <c r="I163" s="57">
        <v>19.068300000000001</v>
      </c>
    </row>
    <row r="164" spans="1:9" ht="12.6" customHeight="1" x14ac:dyDescent="0.25">
      <c r="A164" s="53"/>
      <c r="B164" s="52" t="s">
        <v>126</v>
      </c>
      <c r="C164" s="52">
        <v>2000</v>
      </c>
      <c r="D164" s="53">
        <v>16.882110000000001</v>
      </c>
      <c r="E164" s="53">
        <v>8.1828000000000003</v>
      </c>
      <c r="F164" s="53">
        <v>1.9208099999999999</v>
      </c>
      <c r="G164" s="53">
        <v>0.36313999999999996</v>
      </c>
      <c r="H164" s="53">
        <v>6.2605300000000002</v>
      </c>
      <c r="I164" s="53">
        <v>2.0756399999999999</v>
      </c>
    </row>
    <row r="165" spans="1:9" ht="12.6" customHeight="1" x14ac:dyDescent="0.25">
      <c r="A165" s="53"/>
      <c r="B165" s="52" t="s">
        <v>201</v>
      </c>
      <c r="C165" s="52">
        <v>1998</v>
      </c>
      <c r="D165" s="53">
        <v>66.342410000000001</v>
      </c>
      <c r="E165" s="53">
        <v>50.545660000000005</v>
      </c>
      <c r="F165" s="53">
        <v>3.8767</v>
      </c>
      <c r="G165" s="53">
        <v>3.6191300000000002</v>
      </c>
      <c r="H165" s="53">
        <v>9.4997099999999985</v>
      </c>
      <c r="I165" s="53">
        <v>2.6779099999999998</v>
      </c>
    </row>
    <row r="166" spans="1:9" ht="12.6" customHeight="1" x14ac:dyDescent="0.25">
      <c r="A166" s="53"/>
      <c r="B166" s="52" t="s">
        <v>127</v>
      </c>
      <c r="C166" s="52">
        <v>2000</v>
      </c>
      <c r="D166" s="53">
        <v>0.33007999999999998</v>
      </c>
      <c r="E166" s="53">
        <v>0.26180000000000003</v>
      </c>
      <c r="F166" s="53">
        <v>6.6450000000000009E-2</v>
      </c>
      <c r="G166" s="53" t="s">
        <v>162</v>
      </c>
      <c r="H166" s="53">
        <v>1.5570000000000001E-2</v>
      </c>
      <c r="I166" s="53">
        <v>5.271E-2</v>
      </c>
    </row>
    <row r="167" spans="1:9" ht="12.6" customHeight="1" x14ac:dyDescent="0.25">
      <c r="A167" s="53"/>
      <c r="B167" s="52" t="s">
        <v>128</v>
      </c>
      <c r="C167" s="52">
        <v>2010</v>
      </c>
      <c r="D167" s="53">
        <v>46.869500000000002</v>
      </c>
      <c r="E167" s="53">
        <v>45.55057</v>
      </c>
      <c r="F167" s="53">
        <v>6.9607700000000001</v>
      </c>
      <c r="G167" s="53">
        <v>1.1140999999999999</v>
      </c>
      <c r="H167" s="53" t="s">
        <v>162</v>
      </c>
      <c r="I167" s="53" t="s">
        <v>162</v>
      </c>
    </row>
    <row r="168" spans="1:9" ht="12.6" customHeight="1" x14ac:dyDescent="0.25">
      <c r="A168" s="53"/>
      <c r="B168" s="52" t="s">
        <v>129</v>
      </c>
      <c r="C168" s="52">
        <v>2012</v>
      </c>
      <c r="D168" s="53">
        <v>43.118339999999996</v>
      </c>
      <c r="E168" s="53">
        <v>29.534029999999998</v>
      </c>
      <c r="F168" s="53">
        <v>6.5735299999999999</v>
      </c>
      <c r="G168" s="53">
        <v>7.9935200000000002</v>
      </c>
      <c r="H168" s="53">
        <v>3.26139</v>
      </c>
      <c r="I168" s="53">
        <v>2.1564699999999997</v>
      </c>
    </row>
    <row r="169" spans="1:9" ht="12.6" customHeight="1" x14ac:dyDescent="0.25">
      <c r="A169" s="57"/>
      <c r="B169" s="56" t="s">
        <v>130</v>
      </c>
      <c r="C169" s="56">
        <v>2012</v>
      </c>
      <c r="D169" s="57">
        <v>18.910979999999999</v>
      </c>
      <c r="E169" s="57">
        <v>15.477049999999998</v>
      </c>
      <c r="F169" s="57">
        <v>5.7732000000000001</v>
      </c>
      <c r="G169" s="57">
        <v>1.0135800000000001</v>
      </c>
      <c r="H169" s="57">
        <v>1.8712599999999999</v>
      </c>
      <c r="I169" s="57">
        <v>0.48834</v>
      </c>
    </row>
    <row r="170" spans="1:9" ht="12.6" customHeight="1" x14ac:dyDescent="0.25">
      <c r="A170" s="57"/>
      <c r="B170" s="56" t="s">
        <v>131</v>
      </c>
      <c r="C170" s="56">
        <v>1994</v>
      </c>
      <c r="D170" s="57">
        <v>0.29437999999999998</v>
      </c>
      <c r="E170" s="57">
        <v>0.29437999999999998</v>
      </c>
      <c r="F170" s="57">
        <v>0.19278999999999999</v>
      </c>
      <c r="G170" s="57" t="s">
        <v>162</v>
      </c>
      <c r="H170" s="57" t="s">
        <v>162</v>
      </c>
      <c r="I170" s="57" t="s">
        <v>162</v>
      </c>
    </row>
    <row r="171" spans="1:9" ht="12.6" customHeight="1" x14ac:dyDescent="0.25">
      <c r="A171" s="57"/>
      <c r="B171" s="56" t="s">
        <v>132</v>
      </c>
      <c r="C171" s="56">
        <v>1994</v>
      </c>
      <c r="D171" s="57">
        <v>379.83715999999998</v>
      </c>
      <c r="E171" s="57">
        <v>297.56635</v>
      </c>
      <c r="F171" s="57">
        <v>43.52167</v>
      </c>
      <c r="G171" s="57">
        <v>30.386220000000002</v>
      </c>
      <c r="H171" s="57">
        <v>35.45552</v>
      </c>
      <c r="I171" s="57">
        <v>16.429069999999999</v>
      </c>
    </row>
    <row r="172" spans="1:9" ht="12.6" customHeight="1" x14ac:dyDescent="0.25">
      <c r="A172" s="57"/>
      <c r="B172" s="56" t="s">
        <v>133</v>
      </c>
      <c r="C172" s="56">
        <v>2012</v>
      </c>
      <c r="D172" s="57">
        <v>340.80859000000004</v>
      </c>
      <c r="E172" s="57">
        <v>265.54907000000003</v>
      </c>
      <c r="F172" s="57">
        <v>80.670740000000009</v>
      </c>
      <c r="G172" s="57">
        <v>23.409029999999998</v>
      </c>
      <c r="H172" s="57">
        <v>37.714790000000001</v>
      </c>
      <c r="I172" s="57">
        <v>12.87289</v>
      </c>
    </row>
    <row r="173" spans="1:9" ht="12.6" customHeight="1" x14ac:dyDescent="0.25">
      <c r="A173" s="57"/>
      <c r="B173" s="56" t="s">
        <v>134</v>
      </c>
      <c r="C173" s="56">
        <v>2000</v>
      </c>
      <c r="D173" s="57">
        <v>18.797240000000002</v>
      </c>
      <c r="E173" s="57">
        <v>11.56249</v>
      </c>
      <c r="F173" s="57">
        <v>5.0837700000000003</v>
      </c>
      <c r="G173" s="57">
        <v>0.4924</v>
      </c>
      <c r="H173" s="57">
        <v>4.70913</v>
      </c>
      <c r="I173" s="57">
        <v>2.03322</v>
      </c>
    </row>
    <row r="174" spans="1:9" ht="12.6" customHeight="1" x14ac:dyDescent="0.25">
      <c r="A174" s="53"/>
      <c r="B174" s="52" t="s">
        <v>135</v>
      </c>
      <c r="C174" s="52">
        <v>2000</v>
      </c>
      <c r="D174" s="53">
        <v>67.839600000000004</v>
      </c>
      <c r="E174" s="53">
        <v>8.4033999999999995</v>
      </c>
      <c r="F174" s="53">
        <v>2.851</v>
      </c>
      <c r="G174" s="53">
        <v>9.2999999999999999E-2</v>
      </c>
      <c r="H174" s="53">
        <v>57.437199999999997</v>
      </c>
      <c r="I174" s="53">
        <v>1.9059999999999999</v>
      </c>
    </row>
    <row r="175" spans="1:9" ht="12.6" customHeight="1" x14ac:dyDescent="0.25">
      <c r="A175" s="53"/>
      <c r="B175" s="52" t="s">
        <v>136</v>
      </c>
      <c r="C175" s="52">
        <v>2003</v>
      </c>
      <c r="D175" s="53">
        <v>3.33</v>
      </c>
      <c r="E175" s="53">
        <v>2.4039999999999999</v>
      </c>
      <c r="F175" s="53">
        <v>0.35099999999999998</v>
      </c>
      <c r="G175" s="53">
        <v>6.5000000000000002E-2</v>
      </c>
      <c r="H175" s="53">
        <v>0.84</v>
      </c>
      <c r="I175" s="53">
        <v>2.1000000000000001E-2</v>
      </c>
    </row>
    <row r="176" spans="1:9" ht="12.6" customHeight="1" x14ac:dyDescent="0.25">
      <c r="A176" s="53"/>
      <c r="B176" s="52" t="s">
        <v>137</v>
      </c>
      <c r="C176" s="52">
        <v>1994</v>
      </c>
      <c r="D176" s="53">
        <v>7.5386800000000003</v>
      </c>
      <c r="E176" s="53">
        <v>1.0559499999999999</v>
      </c>
      <c r="F176" s="53">
        <v>0.44239999999999996</v>
      </c>
      <c r="G176" s="53">
        <v>4.9026999999999994</v>
      </c>
      <c r="H176" s="53">
        <v>1.23349</v>
      </c>
      <c r="I176" s="53">
        <v>0.34654000000000001</v>
      </c>
    </row>
    <row r="177" spans="1:9" ht="12.6" customHeight="1" x14ac:dyDescent="0.25">
      <c r="A177" s="53"/>
      <c r="B177" s="52" t="s">
        <v>138</v>
      </c>
      <c r="C177" s="52">
        <v>2012</v>
      </c>
      <c r="D177" s="53">
        <v>57.61045</v>
      </c>
      <c r="E177" s="53">
        <v>42.147589999999994</v>
      </c>
      <c r="F177" s="53">
        <v>19.10866</v>
      </c>
      <c r="G177" s="53">
        <v>5.8987700000000007</v>
      </c>
      <c r="H177" s="53">
        <v>7.6414300000000006</v>
      </c>
      <c r="I177" s="53">
        <v>1.62</v>
      </c>
    </row>
    <row r="178" spans="1:9" ht="12.6" customHeight="1" x14ac:dyDescent="0.25">
      <c r="A178" s="53"/>
      <c r="B178" s="52" t="s">
        <v>139</v>
      </c>
      <c r="C178" s="52">
        <v>2012</v>
      </c>
      <c r="D178" s="53">
        <v>51.492660000000001</v>
      </c>
      <c r="E178" s="53">
        <v>41.50074</v>
      </c>
      <c r="F178" s="53">
        <v>16.331469999999999</v>
      </c>
      <c r="G178" s="53">
        <v>3.6282199999999998</v>
      </c>
      <c r="H178" s="53">
        <v>5.53857</v>
      </c>
      <c r="I178" s="53">
        <v>0.61112</v>
      </c>
    </row>
    <row r="179" spans="1:9" ht="12.6" customHeight="1" x14ac:dyDescent="0.25">
      <c r="A179" s="57"/>
      <c r="B179" s="56" t="s">
        <v>140</v>
      </c>
      <c r="C179" s="56">
        <v>2010</v>
      </c>
      <c r="D179" s="57">
        <v>8.1839999999999993</v>
      </c>
      <c r="E179" s="57">
        <v>1.2729999999999999</v>
      </c>
      <c r="F179" s="57">
        <v>0.40600000000000003</v>
      </c>
      <c r="G179" s="57">
        <v>0.65600000000000003</v>
      </c>
      <c r="H179" s="57">
        <v>5.7089999999999996</v>
      </c>
      <c r="I179" s="57">
        <v>0.54600000000000004</v>
      </c>
    </row>
    <row r="180" spans="1:9" ht="12.6" customHeight="1" x14ac:dyDescent="0.25">
      <c r="A180" s="57"/>
      <c r="B180" s="56" t="s">
        <v>141</v>
      </c>
      <c r="C180" s="56">
        <v>2000</v>
      </c>
      <c r="D180" s="57">
        <v>236.94686999999999</v>
      </c>
      <c r="E180" s="57">
        <v>159.38139999999999</v>
      </c>
      <c r="F180" s="57">
        <v>44.701300000000003</v>
      </c>
      <c r="G180" s="57">
        <v>16.3796</v>
      </c>
      <c r="H180" s="57">
        <v>51.869759999999999</v>
      </c>
      <c r="I180" s="57">
        <v>9.3161100000000001</v>
      </c>
    </row>
    <row r="181" spans="1:9" ht="28.2" customHeight="1" x14ac:dyDescent="0.25">
      <c r="A181" s="57"/>
      <c r="B181" s="58" t="s">
        <v>202</v>
      </c>
      <c r="C181" s="56">
        <v>2009</v>
      </c>
      <c r="D181" s="57">
        <v>11.491299999999999</v>
      </c>
      <c r="E181" s="57">
        <v>8.7635400000000008</v>
      </c>
      <c r="F181" s="57">
        <v>1.2940399999999999</v>
      </c>
      <c r="G181" s="57">
        <v>0.44727</v>
      </c>
      <c r="H181" s="57">
        <v>1.3233900000000001</v>
      </c>
      <c r="I181" s="57">
        <v>0.95710000000000006</v>
      </c>
    </row>
    <row r="182" spans="1:9" ht="12.6" customHeight="1" x14ac:dyDescent="0.25">
      <c r="A182" s="57"/>
      <c r="B182" s="56" t="s">
        <v>203</v>
      </c>
      <c r="C182" s="56">
        <v>2010</v>
      </c>
      <c r="D182" s="57">
        <v>1.2765899999999999</v>
      </c>
      <c r="E182" s="57">
        <v>0.25069999999999998</v>
      </c>
      <c r="F182" s="57">
        <v>0.1103</v>
      </c>
      <c r="G182" s="57" t="s">
        <v>162</v>
      </c>
      <c r="H182" s="57">
        <v>0.96626000000000001</v>
      </c>
      <c r="I182" s="57">
        <v>5.9630000000000002E-2</v>
      </c>
    </row>
    <row r="183" spans="1:9" ht="12.6" customHeight="1" x14ac:dyDescent="0.25">
      <c r="A183" s="57"/>
      <c r="B183" s="56" t="s">
        <v>142</v>
      </c>
      <c r="C183" s="56">
        <v>2000</v>
      </c>
      <c r="D183" s="57">
        <v>4.9171899999999997</v>
      </c>
      <c r="E183" s="57">
        <v>1.7146700000000001</v>
      </c>
      <c r="F183" s="57">
        <v>0.64202999999999999</v>
      </c>
      <c r="G183" s="57">
        <v>0.31257000000000001</v>
      </c>
      <c r="H183" s="57">
        <v>2.7208899999999998</v>
      </c>
      <c r="I183" s="57">
        <v>0.16906000000000002</v>
      </c>
    </row>
    <row r="184" spans="1:9" ht="12.6" customHeight="1" x14ac:dyDescent="0.25">
      <c r="A184" s="53"/>
      <c r="B184" s="52" t="s">
        <v>143</v>
      </c>
      <c r="C184" s="52">
        <v>2000</v>
      </c>
      <c r="D184" s="53">
        <v>0.24509</v>
      </c>
      <c r="E184" s="53">
        <v>9.8360000000000003E-2</v>
      </c>
      <c r="F184" s="53">
        <v>5.6420000000000005E-2</v>
      </c>
      <c r="G184" s="53" t="s">
        <v>162</v>
      </c>
      <c r="H184" s="53">
        <v>9.3420000000000003E-2</v>
      </c>
      <c r="I184" s="53">
        <v>5.3310000000000003E-2</v>
      </c>
    </row>
    <row r="185" spans="1:9" ht="12.6" customHeight="1" x14ac:dyDescent="0.25">
      <c r="A185" s="53"/>
      <c r="B185" s="52" t="s">
        <v>144</v>
      </c>
      <c r="C185" s="52">
        <v>1990</v>
      </c>
      <c r="D185" s="53">
        <v>16.006180000000001</v>
      </c>
      <c r="E185" s="53">
        <v>9.9284800000000004</v>
      </c>
      <c r="F185" s="53">
        <v>1.4890300000000001</v>
      </c>
      <c r="G185" s="53">
        <v>5.1168999999999993</v>
      </c>
      <c r="H185" s="53">
        <v>0.33872000000000002</v>
      </c>
      <c r="I185" s="53">
        <v>0.62208000000000008</v>
      </c>
    </row>
    <row r="186" spans="1:9" ht="12.6" customHeight="1" x14ac:dyDescent="0.25">
      <c r="A186" s="53"/>
      <c r="B186" s="52" t="s">
        <v>145</v>
      </c>
      <c r="C186" s="52">
        <v>2000</v>
      </c>
      <c r="D186" s="53">
        <v>34.237870000000001</v>
      </c>
      <c r="E186" s="53">
        <v>20.763529999999999</v>
      </c>
      <c r="F186" s="53">
        <v>5.1589700000000001</v>
      </c>
      <c r="G186" s="53">
        <v>3.9543900000000001</v>
      </c>
      <c r="H186" s="53">
        <v>7.6376299999999997</v>
      </c>
      <c r="I186" s="53">
        <v>1.88232</v>
      </c>
    </row>
    <row r="187" spans="1:9" ht="12.6" customHeight="1" x14ac:dyDescent="0.25">
      <c r="A187" s="53"/>
      <c r="B187" s="52" t="s">
        <v>146</v>
      </c>
      <c r="C187" s="52">
        <v>2012</v>
      </c>
      <c r="D187" s="53">
        <v>439.87371999999999</v>
      </c>
      <c r="E187" s="53">
        <v>308.60426000000001</v>
      </c>
      <c r="F187" s="53">
        <v>61.562839999999994</v>
      </c>
      <c r="G187" s="53">
        <v>62.773499999999999</v>
      </c>
      <c r="H187" s="53">
        <v>32.28078</v>
      </c>
      <c r="I187" s="53">
        <v>36.21519</v>
      </c>
    </row>
    <row r="188" spans="1:9" ht="12.6" customHeight="1" x14ac:dyDescent="0.25">
      <c r="A188" s="53"/>
      <c r="B188" s="52" t="s">
        <v>147</v>
      </c>
      <c r="C188" s="52">
        <v>2004</v>
      </c>
      <c r="D188" s="53">
        <v>75.40852000000001</v>
      </c>
      <c r="E188" s="53">
        <v>52.507449999999999</v>
      </c>
      <c r="F188" s="53">
        <v>2.37113</v>
      </c>
      <c r="G188" s="53">
        <v>15.58488</v>
      </c>
      <c r="H188" s="53">
        <v>6.8054600000000001</v>
      </c>
      <c r="I188" s="53">
        <v>0.51072000000000006</v>
      </c>
    </row>
    <row r="189" spans="1:9" ht="12.6" customHeight="1" x14ac:dyDescent="0.25">
      <c r="A189" s="57"/>
      <c r="B189" s="56" t="s">
        <v>148</v>
      </c>
      <c r="C189" s="56">
        <v>1994</v>
      </c>
      <c r="D189" s="57">
        <v>5.5599999999999998E-3</v>
      </c>
      <c r="E189" s="57">
        <v>4.6500000000000005E-3</v>
      </c>
      <c r="F189" s="57" t="s">
        <v>162</v>
      </c>
      <c r="G189" s="57" t="s">
        <v>162</v>
      </c>
      <c r="H189" s="57">
        <v>9.1E-4</v>
      </c>
      <c r="I189" s="57" t="s">
        <v>162</v>
      </c>
    </row>
    <row r="190" spans="1:9" ht="12.6" customHeight="1" x14ac:dyDescent="0.25">
      <c r="A190" s="57"/>
      <c r="B190" s="56" t="s">
        <v>149</v>
      </c>
      <c r="C190" s="56">
        <v>2000</v>
      </c>
      <c r="D190" s="57">
        <v>27.55978</v>
      </c>
      <c r="E190" s="57">
        <v>4.8979999999999997</v>
      </c>
      <c r="F190" s="57">
        <v>0.80800000000000005</v>
      </c>
      <c r="G190" s="57">
        <v>0.159</v>
      </c>
      <c r="H190" s="57">
        <v>21.80978</v>
      </c>
      <c r="I190" s="57">
        <v>0.69299999999999995</v>
      </c>
    </row>
    <row r="191" spans="1:9" ht="12.6" customHeight="1" x14ac:dyDescent="0.25">
      <c r="A191" s="57"/>
      <c r="B191" s="56" t="s">
        <v>150</v>
      </c>
      <c r="C191" s="56">
        <v>2012</v>
      </c>
      <c r="D191" s="57">
        <v>402.66595000000001</v>
      </c>
      <c r="E191" s="57">
        <v>309.08109000000002</v>
      </c>
      <c r="F191" s="57">
        <v>33.473860000000002</v>
      </c>
      <c r="G191" s="57">
        <v>46.009219999999999</v>
      </c>
      <c r="H191" s="57">
        <v>36.033190000000005</v>
      </c>
      <c r="I191" s="57">
        <v>11.366020000000001</v>
      </c>
    </row>
    <row r="192" spans="1:9" ht="12.6" customHeight="1" x14ac:dyDescent="0.25">
      <c r="A192" s="57"/>
      <c r="B192" s="56" t="s">
        <v>151</v>
      </c>
      <c r="C192" s="56">
        <v>2005</v>
      </c>
      <c r="D192" s="57">
        <v>195.30799999999999</v>
      </c>
      <c r="E192" s="57">
        <v>174.76</v>
      </c>
      <c r="F192" s="57">
        <v>29.222999999999999</v>
      </c>
      <c r="G192" s="57">
        <v>9.4359999999999999</v>
      </c>
      <c r="H192" s="57">
        <v>3.9929999999999999</v>
      </c>
      <c r="I192" s="57">
        <v>7.1189999999999998</v>
      </c>
    </row>
    <row r="193" spans="1:10" ht="22.8" customHeight="1" x14ac:dyDescent="0.25">
      <c r="A193" s="57"/>
      <c r="B193" s="58" t="s">
        <v>204</v>
      </c>
      <c r="C193" s="56">
        <v>2012</v>
      </c>
      <c r="D193" s="57">
        <v>586.35712999999998</v>
      </c>
      <c r="E193" s="57">
        <v>485.54179999999997</v>
      </c>
      <c r="F193" s="57">
        <v>115.72422</v>
      </c>
      <c r="G193" s="57">
        <v>24.973310000000001</v>
      </c>
      <c r="H193" s="57">
        <v>52.125819999999997</v>
      </c>
      <c r="I193" s="57">
        <v>23.71621</v>
      </c>
    </row>
    <row r="194" spans="1:10" ht="12.6" customHeight="1" x14ac:dyDescent="0.25">
      <c r="A194" s="53"/>
      <c r="B194" s="52" t="s">
        <v>205</v>
      </c>
      <c r="C194" s="52">
        <v>1994</v>
      </c>
      <c r="D194" s="53">
        <v>39.236699999999999</v>
      </c>
      <c r="E194" s="53">
        <v>6.88863</v>
      </c>
      <c r="F194" s="53">
        <v>1.6731800000000001</v>
      </c>
      <c r="G194" s="53">
        <v>0.37045999999999996</v>
      </c>
      <c r="H194" s="53">
        <v>29.730130000000003</v>
      </c>
      <c r="I194" s="53">
        <v>2.2474799999999999</v>
      </c>
    </row>
    <row r="195" spans="1:10" ht="12.6" customHeight="1" x14ac:dyDescent="0.25">
      <c r="A195" s="53"/>
      <c r="B195" s="52" t="s">
        <v>206</v>
      </c>
      <c r="C195" s="52">
        <v>2012</v>
      </c>
      <c r="D195" s="53">
        <v>6487.8470499999994</v>
      </c>
      <c r="E195" s="53">
        <v>5498.8825099999995</v>
      </c>
      <c r="F195" s="53">
        <v>1736.63876</v>
      </c>
      <c r="G195" s="53">
        <v>334.35383000000002</v>
      </c>
      <c r="H195" s="53">
        <v>526.25151000000005</v>
      </c>
      <c r="I195" s="53">
        <v>123.97207</v>
      </c>
    </row>
    <row r="196" spans="1:10" ht="12.6" customHeight="1" x14ac:dyDescent="0.25">
      <c r="A196" s="53"/>
      <c r="B196" s="52" t="s">
        <v>152</v>
      </c>
      <c r="C196" s="52">
        <v>2004</v>
      </c>
      <c r="D196" s="53">
        <v>36.278359999999999</v>
      </c>
      <c r="E196" s="53">
        <v>5.1848000000000001</v>
      </c>
      <c r="F196" s="53">
        <v>2.2442600000000001</v>
      </c>
      <c r="G196" s="53">
        <v>0.34064999999999995</v>
      </c>
      <c r="H196" s="53">
        <v>29.322590000000002</v>
      </c>
      <c r="I196" s="53">
        <v>1.43032</v>
      </c>
    </row>
    <row r="197" spans="1:10" ht="12.6" customHeight="1" x14ac:dyDescent="0.25">
      <c r="A197" s="53"/>
      <c r="B197" s="52" t="s">
        <v>153</v>
      </c>
      <c r="C197" s="52">
        <v>2005</v>
      </c>
      <c r="D197" s="53">
        <v>199.83707999999999</v>
      </c>
      <c r="E197" s="53">
        <v>172.33860000000001</v>
      </c>
      <c r="F197" s="53">
        <v>9.6312900000000017</v>
      </c>
      <c r="G197" s="53">
        <v>6.3664100000000001</v>
      </c>
      <c r="H197" s="53">
        <v>16.441689999999998</v>
      </c>
      <c r="I197" s="53">
        <v>4.6903900000000007</v>
      </c>
    </row>
    <row r="198" spans="1:10" ht="12.6" customHeight="1" x14ac:dyDescent="0.25">
      <c r="A198" s="53"/>
      <c r="B198" s="52" t="s">
        <v>154</v>
      </c>
      <c r="C198" s="52">
        <v>1994</v>
      </c>
      <c r="D198" s="53">
        <v>0.29938999999999999</v>
      </c>
      <c r="E198" s="53">
        <v>6.4230000000000009E-2</v>
      </c>
      <c r="F198" s="53">
        <v>4.5289999999999997E-2</v>
      </c>
      <c r="G198" s="53" t="s">
        <v>162</v>
      </c>
      <c r="H198" s="53">
        <v>0.23516000000000001</v>
      </c>
      <c r="I198" s="53" t="s">
        <v>162</v>
      </c>
    </row>
    <row r="199" spans="1:10" ht="12.6" customHeight="1" x14ac:dyDescent="0.25">
      <c r="A199" s="57"/>
      <c r="B199" s="56" t="s">
        <v>180</v>
      </c>
      <c r="C199" s="56">
        <v>1999</v>
      </c>
      <c r="D199" s="57">
        <v>192.19224</v>
      </c>
      <c r="E199" s="57">
        <v>143.56120000000001</v>
      </c>
      <c r="F199" s="57">
        <v>33.991</v>
      </c>
      <c r="G199" s="57">
        <v>9.2062000000000008</v>
      </c>
      <c r="H199" s="57">
        <v>32.959699999999998</v>
      </c>
      <c r="I199" s="57">
        <v>6.4651399999999999</v>
      </c>
    </row>
    <row r="200" spans="1:10" ht="12.6" customHeight="1" x14ac:dyDescent="0.25">
      <c r="A200" s="57"/>
      <c r="B200" s="56" t="s">
        <v>155</v>
      </c>
      <c r="C200" s="56">
        <v>2010</v>
      </c>
      <c r="D200" s="57">
        <v>266.04922999999997</v>
      </c>
      <c r="E200" s="57">
        <v>141.17078000000001</v>
      </c>
      <c r="F200" s="57">
        <v>31.817889999999998</v>
      </c>
      <c r="G200" s="57">
        <v>21.172009999999997</v>
      </c>
      <c r="H200" s="57">
        <v>88.354780000000005</v>
      </c>
      <c r="I200" s="57">
        <v>15.351659999999999</v>
      </c>
    </row>
    <row r="201" spans="1:10" ht="12.6" customHeight="1" x14ac:dyDescent="0.25">
      <c r="A201" s="57"/>
      <c r="B201" s="56" t="s">
        <v>156</v>
      </c>
      <c r="C201" s="56">
        <v>2000</v>
      </c>
      <c r="D201" s="57">
        <v>25.742090000000001</v>
      </c>
      <c r="E201" s="57">
        <v>17.78</v>
      </c>
      <c r="F201" s="57">
        <v>4.9560000000000004</v>
      </c>
      <c r="G201" s="57">
        <v>0.73399999999999999</v>
      </c>
      <c r="H201" s="57">
        <v>6.0082899999999997</v>
      </c>
      <c r="I201" s="57">
        <v>1.2198</v>
      </c>
    </row>
    <row r="202" spans="1:10" ht="12.6" customHeight="1" x14ac:dyDescent="0.25">
      <c r="A202" s="57"/>
      <c r="B202" s="56" t="s">
        <v>157</v>
      </c>
      <c r="C202" s="56">
        <v>2000</v>
      </c>
      <c r="D202" s="57">
        <v>14.4047</v>
      </c>
      <c r="E202" s="57">
        <v>2.6282100000000002</v>
      </c>
      <c r="F202" s="57">
        <v>0.58462999999999998</v>
      </c>
      <c r="G202" s="57">
        <v>1.00553</v>
      </c>
      <c r="H202" s="57">
        <v>10.35937</v>
      </c>
      <c r="I202" s="57">
        <v>0.41158999999999996</v>
      </c>
    </row>
    <row r="203" spans="1:10" ht="12.6" customHeight="1" x14ac:dyDescent="0.25">
      <c r="A203" s="57"/>
      <c r="B203" s="56" t="s">
        <v>158</v>
      </c>
      <c r="C203" s="56">
        <v>2000</v>
      </c>
      <c r="D203" s="57">
        <v>68.540679999999995</v>
      </c>
      <c r="E203" s="57">
        <v>26.5</v>
      </c>
      <c r="F203" s="57">
        <v>1.071</v>
      </c>
      <c r="G203" s="57">
        <v>1.0401800000000001</v>
      </c>
      <c r="H203" s="57">
        <v>39.570399999999999</v>
      </c>
      <c r="I203" s="57">
        <v>1.4300999999999999</v>
      </c>
    </row>
    <row r="204" spans="1:10" x14ac:dyDescent="0.25">
      <c r="A204" s="19"/>
      <c r="B204" s="54"/>
      <c r="C204" s="54"/>
      <c r="D204" s="55"/>
      <c r="E204" s="55"/>
      <c r="F204" s="55"/>
      <c r="G204" s="55"/>
      <c r="H204" s="55"/>
      <c r="I204" s="55"/>
      <c r="J204" s="19"/>
    </row>
    <row r="205" spans="1:10" x14ac:dyDescent="0.25">
      <c r="B205" s="22"/>
      <c r="C205" s="22"/>
      <c r="D205" s="23"/>
      <c r="E205" s="23"/>
      <c r="F205" s="23"/>
      <c r="G205" s="23"/>
      <c r="H205" s="23"/>
    </row>
    <row r="206" spans="1:10" ht="15" x14ac:dyDescent="0.25">
      <c r="A206" s="24" t="s">
        <v>159</v>
      </c>
      <c r="B206" s="25"/>
      <c r="C206" s="26"/>
      <c r="F206" s="27"/>
      <c r="I206" s="28"/>
    </row>
    <row r="207" spans="1:10" ht="3" customHeight="1" x14ac:dyDescent="0.25">
      <c r="A207" s="24"/>
      <c r="B207" s="25"/>
      <c r="C207" s="26"/>
      <c r="F207" s="27"/>
      <c r="I207" s="28"/>
    </row>
    <row r="208" spans="1:10" s="22" customFormat="1" ht="14.4" customHeight="1" x14ac:dyDescent="0.2">
      <c r="A208" s="71" t="s">
        <v>210</v>
      </c>
      <c r="B208" s="71"/>
      <c r="C208" s="71"/>
      <c r="D208" s="71"/>
      <c r="E208" s="71"/>
      <c r="F208" s="71"/>
      <c r="G208" s="71"/>
      <c r="H208" s="71"/>
      <c r="I208" s="71"/>
    </row>
    <row r="209" spans="1:9" s="22" customFormat="1" ht="14.4" customHeight="1" x14ac:dyDescent="0.2">
      <c r="A209" s="72" t="s">
        <v>211</v>
      </c>
      <c r="B209" s="73"/>
      <c r="C209" s="73"/>
      <c r="D209" s="73"/>
      <c r="E209" s="73"/>
      <c r="F209" s="73"/>
      <c r="G209" s="73"/>
      <c r="H209" s="73"/>
      <c r="I209" s="73"/>
    </row>
    <row r="210" spans="1:9" x14ac:dyDescent="0.25">
      <c r="B210" s="30"/>
    </row>
    <row r="211" spans="1:9" ht="15.75" customHeight="1" x14ac:dyDescent="0.25">
      <c r="A211" s="74" t="s">
        <v>160</v>
      </c>
      <c r="B211" s="74"/>
      <c r="C211" s="74"/>
      <c r="D211" s="74"/>
      <c r="E211" s="74"/>
      <c r="F211" s="74"/>
      <c r="G211" s="74"/>
      <c r="H211" s="74"/>
      <c r="I211" s="74"/>
    </row>
    <row r="212" spans="1:9" ht="3" customHeight="1" x14ac:dyDescent="0.25">
      <c r="A212" s="62"/>
      <c r="B212" s="62"/>
      <c r="C212" s="62"/>
      <c r="D212" s="62"/>
      <c r="E212" s="62"/>
      <c r="F212" s="62"/>
      <c r="G212" s="62"/>
      <c r="H212" s="62"/>
      <c r="I212" s="62"/>
    </row>
    <row r="213" spans="1:9" ht="25.95" customHeight="1" x14ac:dyDescent="0.25">
      <c r="A213" s="75" t="s">
        <v>166</v>
      </c>
      <c r="B213" s="76"/>
      <c r="C213" s="76"/>
      <c r="D213" s="76"/>
      <c r="E213" s="76"/>
      <c r="F213" s="76"/>
      <c r="G213" s="76"/>
      <c r="H213" s="76"/>
      <c r="I213" s="76"/>
    </row>
    <row r="214" spans="1:9" ht="25.95" customHeight="1" x14ac:dyDescent="0.25">
      <c r="A214" s="75" t="s">
        <v>176</v>
      </c>
      <c r="B214" s="76"/>
      <c r="C214" s="76"/>
      <c r="D214" s="76"/>
      <c r="E214" s="76"/>
      <c r="F214" s="76"/>
      <c r="G214" s="76"/>
      <c r="H214" s="76"/>
      <c r="I214" s="76"/>
    </row>
    <row r="215" spans="1:9" ht="25.95" customHeight="1" x14ac:dyDescent="0.25">
      <c r="A215" s="75" t="s">
        <v>170</v>
      </c>
      <c r="B215" s="76"/>
      <c r="C215" s="76"/>
      <c r="D215" s="76"/>
      <c r="E215" s="76"/>
      <c r="F215" s="76"/>
      <c r="G215" s="76"/>
      <c r="H215" s="76"/>
      <c r="I215" s="76"/>
    </row>
    <row r="216" spans="1:9" ht="25.95" customHeight="1" x14ac:dyDescent="0.25">
      <c r="A216" s="75" t="s">
        <v>177</v>
      </c>
      <c r="B216" s="76"/>
      <c r="C216" s="76"/>
      <c r="D216" s="76"/>
      <c r="E216" s="76"/>
      <c r="F216" s="76"/>
      <c r="G216" s="76"/>
      <c r="H216" s="76"/>
      <c r="I216" s="76"/>
    </row>
    <row r="217" spans="1:9" ht="25.95" customHeight="1" x14ac:dyDescent="0.25">
      <c r="A217" s="75" t="s">
        <v>167</v>
      </c>
      <c r="B217" s="78"/>
      <c r="C217" s="78"/>
      <c r="D217" s="78"/>
      <c r="E217" s="78"/>
      <c r="F217" s="78"/>
      <c r="G217" s="78"/>
      <c r="H217" s="78"/>
      <c r="I217" s="78"/>
    </row>
    <row r="218" spans="1:9" ht="34.799999999999997" customHeight="1" x14ac:dyDescent="0.25">
      <c r="A218" s="79" t="s">
        <v>208</v>
      </c>
      <c r="B218" s="79"/>
      <c r="C218" s="79"/>
      <c r="D218" s="79"/>
      <c r="E218" s="79"/>
      <c r="F218" s="79"/>
      <c r="G218" s="79"/>
      <c r="H218" s="79"/>
      <c r="I218" s="79"/>
    </row>
    <row r="219" spans="1:9" ht="12.6" customHeight="1" x14ac:dyDescent="0.25">
      <c r="A219" s="80" t="s">
        <v>212</v>
      </c>
      <c r="B219" s="80"/>
      <c r="C219" s="80"/>
      <c r="D219" s="80"/>
      <c r="E219" s="80"/>
      <c r="F219" s="80"/>
      <c r="G219" s="80"/>
      <c r="H219" s="80"/>
      <c r="I219" s="80"/>
    </row>
    <row r="220" spans="1:9" ht="6.75" customHeight="1" x14ac:dyDescent="0.25">
      <c r="A220" s="31"/>
      <c r="B220" s="31"/>
      <c r="C220" s="31"/>
      <c r="D220" s="29"/>
      <c r="E220" s="29"/>
      <c r="F220" s="32"/>
      <c r="G220" s="29"/>
      <c r="H220" s="29"/>
      <c r="I220" s="28"/>
    </row>
    <row r="221" spans="1:9" ht="18.75" customHeight="1" x14ac:dyDescent="0.25">
      <c r="A221" s="74" t="s">
        <v>161</v>
      </c>
      <c r="B221" s="74"/>
      <c r="C221" s="74"/>
      <c r="D221" s="74"/>
      <c r="E221" s="74"/>
      <c r="F221" s="74"/>
      <c r="G221" s="74"/>
      <c r="H221" s="74"/>
      <c r="I221" s="74"/>
    </row>
    <row r="222" spans="1:9" ht="3" customHeight="1" x14ac:dyDescent="0.25">
      <c r="A222" s="62"/>
      <c r="B222" s="62"/>
      <c r="C222" s="62"/>
      <c r="D222" s="62"/>
      <c r="E222" s="62"/>
      <c r="F222" s="62"/>
      <c r="G222" s="62"/>
      <c r="H222" s="62"/>
      <c r="I222" s="62"/>
    </row>
    <row r="223" spans="1:9" ht="59.25" customHeight="1" x14ac:dyDescent="0.25">
      <c r="A223" s="77" t="s">
        <v>181</v>
      </c>
      <c r="B223" s="77"/>
      <c r="C223" s="77"/>
      <c r="D223" s="77"/>
      <c r="E223" s="77"/>
      <c r="F223" s="77"/>
      <c r="G223" s="77"/>
      <c r="H223" s="77"/>
      <c r="I223" s="77"/>
    </row>
    <row r="224" spans="1:9" ht="11.25" customHeight="1" x14ac:dyDescent="0.25">
      <c r="A224" s="31"/>
      <c r="B224" s="31"/>
      <c r="C224" s="31"/>
      <c r="D224" s="29"/>
      <c r="E224" s="29"/>
      <c r="F224" s="32"/>
      <c r="G224" s="29"/>
      <c r="H224" s="29"/>
      <c r="I224" s="28"/>
    </row>
  </sheetData>
  <sheetProtection selectLockedCells="1"/>
  <mergeCells count="13">
    <mergeCell ref="A215:I215"/>
    <mergeCell ref="G7:I7"/>
    <mergeCell ref="A211:I211"/>
    <mergeCell ref="A213:I213"/>
    <mergeCell ref="A214:I214"/>
    <mergeCell ref="A209:I209"/>
    <mergeCell ref="A208:I208"/>
    <mergeCell ref="A216:I216"/>
    <mergeCell ref="A217:I217"/>
    <mergeCell ref="A219:I219"/>
    <mergeCell ref="A221:I221"/>
    <mergeCell ref="A223:I223"/>
    <mergeCell ref="A218:I218"/>
  </mergeCells>
  <dataValidations count="1">
    <dataValidation type="list" allowBlank="1" showInputMessage="1" showErrorMessage="1" sqref="G7:I7">
      <formula1>$B$19:$B$203</formula1>
    </dataValidation>
  </dataValidations>
  <hyperlinks>
    <hyperlink ref="A219:I219" r:id="rId1" display="See:  http://unfccc.int/ghg_data/ghg_data_unfccc/data_sources/items/3816.php."/>
    <hyperlink ref="A209:I209" r:id="rId2" display="See: http://unfccc.int ."/>
  </hyperlinks>
  <pageMargins left="0.25" right="0.25" top="0.5" bottom="0.5" header="0.5" footer="0.5"/>
  <pageSetup scale="98"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6"/>
  <sheetViews>
    <sheetView topLeftCell="A211" workbookViewId="0">
      <selection activeCell="A234" sqref="A234"/>
    </sheetView>
  </sheetViews>
  <sheetFormatPr defaultRowHeight="13.2" x14ac:dyDescent="0.25"/>
  <sheetData>
    <row r="1" spans="1:4" ht="13.8" thickBot="1" x14ac:dyDescent="0.3">
      <c r="A1" s="65" t="s">
        <v>216</v>
      </c>
      <c r="B1" s="65" t="s">
        <v>213</v>
      </c>
      <c r="C1" s="65" t="s">
        <v>214</v>
      </c>
      <c r="D1" s="65" t="s">
        <v>215</v>
      </c>
    </row>
    <row r="2" spans="1:4" ht="13.8" thickBot="1" x14ac:dyDescent="0.3">
      <c r="A2" s="66" t="s">
        <v>218</v>
      </c>
      <c r="B2" s="66" t="s">
        <v>217</v>
      </c>
      <c r="C2" s="66">
        <v>42.546244999999999</v>
      </c>
      <c r="D2" s="66">
        <v>1.6015539999999999</v>
      </c>
    </row>
    <row r="3" spans="1:4" ht="21" thickBot="1" x14ac:dyDescent="0.3">
      <c r="A3" s="66" t="s">
        <v>151</v>
      </c>
      <c r="B3" s="66" t="s">
        <v>219</v>
      </c>
      <c r="C3" s="66">
        <v>23.424075999999999</v>
      </c>
      <c r="D3" s="66">
        <v>53.847817999999997</v>
      </c>
    </row>
    <row r="4" spans="1:4" ht="13.8" thickBot="1" x14ac:dyDescent="0.3">
      <c r="A4" s="66" t="s">
        <v>183</v>
      </c>
      <c r="B4" s="66" t="s">
        <v>220</v>
      </c>
      <c r="C4" s="66">
        <v>33.939109999999999</v>
      </c>
      <c r="D4" s="66">
        <v>67.709952999999999</v>
      </c>
    </row>
    <row r="5" spans="1:4" ht="21" thickBot="1" x14ac:dyDescent="0.3">
      <c r="A5" s="66" t="s">
        <v>3</v>
      </c>
      <c r="B5" s="66" t="s">
        <v>221</v>
      </c>
      <c r="C5" s="66">
        <v>17.060815999999999</v>
      </c>
      <c r="D5" s="66">
        <v>-61.796427999999999</v>
      </c>
    </row>
    <row r="6" spans="1:4" ht="13.8" thickBot="1" x14ac:dyDescent="0.3">
      <c r="A6" s="66" t="s">
        <v>223</v>
      </c>
      <c r="B6" s="66" t="s">
        <v>222</v>
      </c>
      <c r="C6" s="66">
        <v>18.220554</v>
      </c>
      <c r="D6" s="66">
        <v>-63.068615000000001</v>
      </c>
    </row>
    <row r="7" spans="1:4" ht="13.8" thickBot="1" x14ac:dyDescent="0.3">
      <c r="A7" s="66" t="s">
        <v>1</v>
      </c>
      <c r="B7" s="66" t="s">
        <v>224</v>
      </c>
      <c r="C7" s="66">
        <v>41.153331999999999</v>
      </c>
      <c r="D7" s="66">
        <v>20.168330999999998</v>
      </c>
    </row>
    <row r="8" spans="1:4" ht="13.8" thickBot="1" x14ac:dyDescent="0.3">
      <c r="A8" s="66" t="s">
        <v>5</v>
      </c>
      <c r="B8" s="66" t="s">
        <v>225</v>
      </c>
      <c r="C8" s="66">
        <v>40.069099000000001</v>
      </c>
      <c r="D8" s="66">
        <v>45.038189000000003</v>
      </c>
    </row>
    <row r="9" spans="1:4" ht="21" thickBot="1" x14ac:dyDescent="0.3">
      <c r="A9" s="66" t="s">
        <v>227</v>
      </c>
      <c r="B9" s="66" t="s">
        <v>226</v>
      </c>
      <c r="C9" s="66">
        <v>12.226079</v>
      </c>
      <c r="D9" s="66">
        <v>-69.060086999999996</v>
      </c>
    </row>
    <row r="10" spans="1:4" ht="13.8" thickBot="1" x14ac:dyDescent="0.3">
      <c r="A10" s="66" t="s">
        <v>184</v>
      </c>
      <c r="B10" s="66" t="s">
        <v>228</v>
      </c>
      <c r="C10" s="66">
        <v>-11.202692000000001</v>
      </c>
      <c r="D10" s="66">
        <v>17.873887</v>
      </c>
    </row>
    <row r="11" spans="1:4" ht="13.8" thickBot="1" x14ac:dyDescent="0.3">
      <c r="A11" s="66" t="s">
        <v>230</v>
      </c>
      <c r="B11" s="66" t="s">
        <v>229</v>
      </c>
      <c r="C11" s="66">
        <v>-75.250973000000002</v>
      </c>
      <c r="D11" s="66">
        <v>-7.1388999999999994E-2</v>
      </c>
    </row>
    <row r="12" spans="1:4" ht="13.8" thickBot="1" x14ac:dyDescent="0.3">
      <c r="A12" s="66" t="s">
        <v>4</v>
      </c>
      <c r="B12" s="66" t="s">
        <v>231</v>
      </c>
      <c r="C12" s="66">
        <v>-38.416097000000001</v>
      </c>
      <c r="D12" s="66">
        <v>-63.616672000000001</v>
      </c>
    </row>
    <row r="13" spans="1:4" ht="21" thickBot="1" x14ac:dyDescent="0.3">
      <c r="A13" s="66" t="s">
        <v>233</v>
      </c>
      <c r="B13" s="66" t="s">
        <v>232</v>
      </c>
      <c r="C13" s="66">
        <v>-14.270972</v>
      </c>
      <c r="D13" s="66">
        <v>-170.132217</v>
      </c>
    </row>
    <row r="14" spans="1:4" ht="13.8" thickBot="1" x14ac:dyDescent="0.3">
      <c r="A14" s="66" t="s">
        <v>7</v>
      </c>
      <c r="B14" s="66" t="s">
        <v>234</v>
      </c>
      <c r="C14" s="66">
        <v>47.516230999999998</v>
      </c>
      <c r="D14" s="66">
        <v>14.550072</v>
      </c>
    </row>
    <row r="15" spans="1:4" ht="13.8" thickBot="1" x14ac:dyDescent="0.3">
      <c r="A15" s="66" t="s">
        <v>6</v>
      </c>
      <c r="B15" s="66" t="s">
        <v>235</v>
      </c>
      <c r="C15" s="66">
        <v>-25.274398000000001</v>
      </c>
      <c r="D15" s="66">
        <v>133.775136</v>
      </c>
    </row>
    <row r="16" spans="1:4" ht="13.8" thickBot="1" x14ac:dyDescent="0.3">
      <c r="A16" s="66" t="s">
        <v>237</v>
      </c>
      <c r="B16" s="66" t="s">
        <v>236</v>
      </c>
      <c r="C16" s="66">
        <v>12.52111</v>
      </c>
      <c r="D16" s="66">
        <v>-69.968338000000003</v>
      </c>
    </row>
    <row r="17" spans="1:4" ht="13.8" thickBot="1" x14ac:dyDescent="0.3">
      <c r="A17" s="66" t="s">
        <v>8</v>
      </c>
      <c r="B17" s="66" t="s">
        <v>238</v>
      </c>
      <c r="C17" s="66">
        <v>40.143104999999998</v>
      </c>
      <c r="D17" s="66">
        <v>47.576926999999998</v>
      </c>
    </row>
    <row r="18" spans="1:4" ht="21" thickBot="1" x14ac:dyDescent="0.3">
      <c r="A18" s="66" t="s">
        <v>186</v>
      </c>
      <c r="B18" s="66" t="s">
        <v>239</v>
      </c>
      <c r="C18" s="66">
        <v>43.915886</v>
      </c>
      <c r="D18" s="66">
        <v>17.679075999999998</v>
      </c>
    </row>
    <row r="19" spans="1:4" ht="13.8" thickBot="1" x14ac:dyDescent="0.3">
      <c r="A19" s="66" t="s">
        <v>12</v>
      </c>
      <c r="B19" s="66" t="s">
        <v>240</v>
      </c>
      <c r="C19" s="66">
        <v>13.193887</v>
      </c>
      <c r="D19" s="66">
        <v>-59.543197999999997</v>
      </c>
    </row>
    <row r="20" spans="1:4" ht="13.8" thickBot="1" x14ac:dyDescent="0.3">
      <c r="A20" s="66" t="s">
        <v>11</v>
      </c>
      <c r="B20" s="66" t="s">
        <v>241</v>
      </c>
      <c r="C20" s="66">
        <v>23.684994</v>
      </c>
      <c r="D20" s="66">
        <v>90.356330999999997</v>
      </c>
    </row>
    <row r="21" spans="1:4" ht="13.8" thickBot="1" x14ac:dyDescent="0.3">
      <c r="A21" s="66" t="s">
        <v>14</v>
      </c>
      <c r="B21" s="66" t="s">
        <v>242</v>
      </c>
      <c r="C21" s="66">
        <v>50.503886999999999</v>
      </c>
      <c r="D21" s="66">
        <v>4.4699359999999997</v>
      </c>
    </row>
    <row r="22" spans="1:4" ht="21" thickBot="1" x14ac:dyDescent="0.3">
      <c r="A22" s="66" t="s">
        <v>21</v>
      </c>
      <c r="B22" s="66" t="s">
        <v>243</v>
      </c>
      <c r="C22" s="66">
        <v>12.238333000000001</v>
      </c>
      <c r="D22" s="66">
        <v>-1.561593</v>
      </c>
    </row>
    <row r="23" spans="1:4" ht="13.8" thickBot="1" x14ac:dyDescent="0.3">
      <c r="A23" s="66" t="s">
        <v>20</v>
      </c>
      <c r="B23" s="66" t="s">
        <v>244</v>
      </c>
      <c r="C23" s="66">
        <v>42.733882999999999</v>
      </c>
      <c r="D23" s="66">
        <v>25.48583</v>
      </c>
    </row>
    <row r="24" spans="1:4" ht="13.8" thickBot="1" x14ac:dyDescent="0.3">
      <c r="A24" s="66" t="s">
        <v>10</v>
      </c>
      <c r="B24" s="66" t="s">
        <v>245</v>
      </c>
      <c r="C24" s="66">
        <v>25.930413999999999</v>
      </c>
      <c r="D24" s="66">
        <v>50.637771999999998</v>
      </c>
    </row>
    <row r="25" spans="1:4" ht="13.8" thickBot="1" x14ac:dyDescent="0.3">
      <c r="A25" s="66" t="s">
        <v>22</v>
      </c>
      <c r="B25" s="66" t="s">
        <v>246</v>
      </c>
      <c r="C25" s="66">
        <v>-3.3730560000000001</v>
      </c>
      <c r="D25" s="66">
        <v>29.918886000000001</v>
      </c>
    </row>
    <row r="26" spans="1:4" ht="13.8" thickBot="1" x14ac:dyDescent="0.3">
      <c r="A26" s="66" t="s">
        <v>16</v>
      </c>
      <c r="B26" s="66" t="s">
        <v>247</v>
      </c>
      <c r="C26" s="66">
        <v>9.3076899999999991</v>
      </c>
      <c r="D26" s="66">
        <v>2.3158340000000002</v>
      </c>
    </row>
    <row r="27" spans="1:4" ht="13.8" thickBot="1" x14ac:dyDescent="0.3">
      <c r="A27" s="66" t="s">
        <v>249</v>
      </c>
      <c r="B27" s="66" t="s">
        <v>248</v>
      </c>
      <c r="C27" s="66">
        <v>32.321384000000002</v>
      </c>
      <c r="D27" s="66">
        <v>-64.757369999999995</v>
      </c>
    </row>
    <row r="28" spans="1:4" ht="13.8" thickBot="1" x14ac:dyDescent="0.3">
      <c r="A28" s="66" t="s">
        <v>251</v>
      </c>
      <c r="B28" s="66" t="s">
        <v>250</v>
      </c>
      <c r="C28" s="66">
        <v>4.5352769999999998</v>
      </c>
      <c r="D28" s="66">
        <v>114.72766900000001</v>
      </c>
    </row>
    <row r="29" spans="1:4" ht="13.8" thickBot="1" x14ac:dyDescent="0.3">
      <c r="A29" s="66" t="s">
        <v>253</v>
      </c>
      <c r="B29" s="66" t="s">
        <v>252</v>
      </c>
      <c r="C29" s="66">
        <v>-16.290154000000001</v>
      </c>
      <c r="D29" s="66">
        <v>-63.588653000000001</v>
      </c>
    </row>
    <row r="30" spans="1:4" ht="13.8" thickBot="1" x14ac:dyDescent="0.3">
      <c r="A30" s="66" t="s">
        <v>19</v>
      </c>
      <c r="B30" s="66" t="s">
        <v>254</v>
      </c>
      <c r="C30" s="66">
        <v>-14.235004</v>
      </c>
      <c r="D30" s="66">
        <v>-51.925280000000001</v>
      </c>
    </row>
    <row r="31" spans="1:4" ht="13.8" thickBot="1" x14ac:dyDescent="0.3">
      <c r="A31" s="66" t="s">
        <v>9</v>
      </c>
      <c r="B31" s="66" t="s">
        <v>255</v>
      </c>
      <c r="C31" s="66">
        <v>25.034279999999999</v>
      </c>
      <c r="D31" s="66">
        <v>-77.396280000000004</v>
      </c>
    </row>
    <row r="32" spans="1:4" ht="13.8" thickBot="1" x14ac:dyDescent="0.3">
      <c r="A32" s="66" t="s">
        <v>17</v>
      </c>
      <c r="B32" s="66" t="s">
        <v>256</v>
      </c>
      <c r="C32" s="66">
        <v>27.514161999999999</v>
      </c>
      <c r="D32" s="66">
        <v>90.433600999999996</v>
      </c>
    </row>
    <row r="33" spans="1:4" ht="21" thickBot="1" x14ac:dyDescent="0.3">
      <c r="A33" s="66" t="s">
        <v>258</v>
      </c>
      <c r="B33" s="66" t="s">
        <v>257</v>
      </c>
      <c r="C33" s="66">
        <v>-54.423198999999997</v>
      </c>
      <c r="D33" s="66">
        <v>3.4131939999999998</v>
      </c>
    </row>
    <row r="34" spans="1:4" ht="13.8" thickBot="1" x14ac:dyDescent="0.3">
      <c r="A34" s="66" t="s">
        <v>18</v>
      </c>
      <c r="B34" s="66" t="s">
        <v>259</v>
      </c>
      <c r="C34" s="66">
        <v>-22.328474</v>
      </c>
      <c r="D34" s="66">
        <v>24.684866</v>
      </c>
    </row>
    <row r="35" spans="1:4" ht="13.8" thickBot="1" x14ac:dyDescent="0.3">
      <c r="A35" s="66" t="s">
        <v>13</v>
      </c>
      <c r="B35" s="66" t="s">
        <v>260</v>
      </c>
      <c r="C35" s="66">
        <v>53.709806999999998</v>
      </c>
      <c r="D35" s="66">
        <v>27.953389000000001</v>
      </c>
    </row>
    <row r="36" spans="1:4" ht="13.8" thickBot="1" x14ac:dyDescent="0.3">
      <c r="A36" s="66" t="s">
        <v>15</v>
      </c>
      <c r="B36" s="66" t="s">
        <v>261</v>
      </c>
      <c r="C36" s="66">
        <v>17.189876999999999</v>
      </c>
      <c r="D36" s="66">
        <v>-88.497649999999993</v>
      </c>
    </row>
    <row r="37" spans="1:4" ht="13.8" thickBot="1" x14ac:dyDescent="0.3">
      <c r="A37" s="66" t="s">
        <v>25</v>
      </c>
      <c r="B37" s="66" t="s">
        <v>262</v>
      </c>
      <c r="C37" s="66">
        <v>56.130366000000002</v>
      </c>
      <c r="D37" s="66">
        <v>-106.346771</v>
      </c>
    </row>
    <row r="38" spans="1:4" ht="31.2" thickBot="1" x14ac:dyDescent="0.3">
      <c r="A38" s="66" t="s">
        <v>264</v>
      </c>
      <c r="B38" s="66" t="s">
        <v>263</v>
      </c>
      <c r="C38" s="66">
        <v>-12.164165000000001</v>
      </c>
      <c r="D38" s="66">
        <v>96.870956000000007</v>
      </c>
    </row>
    <row r="39" spans="1:4" ht="21" thickBot="1" x14ac:dyDescent="0.3">
      <c r="A39" s="66" t="s">
        <v>266</v>
      </c>
      <c r="B39" s="66" t="s">
        <v>265</v>
      </c>
      <c r="C39" s="66">
        <v>-4.0383329999999997</v>
      </c>
      <c r="D39" s="66">
        <v>21.758664</v>
      </c>
    </row>
    <row r="40" spans="1:4" ht="31.2" thickBot="1" x14ac:dyDescent="0.3">
      <c r="A40" s="66" t="s">
        <v>26</v>
      </c>
      <c r="B40" s="66" t="s">
        <v>267</v>
      </c>
      <c r="C40" s="66">
        <v>6.6111110000000002</v>
      </c>
      <c r="D40" s="66">
        <v>20.939444000000002</v>
      </c>
    </row>
    <row r="41" spans="1:4" ht="21" thickBot="1" x14ac:dyDescent="0.3">
      <c r="A41" s="66" t="s">
        <v>269</v>
      </c>
      <c r="B41" s="66" t="s">
        <v>268</v>
      </c>
      <c r="C41" s="66">
        <v>-0.228021</v>
      </c>
      <c r="D41" s="66">
        <v>15.827659000000001</v>
      </c>
    </row>
    <row r="42" spans="1:4" ht="13.8" thickBot="1" x14ac:dyDescent="0.3">
      <c r="A42" s="66" t="s">
        <v>139</v>
      </c>
      <c r="B42" s="66" t="s">
        <v>270</v>
      </c>
      <c r="C42" s="66">
        <v>46.818187999999999</v>
      </c>
      <c r="D42" s="66">
        <v>8.2275120000000008</v>
      </c>
    </row>
    <row r="43" spans="1:4" ht="13.8" thickBot="1" x14ac:dyDescent="0.3">
      <c r="A43" s="66" t="s">
        <v>209</v>
      </c>
      <c r="B43" s="66" t="s">
        <v>271</v>
      </c>
      <c r="C43" s="66">
        <v>7.5399890000000003</v>
      </c>
      <c r="D43" s="66">
        <v>-5.5470800000000002</v>
      </c>
    </row>
    <row r="44" spans="1:4" ht="21" thickBot="1" x14ac:dyDescent="0.3">
      <c r="A44" s="66" t="s">
        <v>33</v>
      </c>
      <c r="B44" s="66" t="s">
        <v>272</v>
      </c>
      <c r="C44" s="66">
        <v>-21.236736000000001</v>
      </c>
      <c r="D44" s="66">
        <v>-159.777671</v>
      </c>
    </row>
    <row r="45" spans="1:4" ht="13.8" thickBot="1" x14ac:dyDescent="0.3">
      <c r="A45" s="66" t="s">
        <v>28</v>
      </c>
      <c r="B45" s="66" t="s">
        <v>273</v>
      </c>
      <c r="C45" s="66">
        <v>-35.675147000000003</v>
      </c>
      <c r="D45" s="66">
        <v>-71.542968999999999</v>
      </c>
    </row>
    <row r="46" spans="1:4" ht="13.8" thickBot="1" x14ac:dyDescent="0.3">
      <c r="A46" s="66" t="s">
        <v>24</v>
      </c>
      <c r="B46" s="66" t="s">
        <v>274</v>
      </c>
      <c r="C46" s="66">
        <v>7.3697220000000003</v>
      </c>
      <c r="D46" s="66">
        <v>12.354722000000001</v>
      </c>
    </row>
    <row r="47" spans="1:4" ht="13.8" thickBot="1" x14ac:dyDescent="0.3">
      <c r="A47" s="66" t="s">
        <v>29</v>
      </c>
      <c r="B47" s="66" t="s">
        <v>275</v>
      </c>
      <c r="C47" s="66">
        <v>35.861660000000001</v>
      </c>
      <c r="D47" s="66">
        <v>104.195397</v>
      </c>
    </row>
    <row r="48" spans="1:4" ht="13.8" thickBot="1" x14ac:dyDescent="0.3">
      <c r="A48" s="66" t="s">
        <v>30</v>
      </c>
      <c r="B48" s="66" t="s">
        <v>276</v>
      </c>
      <c r="C48" s="66">
        <v>4.5708679999999999</v>
      </c>
      <c r="D48" s="66">
        <v>-74.297332999999995</v>
      </c>
    </row>
    <row r="49" spans="1:4" ht="13.8" thickBot="1" x14ac:dyDescent="0.3">
      <c r="A49" s="66" t="s">
        <v>34</v>
      </c>
      <c r="B49" s="66" t="s">
        <v>277</v>
      </c>
      <c r="C49" s="66">
        <v>9.7489170000000005</v>
      </c>
      <c r="D49" s="66">
        <v>-83.753428</v>
      </c>
    </row>
    <row r="50" spans="1:4" ht="13.8" thickBot="1" x14ac:dyDescent="0.3">
      <c r="A50" s="66" t="s">
        <v>36</v>
      </c>
      <c r="B50" s="66" t="s">
        <v>278</v>
      </c>
      <c r="C50" s="66">
        <v>21.521757000000001</v>
      </c>
      <c r="D50" s="66">
        <v>-77.781166999999996</v>
      </c>
    </row>
    <row r="51" spans="1:4" ht="13.8" thickBot="1" x14ac:dyDescent="0.3">
      <c r="A51" s="66" t="s">
        <v>280</v>
      </c>
      <c r="B51" s="66" t="s">
        <v>279</v>
      </c>
      <c r="C51" s="66">
        <v>16.002082000000001</v>
      </c>
      <c r="D51" s="66">
        <v>-24.013197000000002</v>
      </c>
    </row>
    <row r="52" spans="1:4" ht="21" thickBot="1" x14ac:dyDescent="0.3">
      <c r="A52" s="66" t="s">
        <v>282</v>
      </c>
      <c r="B52" s="66" t="s">
        <v>281</v>
      </c>
      <c r="C52" s="66">
        <v>-10.447525000000001</v>
      </c>
      <c r="D52" s="66">
        <v>105.690449</v>
      </c>
    </row>
    <row r="53" spans="1:4" ht="13.8" thickBot="1" x14ac:dyDescent="0.3">
      <c r="A53" s="66" t="s">
        <v>188</v>
      </c>
      <c r="B53" s="66" t="s">
        <v>283</v>
      </c>
      <c r="C53" s="66">
        <v>35.126412999999999</v>
      </c>
      <c r="D53" s="66">
        <v>33.429859</v>
      </c>
    </row>
    <row r="54" spans="1:4" ht="21" thickBot="1" x14ac:dyDescent="0.3">
      <c r="A54" s="66" t="s">
        <v>37</v>
      </c>
      <c r="B54" s="66" t="s">
        <v>284</v>
      </c>
      <c r="C54" s="66">
        <v>49.817492000000001</v>
      </c>
      <c r="D54" s="66">
        <v>15.472962000000001</v>
      </c>
    </row>
    <row r="55" spans="1:4" ht="13.8" thickBot="1" x14ac:dyDescent="0.3">
      <c r="A55" s="66" t="s">
        <v>54</v>
      </c>
      <c r="B55" s="66" t="s">
        <v>285</v>
      </c>
      <c r="C55" s="66">
        <v>51.165691000000002</v>
      </c>
      <c r="D55" s="66">
        <v>10.451525999999999</v>
      </c>
    </row>
    <row r="56" spans="1:4" ht="13.8" thickBot="1" x14ac:dyDescent="0.3">
      <c r="A56" s="66" t="s">
        <v>39</v>
      </c>
      <c r="B56" s="66" t="s">
        <v>286</v>
      </c>
      <c r="C56" s="66">
        <v>11.825138000000001</v>
      </c>
      <c r="D56" s="66">
        <v>42.590274999999998</v>
      </c>
    </row>
    <row r="57" spans="1:4" ht="13.8" thickBot="1" x14ac:dyDescent="0.3">
      <c r="A57" s="66" t="s">
        <v>38</v>
      </c>
      <c r="B57" s="66" t="s">
        <v>287</v>
      </c>
      <c r="C57" s="66">
        <v>56.263919999999999</v>
      </c>
      <c r="D57" s="66">
        <v>9.5017849999999999</v>
      </c>
    </row>
    <row r="58" spans="1:4" ht="13.8" thickBot="1" x14ac:dyDescent="0.3">
      <c r="A58" s="66" t="s">
        <v>40</v>
      </c>
      <c r="B58" s="66" t="s">
        <v>288</v>
      </c>
      <c r="C58" s="66">
        <v>15.414999</v>
      </c>
      <c r="D58" s="66">
        <v>-61.370975999999999</v>
      </c>
    </row>
    <row r="59" spans="1:4" ht="21" thickBot="1" x14ac:dyDescent="0.3">
      <c r="A59" s="66" t="s">
        <v>41</v>
      </c>
      <c r="B59" s="66" t="s">
        <v>289</v>
      </c>
      <c r="C59" s="66">
        <v>18.735693000000001</v>
      </c>
      <c r="D59" s="66">
        <v>-70.162650999999997</v>
      </c>
    </row>
    <row r="60" spans="1:4" ht="13.8" thickBot="1" x14ac:dyDescent="0.3">
      <c r="A60" s="66" t="s">
        <v>2</v>
      </c>
      <c r="B60" s="66" t="s">
        <v>290</v>
      </c>
      <c r="C60" s="66">
        <v>28.033885999999999</v>
      </c>
      <c r="D60" s="66">
        <v>1.659626</v>
      </c>
    </row>
    <row r="61" spans="1:4" ht="13.8" thickBot="1" x14ac:dyDescent="0.3">
      <c r="A61" s="66" t="s">
        <v>42</v>
      </c>
      <c r="B61" s="66" t="s">
        <v>291</v>
      </c>
      <c r="C61" s="66">
        <v>-1.8312390000000001</v>
      </c>
      <c r="D61" s="66">
        <v>-78.183406000000005</v>
      </c>
    </row>
    <row r="62" spans="1:4" ht="13.8" thickBot="1" x14ac:dyDescent="0.3">
      <c r="A62" s="66" t="s">
        <v>46</v>
      </c>
      <c r="B62" s="66" t="s">
        <v>292</v>
      </c>
      <c r="C62" s="66">
        <v>58.595272000000001</v>
      </c>
      <c r="D62" s="66">
        <v>25.013607</v>
      </c>
    </row>
    <row r="63" spans="1:4" ht="13.8" thickBot="1" x14ac:dyDescent="0.3">
      <c r="A63" s="66" t="s">
        <v>43</v>
      </c>
      <c r="B63" s="66" t="s">
        <v>293</v>
      </c>
      <c r="C63" s="66">
        <v>26.820553</v>
      </c>
      <c r="D63" s="66">
        <v>30.802498</v>
      </c>
    </row>
    <row r="64" spans="1:4" ht="21" thickBot="1" x14ac:dyDescent="0.3">
      <c r="A64" s="66" t="s">
        <v>295</v>
      </c>
      <c r="B64" s="66" t="s">
        <v>294</v>
      </c>
      <c r="C64" s="66">
        <v>24.215527000000002</v>
      </c>
      <c r="D64" s="66">
        <v>-12.885833999999999</v>
      </c>
    </row>
    <row r="65" spans="1:4" ht="13.8" thickBot="1" x14ac:dyDescent="0.3">
      <c r="A65" s="66" t="s">
        <v>45</v>
      </c>
      <c r="B65" s="66" t="s">
        <v>296</v>
      </c>
      <c r="C65" s="66">
        <v>15.179384000000001</v>
      </c>
      <c r="D65" s="66">
        <v>39.782333999999999</v>
      </c>
    </row>
    <row r="66" spans="1:4" ht="13.8" thickBot="1" x14ac:dyDescent="0.3">
      <c r="A66" s="66" t="s">
        <v>133</v>
      </c>
      <c r="B66" s="66" t="s">
        <v>297</v>
      </c>
      <c r="C66" s="66">
        <v>40.463667000000001</v>
      </c>
      <c r="D66" s="66">
        <v>-3.7492200000000002</v>
      </c>
    </row>
    <row r="67" spans="1:4" ht="13.8" thickBot="1" x14ac:dyDescent="0.3">
      <c r="A67" s="66" t="s">
        <v>47</v>
      </c>
      <c r="B67" s="66" t="s">
        <v>298</v>
      </c>
      <c r="C67" s="66">
        <v>9.1449999999999996</v>
      </c>
      <c r="D67" s="66">
        <v>40.489673000000003</v>
      </c>
    </row>
    <row r="68" spans="1:4" ht="13.8" thickBot="1" x14ac:dyDescent="0.3">
      <c r="A68" s="66" t="s">
        <v>49</v>
      </c>
      <c r="B68" s="66" t="s">
        <v>299</v>
      </c>
      <c r="C68" s="66">
        <v>61.924109999999999</v>
      </c>
      <c r="D68" s="66">
        <v>25.748151</v>
      </c>
    </row>
    <row r="69" spans="1:4" ht="13.8" thickBot="1" x14ac:dyDescent="0.3">
      <c r="A69" s="66" t="s">
        <v>48</v>
      </c>
      <c r="B69" s="66" t="s">
        <v>300</v>
      </c>
      <c r="C69" s="66">
        <v>-16.578192999999999</v>
      </c>
      <c r="D69" s="66">
        <v>179.414413</v>
      </c>
    </row>
    <row r="70" spans="1:4" ht="41.4" thickBot="1" x14ac:dyDescent="0.3">
      <c r="A70" s="66" t="s">
        <v>302</v>
      </c>
      <c r="B70" s="66" t="s">
        <v>301</v>
      </c>
      <c r="C70" s="66">
        <v>-51.796253</v>
      </c>
      <c r="D70" s="66">
        <v>-59.523612999999997</v>
      </c>
    </row>
    <row r="71" spans="1:4" ht="13.8" thickBot="1" x14ac:dyDescent="0.3">
      <c r="A71" s="66" t="s">
        <v>304</v>
      </c>
      <c r="B71" s="66" t="s">
        <v>303</v>
      </c>
      <c r="C71" s="66">
        <v>7.425554</v>
      </c>
      <c r="D71" s="66">
        <v>150.55081200000001</v>
      </c>
    </row>
    <row r="72" spans="1:4" ht="21" thickBot="1" x14ac:dyDescent="0.3">
      <c r="A72" s="66" t="s">
        <v>306</v>
      </c>
      <c r="B72" s="66" t="s">
        <v>305</v>
      </c>
      <c r="C72" s="66">
        <v>61.892634999999999</v>
      </c>
      <c r="D72" s="66">
        <v>-6.9118060000000003</v>
      </c>
    </row>
    <row r="73" spans="1:4" ht="13.8" thickBot="1" x14ac:dyDescent="0.3">
      <c r="A73" s="66" t="s">
        <v>50</v>
      </c>
      <c r="B73" s="66" t="s">
        <v>307</v>
      </c>
      <c r="C73" s="66">
        <v>46.227637999999999</v>
      </c>
      <c r="D73" s="66">
        <v>2.213749</v>
      </c>
    </row>
    <row r="74" spans="1:4" ht="13.8" thickBot="1" x14ac:dyDescent="0.3">
      <c r="A74" s="66" t="s">
        <v>51</v>
      </c>
      <c r="B74" s="66" t="s">
        <v>308</v>
      </c>
      <c r="C74" s="66">
        <v>-0.80368899999999999</v>
      </c>
      <c r="D74" s="66">
        <v>11.609444</v>
      </c>
    </row>
    <row r="75" spans="1:4" ht="21" thickBot="1" x14ac:dyDescent="0.3">
      <c r="A75" s="66" t="s">
        <v>310</v>
      </c>
      <c r="B75" s="66" t="s">
        <v>309</v>
      </c>
      <c r="C75" s="66">
        <v>55.378050999999999</v>
      </c>
      <c r="D75" s="66">
        <v>-3.4359730000000002</v>
      </c>
    </row>
    <row r="76" spans="1:4" ht="13.8" thickBot="1" x14ac:dyDescent="0.3">
      <c r="A76" s="66" t="s">
        <v>57</v>
      </c>
      <c r="B76" s="66" t="s">
        <v>311</v>
      </c>
      <c r="C76" s="66">
        <v>12.262776000000001</v>
      </c>
      <c r="D76" s="66">
        <v>-61.604171000000001</v>
      </c>
    </row>
    <row r="77" spans="1:4" ht="13.8" thickBot="1" x14ac:dyDescent="0.3">
      <c r="A77" s="66" t="s">
        <v>53</v>
      </c>
      <c r="B77" s="66" t="s">
        <v>312</v>
      </c>
      <c r="C77" s="66">
        <v>42.315407</v>
      </c>
      <c r="D77" s="66">
        <v>43.356892000000002</v>
      </c>
    </row>
    <row r="78" spans="1:4" ht="21" thickBot="1" x14ac:dyDescent="0.3">
      <c r="A78" s="66" t="s">
        <v>314</v>
      </c>
      <c r="B78" s="66" t="s">
        <v>313</v>
      </c>
      <c r="C78" s="66">
        <v>3.9338890000000002</v>
      </c>
      <c r="D78" s="66">
        <v>-53.125782000000001</v>
      </c>
    </row>
    <row r="79" spans="1:4" ht="13.8" thickBot="1" x14ac:dyDescent="0.3">
      <c r="A79" s="66" t="s">
        <v>316</v>
      </c>
      <c r="B79" s="66" t="s">
        <v>315</v>
      </c>
      <c r="C79" s="66">
        <v>49.465691</v>
      </c>
      <c r="D79" s="66">
        <v>-2.5852780000000002</v>
      </c>
    </row>
    <row r="80" spans="1:4" ht="13.8" thickBot="1" x14ac:dyDescent="0.3">
      <c r="A80" s="66" t="s">
        <v>55</v>
      </c>
      <c r="B80" s="66" t="s">
        <v>317</v>
      </c>
      <c r="C80" s="66">
        <v>7.9465269999999997</v>
      </c>
      <c r="D80" s="66">
        <v>-1.0231939999999999</v>
      </c>
    </row>
    <row r="81" spans="1:4" ht="13.8" thickBot="1" x14ac:dyDescent="0.3">
      <c r="A81" s="66" t="s">
        <v>319</v>
      </c>
      <c r="B81" s="66" t="s">
        <v>318</v>
      </c>
      <c r="C81" s="66">
        <v>36.137740999999998</v>
      </c>
      <c r="D81" s="66">
        <v>-5.3453739999999996</v>
      </c>
    </row>
    <row r="82" spans="1:4" ht="13.8" thickBot="1" x14ac:dyDescent="0.3">
      <c r="A82" s="66" t="s">
        <v>321</v>
      </c>
      <c r="B82" s="66" t="s">
        <v>320</v>
      </c>
      <c r="C82" s="66">
        <v>71.706935999999999</v>
      </c>
      <c r="D82" s="66">
        <v>-42.604303000000002</v>
      </c>
    </row>
    <row r="83" spans="1:4" ht="13.8" thickBot="1" x14ac:dyDescent="0.3">
      <c r="A83" s="66" t="s">
        <v>52</v>
      </c>
      <c r="B83" s="66" t="s">
        <v>322</v>
      </c>
      <c r="C83" s="66">
        <v>13.443182</v>
      </c>
      <c r="D83" s="66">
        <v>-15.310138999999999</v>
      </c>
    </row>
    <row r="84" spans="1:4" ht="13.8" thickBot="1" x14ac:dyDescent="0.3">
      <c r="A84" s="66" t="s">
        <v>59</v>
      </c>
      <c r="B84" s="66" t="s">
        <v>323</v>
      </c>
      <c r="C84" s="66">
        <v>9.9455869999999997</v>
      </c>
      <c r="D84" s="66">
        <v>-9.6966450000000002</v>
      </c>
    </row>
    <row r="85" spans="1:4" ht="13.8" thickBot="1" x14ac:dyDescent="0.3">
      <c r="A85" s="66" t="s">
        <v>325</v>
      </c>
      <c r="B85" s="66" t="s">
        <v>324</v>
      </c>
      <c r="C85" s="66">
        <v>16.995971000000001</v>
      </c>
      <c r="D85" s="66">
        <v>-62.067641000000002</v>
      </c>
    </row>
    <row r="86" spans="1:4" ht="21" thickBot="1" x14ac:dyDescent="0.3">
      <c r="A86" s="66" t="s">
        <v>327</v>
      </c>
      <c r="B86" s="66" t="s">
        <v>326</v>
      </c>
      <c r="C86" s="66">
        <v>1.650801</v>
      </c>
      <c r="D86" s="66">
        <v>10.267894999999999</v>
      </c>
    </row>
    <row r="87" spans="1:4" ht="13.8" thickBot="1" x14ac:dyDescent="0.3">
      <c r="A87" s="66" t="s">
        <v>56</v>
      </c>
      <c r="B87" s="66" t="s">
        <v>328</v>
      </c>
      <c r="C87" s="66">
        <v>39.074207999999999</v>
      </c>
      <c r="D87" s="66">
        <v>21.824311999999999</v>
      </c>
    </row>
    <row r="88" spans="1:4" ht="51.6" thickBot="1" x14ac:dyDescent="0.3">
      <c r="A88" s="66" t="s">
        <v>330</v>
      </c>
      <c r="B88" s="66" t="s">
        <v>329</v>
      </c>
      <c r="C88" s="66">
        <v>-54.429578999999997</v>
      </c>
      <c r="D88" s="66">
        <v>-36.587909000000003</v>
      </c>
    </row>
    <row r="89" spans="1:4" ht="13.8" thickBot="1" x14ac:dyDescent="0.3">
      <c r="A89" s="66" t="s">
        <v>58</v>
      </c>
      <c r="B89" s="66" t="s">
        <v>331</v>
      </c>
      <c r="C89" s="66">
        <v>15.783471</v>
      </c>
      <c r="D89" s="66">
        <v>-90.230759000000006</v>
      </c>
    </row>
    <row r="90" spans="1:4" ht="13.8" thickBot="1" x14ac:dyDescent="0.3">
      <c r="A90" s="66" t="s">
        <v>333</v>
      </c>
      <c r="B90" s="66" t="s">
        <v>332</v>
      </c>
      <c r="C90" s="66">
        <v>13.444304000000001</v>
      </c>
      <c r="D90" s="66">
        <v>144.79373100000001</v>
      </c>
    </row>
    <row r="91" spans="1:4" ht="21" thickBot="1" x14ac:dyDescent="0.3">
      <c r="A91" s="66" t="s">
        <v>60</v>
      </c>
      <c r="B91" s="66" t="s">
        <v>334</v>
      </c>
      <c r="C91" s="66">
        <v>11.803749</v>
      </c>
      <c r="D91" s="66">
        <v>-15.180413</v>
      </c>
    </row>
    <row r="92" spans="1:4" ht="13.8" thickBot="1" x14ac:dyDescent="0.3">
      <c r="A92" s="66" t="s">
        <v>61</v>
      </c>
      <c r="B92" s="66" t="s">
        <v>335</v>
      </c>
      <c r="C92" s="66">
        <v>4.8604159999999998</v>
      </c>
      <c r="D92" s="66">
        <v>-58.93018</v>
      </c>
    </row>
    <row r="93" spans="1:4" ht="13.8" thickBot="1" x14ac:dyDescent="0.3">
      <c r="A93" s="66" t="s">
        <v>337</v>
      </c>
      <c r="B93" s="66" t="s">
        <v>336</v>
      </c>
      <c r="C93" s="66">
        <v>31.354676000000001</v>
      </c>
      <c r="D93" s="66">
        <v>34.308824999999999</v>
      </c>
    </row>
    <row r="94" spans="1:4" ht="13.8" thickBot="1" x14ac:dyDescent="0.3">
      <c r="A94" s="66" t="s">
        <v>339</v>
      </c>
      <c r="B94" s="66" t="s">
        <v>338</v>
      </c>
      <c r="C94" s="66">
        <v>22.396428</v>
      </c>
      <c r="D94" s="66">
        <v>114.109497</v>
      </c>
    </row>
    <row r="95" spans="1:4" ht="41.4" thickBot="1" x14ac:dyDescent="0.3">
      <c r="A95" s="66" t="s">
        <v>341</v>
      </c>
      <c r="B95" s="66" t="s">
        <v>340</v>
      </c>
      <c r="C95" s="66">
        <v>-53.081809999999997</v>
      </c>
      <c r="D95" s="66">
        <v>73.504158000000004</v>
      </c>
    </row>
    <row r="96" spans="1:4" ht="13.8" thickBot="1" x14ac:dyDescent="0.3">
      <c r="A96" s="66" t="s">
        <v>63</v>
      </c>
      <c r="B96" s="66" t="s">
        <v>342</v>
      </c>
      <c r="C96" s="66">
        <v>15.199999</v>
      </c>
      <c r="D96" s="66">
        <v>-86.241905000000003</v>
      </c>
    </row>
    <row r="97" spans="1:4" ht="13.8" thickBot="1" x14ac:dyDescent="0.3">
      <c r="A97" s="66" t="s">
        <v>35</v>
      </c>
      <c r="B97" s="66" t="s">
        <v>343</v>
      </c>
      <c r="C97" s="66">
        <v>45.1</v>
      </c>
      <c r="D97" s="66">
        <v>15.2</v>
      </c>
    </row>
    <row r="98" spans="1:4" ht="13.8" thickBot="1" x14ac:dyDescent="0.3">
      <c r="A98" s="66" t="s">
        <v>62</v>
      </c>
      <c r="B98" s="66" t="s">
        <v>344</v>
      </c>
      <c r="C98" s="66">
        <v>18.971187</v>
      </c>
      <c r="D98" s="66">
        <v>-72.285214999999994</v>
      </c>
    </row>
    <row r="99" spans="1:4" ht="13.8" thickBot="1" x14ac:dyDescent="0.3">
      <c r="A99" s="66" t="s">
        <v>64</v>
      </c>
      <c r="B99" s="66" t="s">
        <v>345</v>
      </c>
      <c r="C99" s="66">
        <v>47.162494000000002</v>
      </c>
      <c r="D99" s="66">
        <v>19.503304</v>
      </c>
    </row>
    <row r="100" spans="1:4" ht="13.8" thickBot="1" x14ac:dyDescent="0.3">
      <c r="A100" s="66" t="s">
        <v>67</v>
      </c>
      <c r="B100" s="66" t="s">
        <v>346</v>
      </c>
      <c r="C100" s="66">
        <v>-0.78927499999999995</v>
      </c>
      <c r="D100" s="66">
        <v>113.92132700000001</v>
      </c>
    </row>
    <row r="101" spans="1:4" ht="13.8" thickBot="1" x14ac:dyDescent="0.3">
      <c r="A101" s="66" t="s">
        <v>69</v>
      </c>
      <c r="B101" s="66" t="s">
        <v>347</v>
      </c>
      <c r="C101" s="66">
        <v>53.412909999999997</v>
      </c>
      <c r="D101" s="66">
        <v>-8.2438900000000004</v>
      </c>
    </row>
    <row r="102" spans="1:4" ht="13.8" thickBot="1" x14ac:dyDescent="0.3">
      <c r="A102" s="66" t="s">
        <v>70</v>
      </c>
      <c r="B102" s="66" t="s">
        <v>348</v>
      </c>
      <c r="C102" s="66">
        <v>31.046050999999999</v>
      </c>
      <c r="D102" s="66">
        <v>34.851612000000003</v>
      </c>
    </row>
    <row r="103" spans="1:4" ht="13.8" thickBot="1" x14ac:dyDescent="0.3">
      <c r="A103" s="66" t="s">
        <v>350</v>
      </c>
      <c r="B103" s="66" t="s">
        <v>349</v>
      </c>
      <c r="C103" s="66">
        <v>54.236106999999997</v>
      </c>
      <c r="D103" s="66">
        <v>-4.5480559999999999</v>
      </c>
    </row>
    <row r="104" spans="1:4" ht="13.8" thickBot="1" x14ac:dyDescent="0.3">
      <c r="A104" s="66" t="s">
        <v>66</v>
      </c>
      <c r="B104" s="66" t="s">
        <v>351</v>
      </c>
      <c r="C104" s="66">
        <v>20.593684</v>
      </c>
      <c r="D104" s="66">
        <v>78.962879999999998</v>
      </c>
    </row>
    <row r="105" spans="1:4" ht="41.4" thickBot="1" x14ac:dyDescent="0.3">
      <c r="A105" s="66" t="s">
        <v>353</v>
      </c>
      <c r="B105" s="66" t="s">
        <v>352</v>
      </c>
      <c r="C105" s="66">
        <v>-6.3431940000000004</v>
      </c>
      <c r="D105" s="66">
        <v>71.876519000000002</v>
      </c>
    </row>
    <row r="106" spans="1:4" ht="13.8" thickBot="1" x14ac:dyDescent="0.3">
      <c r="A106" s="66" t="s">
        <v>355</v>
      </c>
      <c r="B106" s="66" t="s">
        <v>354</v>
      </c>
      <c r="C106" s="66">
        <v>33.223191</v>
      </c>
      <c r="D106" s="66">
        <v>43.679290999999999</v>
      </c>
    </row>
    <row r="107" spans="1:4" ht="13.8" thickBot="1" x14ac:dyDescent="0.3">
      <c r="A107" s="66" t="s">
        <v>357</v>
      </c>
      <c r="B107" s="66" t="s">
        <v>356</v>
      </c>
      <c r="C107" s="66">
        <v>32.427908000000002</v>
      </c>
      <c r="D107" s="66">
        <v>53.688046</v>
      </c>
    </row>
    <row r="108" spans="1:4" ht="13.8" thickBot="1" x14ac:dyDescent="0.3">
      <c r="A108" s="66" t="s">
        <v>65</v>
      </c>
      <c r="B108" s="66" t="s">
        <v>358</v>
      </c>
      <c r="C108" s="66">
        <v>64.963050999999993</v>
      </c>
      <c r="D108" s="66">
        <v>-19.020835000000002</v>
      </c>
    </row>
    <row r="109" spans="1:4" ht="13.8" thickBot="1" x14ac:dyDescent="0.3">
      <c r="A109" s="66" t="s">
        <v>71</v>
      </c>
      <c r="B109" s="66" t="s">
        <v>359</v>
      </c>
      <c r="C109" s="66">
        <v>41.871940000000002</v>
      </c>
      <c r="D109" s="66">
        <v>12.56738</v>
      </c>
    </row>
    <row r="110" spans="1:4" ht="13.8" thickBot="1" x14ac:dyDescent="0.3">
      <c r="A110" s="66" t="s">
        <v>361</v>
      </c>
      <c r="B110" s="66" t="s">
        <v>360</v>
      </c>
      <c r="C110" s="66">
        <v>49.214438999999999</v>
      </c>
      <c r="D110" s="66">
        <v>-2.1312500000000001</v>
      </c>
    </row>
    <row r="111" spans="1:4" ht="13.8" thickBot="1" x14ac:dyDescent="0.3">
      <c r="A111" s="66" t="s">
        <v>72</v>
      </c>
      <c r="B111" s="66" t="s">
        <v>362</v>
      </c>
      <c r="C111" s="66">
        <v>18.109580999999999</v>
      </c>
      <c r="D111" s="66">
        <v>-77.297507999999993</v>
      </c>
    </row>
    <row r="112" spans="1:4" ht="13.8" thickBot="1" x14ac:dyDescent="0.3">
      <c r="A112" s="66" t="s">
        <v>74</v>
      </c>
      <c r="B112" s="66" t="s">
        <v>363</v>
      </c>
      <c r="C112" s="66">
        <v>30.585163999999999</v>
      </c>
      <c r="D112" s="66">
        <v>36.238413999999999</v>
      </c>
    </row>
    <row r="113" spans="1:4" ht="13.8" thickBot="1" x14ac:dyDescent="0.3">
      <c r="A113" s="66" t="s">
        <v>73</v>
      </c>
      <c r="B113" s="66" t="s">
        <v>364</v>
      </c>
      <c r="C113" s="66">
        <v>36.204824000000002</v>
      </c>
      <c r="D113" s="66">
        <v>138.25292400000001</v>
      </c>
    </row>
    <row r="114" spans="1:4" ht="13.8" thickBot="1" x14ac:dyDescent="0.3">
      <c r="A114" s="66" t="s">
        <v>76</v>
      </c>
      <c r="B114" s="66" t="s">
        <v>365</v>
      </c>
      <c r="C114" s="66">
        <v>-2.3559E-2</v>
      </c>
      <c r="D114" s="66">
        <v>37.906193000000002</v>
      </c>
    </row>
    <row r="115" spans="1:4" ht="13.8" thickBot="1" x14ac:dyDescent="0.3">
      <c r="A115" s="66" t="s">
        <v>78</v>
      </c>
      <c r="B115" s="66" t="s">
        <v>366</v>
      </c>
      <c r="C115" s="66">
        <v>41.20438</v>
      </c>
      <c r="D115" s="66">
        <v>74.766098</v>
      </c>
    </row>
    <row r="116" spans="1:4" ht="13.8" thickBot="1" x14ac:dyDescent="0.3">
      <c r="A116" s="66" t="s">
        <v>23</v>
      </c>
      <c r="B116" s="66" t="s">
        <v>367</v>
      </c>
      <c r="C116" s="66">
        <v>12.565678999999999</v>
      </c>
      <c r="D116" s="66">
        <v>104.99096299999999</v>
      </c>
    </row>
    <row r="117" spans="1:4" ht="13.8" thickBot="1" x14ac:dyDescent="0.3">
      <c r="A117" s="66" t="s">
        <v>77</v>
      </c>
      <c r="B117" s="66" t="s">
        <v>368</v>
      </c>
      <c r="C117" s="66">
        <v>-3.3704170000000002</v>
      </c>
      <c r="D117" s="66">
        <v>-168.734039</v>
      </c>
    </row>
    <row r="118" spans="1:4" ht="13.8" thickBot="1" x14ac:dyDescent="0.3">
      <c r="A118" s="66" t="s">
        <v>31</v>
      </c>
      <c r="B118" s="66" t="s">
        <v>369</v>
      </c>
      <c r="C118" s="66">
        <v>-11.875000999999999</v>
      </c>
      <c r="D118" s="66">
        <v>43.872219000000001</v>
      </c>
    </row>
    <row r="119" spans="1:4" ht="21" thickBot="1" x14ac:dyDescent="0.3">
      <c r="A119" s="66" t="s">
        <v>121</v>
      </c>
      <c r="B119" s="66" t="s">
        <v>370</v>
      </c>
      <c r="C119" s="66">
        <v>17.357821999999999</v>
      </c>
      <c r="D119" s="66">
        <v>-62.782997999999999</v>
      </c>
    </row>
    <row r="120" spans="1:4" ht="13.8" thickBot="1" x14ac:dyDescent="0.3">
      <c r="A120" s="66" t="s">
        <v>372</v>
      </c>
      <c r="B120" s="66" t="s">
        <v>371</v>
      </c>
      <c r="C120" s="66">
        <v>40.339852</v>
      </c>
      <c r="D120" s="66">
        <v>127.510093</v>
      </c>
    </row>
    <row r="121" spans="1:4" ht="13.8" thickBot="1" x14ac:dyDescent="0.3">
      <c r="A121" s="66" t="s">
        <v>374</v>
      </c>
      <c r="B121" s="66" t="s">
        <v>373</v>
      </c>
      <c r="C121" s="66">
        <v>35.907756999999997</v>
      </c>
      <c r="D121" s="66">
        <v>127.76692199999999</v>
      </c>
    </row>
    <row r="122" spans="1:4" ht="13.8" thickBot="1" x14ac:dyDescent="0.3">
      <c r="A122" s="66" t="s">
        <v>191</v>
      </c>
      <c r="B122" s="66" t="s">
        <v>375</v>
      </c>
      <c r="C122" s="66">
        <v>29.31166</v>
      </c>
      <c r="D122" s="66">
        <v>47.481766</v>
      </c>
    </row>
    <row r="123" spans="1:4" ht="21" thickBot="1" x14ac:dyDescent="0.3">
      <c r="A123" s="66" t="s">
        <v>377</v>
      </c>
      <c r="B123" s="66" t="s">
        <v>376</v>
      </c>
      <c r="C123" s="66">
        <v>19.513469000000001</v>
      </c>
      <c r="D123" s="66">
        <v>-80.566956000000005</v>
      </c>
    </row>
    <row r="124" spans="1:4" ht="13.8" thickBot="1" x14ac:dyDescent="0.3">
      <c r="A124" s="66" t="s">
        <v>75</v>
      </c>
      <c r="B124" s="66" t="s">
        <v>378</v>
      </c>
      <c r="C124" s="66">
        <v>48.019573000000001</v>
      </c>
      <c r="D124" s="66">
        <v>66.923683999999994</v>
      </c>
    </row>
    <row r="125" spans="1:4" ht="13.8" thickBot="1" x14ac:dyDescent="0.3">
      <c r="A125" s="66" t="s">
        <v>380</v>
      </c>
      <c r="B125" s="66" t="s">
        <v>379</v>
      </c>
      <c r="C125" s="66">
        <v>19.856269999999999</v>
      </c>
      <c r="D125" s="66">
        <v>102.495496</v>
      </c>
    </row>
    <row r="126" spans="1:4" ht="13.8" thickBot="1" x14ac:dyDescent="0.3">
      <c r="A126" s="66" t="s">
        <v>80</v>
      </c>
      <c r="B126" s="66" t="s">
        <v>381</v>
      </c>
      <c r="C126" s="66">
        <v>33.854720999999998</v>
      </c>
      <c r="D126" s="66">
        <v>35.862285</v>
      </c>
    </row>
    <row r="127" spans="1:4" ht="13.8" thickBot="1" x14ac:dyDescent="0.3">
      <c r="A127" s="66" t="s">
        <v>122</v>
      </c>
      <c r="B127" s="66" t="s">
        <v>382</v>
      </c>
      <c r="C127" s="66">
        <v>13.909444000000001</v>
      </c>
      <c r="D127" s="66">
        <v>-60.978892999999999</v>
      </c>
    </row>
    <row r="128" spans="1:4" ht="21" thickBot="1" x14ac:dyDescent="0.3">
      <c r="A128" s="66" t="s">
        <v>82</v>
      </c>
      <c r="B128" s="66" t="s">
        <v>383</v>
      </c>
      <c r="C128" s="66">
        <v>47.165999999999997</v>
      </c>
      <c r="D128" s="66">
        <v>9.5553729999999995</v>
      </c>
    </row>
    <row r="129" spans="1:4" ht="13.8" thickBot="1" x14ac:dyDescent="0.3">
      <c r="A129" s="66" t="s">
        <v>134</v>
      </c>
      <c r="B129" s="66" t="s">
        <v>384</v>
      </c>
      <c r="C129" s="66">
        <v>7.8730539999999998</v>
      </c>
      <c r="D129" s="66">
        <v>80.771797000000007</v>
      </c>
    </row>
    <row r="130" spans="1:4" ht="13.8" thickBot="1" x14ac:dyDescent="0.3">
      <c r="A130" s="66" t="s">
        <v>193</v>
      </c>
      <c r="B130" s="66" t="s">
        <v>385</v>
      </c>
      <c r="C130" s="66">
        <v>6.4280549999999996</v>
      </c>
      <c r="D130" s="66">
        <v>-9.4294989999999999</v>
      </c>
    </row>
    <row r="131" spans="1:4" ht="13.8" thickBot="1" x14ac:dyDescent="0.3">
      <c r="A131" s="66" t="s">
        <v>81</v>
      </c>
      <c r="B131" s="66" t="s">
        <v>386</v>
      </c>
      <c r="C131" s="66">
        <v>-29.609988000000001</v>
      </c>
      <c r="D131" s="66">
        <v>28.233608</v>
      </c>
    </row>
    <row r="132" spans="1:4" ht="13.8" thickBot="1" x14ac:dyDescent="0.3">
      <c r="A132" s="66" t="s">
        <v>83</v>
      </c>
      <c r="B132" s="66" t="s">
        <v>387</v>
      </c>
      <c r="C132" s="66">
        <v>55.169438</v>
      </c>
      <c r="D132" s="66">
        <v>23.881274999999999</v>
      </c>
    </row>
    <row r="133" spans="1:4" ht="13.8" thickBot="1" x14ac:dyDescent="0.3">
      <c r="A133" s="66" t="s">
        <v>84</v>
      </c>
      <c r="B133" s="66" t="s">
        <v>388</v>
      </c>
      <c r="C133" s="66">
        <v>49.815272999999998</v>
      </c>
      <c r="D133" s="66">
        <v>6.1295830000000002</v>
      </c>
    </row>
    <row r="134" spans="1:4" ht="13.8" thickBot="1" x14ac:dyDescent="0.3">
      <c r="A134" s="66" t="s">
        <v>79</v>
      </c>
      <c r="B134" s="66" t="s">
        <v>389</v>
      </c>
      <c r="C134" s="66">
        <v>56.879635</v>
      </c>
      <c r="D134" s="66">
        <v>24.603189</v>
      </c>
    </row>
    <row r="135" spans="1:4" ht="13.8" thickBot="1" x14ac:dyDescent="0.3">
      <c r="A135" s="66" t="s">
        <v>391</v>
      </c>
      <c r="B135" s="66" t="s">
        <v>390</v>
      </c>
      <c r="C135" s="66">
        <v>26.335100000000001</v>
      </c>
      <c r="D135" s="66">
        <v>17.228331000000001</v>
      </c>
    </row>
    <row r="136" spans="1:4" ht="13.8" thickBot="1" x14ac:dyDescent="0.3">
      <c r="A136" s="66" t="s">
        <v>96</v>
      </c>
      <c r="B136" s="66" t="s">
        <v>392</v>
      </c>
      <c r="C136" s="66">
        <v>31.791702000000001</v>
      </c>
      <c r="D136" s="66">
        <v>-7.0926200000000001</v>
      </c>
    </row>
    <row r="137" spans="1:4" ht="13.8" thickBot="1" x14ac:dyDescent="0.3">
      <c r="A137" s="66" t="s">
        <v>94</v>
      </c>
      <c r="B137" s="66" t="s">
        <v>393</v>
      </c>
      <c r="C137" s="66">
        <v>43.750298000000001</v>
      </c>
      <c r="D137" s="66">
        <v>7.4128410000000002</v>
      </c>
    </row>
    <row r="138" spans="1:4" ht="13.8" thickBot="1" x14ac:dyDescent="0.3">
      <c r="A138" s="66" t="s">
        <v>395</v>
      </c>
      <c r="B138" s="66" t="s">
        <v>394</v>
      </c>
      <c r="C138" s="66">
        <v>47.411631</v>
      </c>
      <c r="D138" s="66">
        <v>28.369885</v>
      </c>
    </row>
    <row r="139" spans="1:4" ht="13.8" thickBot="1" x14ac:dyDescent="0.3">
      <c r="A139" s="66" t="s">
        <v>195</v>
      </c>
      <c r="B139" s="66" t="s">
        <v>396</v>
      </c>
      <c r="C139" s="66">
        <v>42.708677999999999</v>
      </c>
      <c r="D139" s="66">
        <v>19.374389999999998</v>
      </c>
    </row>
    <row r="140" spans="1:4" ht="13.8" thickBot="1" x14ac:dyDescent="0.3">
      <c r="A140" s="66" t="s">
        <v>85</v>
      </c>
      <c r="B140" s="66" t="s">
        <v>397</v>
      </c>
      <c r="C140" s="66">
        <v>-18.766946999999998</v>
      </c>
      <c r="D140" s="66">
        <v>46.869107</v>
      </c>
    </row>
    <row r="141" spans="1:4" ht="21" thickBot="1" x14ac:dyDescent="0.3">
      <c r="A141" s="66" t="s">
        <v>399</v>
      </c>
      <c r="B141" s="66" t="s">
        <v>398</v>
      </c>
      <c r="C141" s="66">
        <v>7.1314739999999999</v>
      </c>
      <c r="D141" s="66">
        <v>171.18447800000001</v>
      </c>
    </row>
    <row r="142" spans="1:4" ht="21" thickBot="1" x14ac:dyDescent="0.3">
      <c r="A142" s="66" t="s">
        <v>401</v>
      </c>
      <c r="B142" s="66" t="s">
        <v>400</v>
      </c>
      <c r="C142" s="66">
        <v>41.608635</v>
      </c>
      <c r="D142" s="66">
        <v>21.745274999999999</v>
      </c>
    </row>
    <row r="143" spans="1:4" ht="13.8" thickBot="1" x14ac:dyDescent="0.3">
      <c r="A143" s="66" t="s">
        <v>89</v>
      </c>
      <c r="B143" s="66" t="s">
        <v>402</v>
      </c>
      <c r="C143" s="66">
        <v>17.570692000000001</v>
      </c>
      <c r="D143" s="66">
        <v>-3.9961660000000001</v>
      </c>
    </row>
    <row r="144" spans="1:4" ht="21" thickBot="1" x14ac:dyDescent="0.3">
      <c r="A144" s="66" t="s">
        <v>404</v>
      </c>
      <c r="B144" s="66" t="s">
        <v>403</v>
      </c>
      <c r="C144" s="66">
        <v>21.913965000000001</v>
      </c>
      <c r="D144" s="66">
        <v>95.956222999999994</v>
      </c>
    </row>
    <row r="145" spans="1:4" ht="13.8" thickBot="1" x14ac:dyDescent="0.3">
      <c r="A145" s="66" t="s">
        <v>95</v>
      </c>
      <c r="B145" s="66" t="s">
        <v>405</v>
      </c>
      <c r="C145" s="66">
        <v>46.862496</v>
      </c>
      <c r="D145" s="66">
        <v>103.846656</v>
      </c>
    </row>
    <row r="146" spans="1:4" ht="13.8" thickBot="1" x14ac:dyDescent="0.3">
      <c r="A146" s="66" t="s">
        <v>407</v>
      </c>
      <c r="B146" s="66" t="s">
        <v>406</v>
      </c>
      <c r="C146" s="66">
        <v>22.198744999999999</v>
      </c>
      <c r="D146" s="66">
        <v>113.543873</v>
      </c>
    </row>
    <row r="147" spans="1:4" ht="31.2" thickBot="1" x14ac:dyDescent="0.3">
      <c r="A147" s="66" t="s">
        <v>409</v>
      </c>
      <c r="B147" s="66" t="s">
        <v>408</v>
      </c>
      <c r="C147" s="66">
        <v>17.330829999999999</v>
      </c>
      <c r="D147" s="66">
        <v>145.38469000000001</v>
      </c>
    </row>
    <row r="148" spans="1:4" ht="13.8" thickBot="1" x14ac:dyDescent="0.3">
      <c r="A148" s="66" t="s">
        <v>411</v>
      </c>
      <c r="B148" s="66" t="s">
        <v>410</v>
      </c>
      <c r="C148" s="66">
        <v>14.641527999999999</v>
      </c>
      <c r="D148" s="66">
        <v>-61.024174000000002</v>
      </c>
    </row>
    <row r="149" spans="1:4" ht="13.8" thickBot="1" x14ac:dyDescent="0.3">
      <c r="A149" s="66" t="s">
        <v>91</v>
      </c>
      <c r="B149" s="66" t="s">
        <v>412</v>
      </c>
      <c r="C149" s="66">
        <v>21.00789</v>
      </c>
      <c r="D149" s="66">
        <v>-10.940835</v>
      </c>
    </row>
    <row r="150" spans="1:4" ht="13.8" thickBot="1" x14ac:dyDescent="0.3">
      <c r="A150" s="66" t="s">
        <v>414</v>
      </c>
      <c r="B150" s="66" t="s">
        <v>413</v>
      </c>
      <c r="C150" s="66">
        <v>16.742498000000001</v>
      </c>
      <c r="D150" s="66">
        <v>-62.187365999999997</v>
      </c>
    </row>
    <row r="151" spans="1:4" ht="13.8" thickBot="1" x14ac:dyDescent="0.3">
      <c r="A151" s="66" t="s">
        <v>90</v>
      </c>
      <c r="B151" s="66" t="s">
        <v>415</v>
      </c>
      <c r="C151" s="66">
        <v>35.937496000000003</v>
      </c>
      <c r="D151" s="66">
        <v>14.375416</v>
      </c>
    </row>
    <row r="152" spans="1:4" ht="13.8" thickBot="1" x14ac:dyDescent="0.3">
      <c r="A152" s="66" t="s">
        <v>92</v>
      </c>
      <c r="B152" s="66" t="s">
        <v>416</v>
      </c>
      <c r="C152" s="66">
        <v>-20.348403999999999</v>
      </c>
      <c r="D152" s="66">
        <v>57.552152</v>
      </c>
    </row>
    <row r="153" spans="1:4" ht="13.8" thickBot="1" x14ac:dyDescent="0.3">
      <c r="A153" s="66" t="s">
        <v>88</v>
      </c>
      <c r="B153" s="66" t="s">
        <v>417</v>
      </c>
      <c r="C153" s="66">
        <v>3.2027779999999999</v>
      </c>
      <c r="D153" s="66">
        <v>73.220680000000002</v>
      </c>
    </row>
    <row r="154" spans="1:4" ht="13.8" thickBot="1" x14ac:dyDescent="0.3">
      <c r="A154" s="66" t="s">
        <v>86</v>
      </c>
      <c r="B154" s="66" t="s">
        <v>418</v>
      </c>
      <c r="C154" s="66">
        <v>-13.254308</v>
      </c>
      <c r="D154" s="66">
        <v>34.301524999999998</v>
      </c>
    </row>
    <row r="155" spans="1:4" ht="13.8" thickBot="1" x14ac:dyDescent="0.3">
      <c r="A155" s="66" t="s">
        <v>93</v>
      </c>
      <c r="B155" s="66" t="s">
        <v>419</v>
      </c>
      <c r="C155" s="66">
        <v>23.634501</v>
      </c>
      <c r="D155" s="66">
        <v>-102.552784</v>
      </c>
    </row>
    <row r="156" spans="1:4" ht="13.8" thickBot="1" x14ac:dyDescent="0.3">
      <c r="A156" s="66" t="s">
        <v>87</v>
      </c>
      <c r="B156" s="66" t="s">
        <v>420</v>
      </c>
      <c r="C156" s="66">
        <v>4.2104840000000001</v>
      </c>
      <c r="D156" s="66">
        <v>101.97576599999999</v>
      </c>
    </row>
    <row r="157" spans="1:4" ht="21" thickBot="1" x14ac:dyDescent="0.3">
      <c r="A157" s="66" t="s">
        <v>97</v>
      </c>
      <c r="B157" s="66" t="s">
        <v>421</v>
      </c>
      <c r="C157" s="66">
        <v>-18.665694999999999</v>
      </c>
      <c r="D157" s="66">
        <v>35.529561999999999</v>
      </c>
    </row>
    <row r="158" spans="1:4" ht="13.8" thickBot="1" x14ac:dyDescent="0.3">
      <c r="A158" s="66" t="s">
        <v>98</v>
      </c>
      <c r="B158" s="66" t="s">
        <v>422</v>
      </c>
      <c r="C158" s="66">
        <v>-22.957640000000001</v>
      </c>
      <c r="D158" s="66">
        <v>18.490410000000001</v>
      </c>
    </row>
    <row r="159" spans="1:4" ht="21" thickBot="1" x14ac:dyDescent="0.3">
      <c r="A159" s="66" t="s">
        <v>424</v>
      </c>
      <c r="B159" s="66" t="s">
        <v>423</v>
      </c>
      <c r="C159" s="66">
        <v>-20.904305000000001</v>
      </c>
      <c r="D159" s="66">
        <v>165.618042</v>
      </c>
    </row>
    <row r="160" spans="1:4" ht="13.8" thickBot="1" x14ac:dyDescent="0.3">
      <c r="A160" s="66" t="s">
        <v>104</v>
      </c>
      <c r="B160" s="66" t="s">
        <v>425</v>
      </c>
      <c r="C160" s="66">
        <v>17.607789</v>
      </c>
      <c r="D160" s="66">
        <v>8.0816660000000002</v>
      </c>
    </row>
    <row r="161" spans="1:4" ht="21" thickBot="1" x14ac:dyDescent="0.3">
      <c r="A161" s="66" t="s">
        <v>427</v>
      </c>
      <c r="B161" s="66" t="s">
        <v>426</v>
      </c>
      <c r="C161" s="66">
        <v>-29.040835000000001</v>
      </c>
      <c r="D161" s="66">
        <v>167.954712</v>
      </c>
    </row>
    <row r="162" spans="1:4" ht="13.8" thickBot="1" x14ac:dyDescent="0.3">
      <c r="A162" s="66" t="s">
        <v>105</v>
      </c>
      <c r="B162" s="66" t="s">
        <v>428</v>
      </c>
      <c r="C162" s="66">
        <v>9.0819989999999997</v>
      </c>
      <c r="D162" s="66">
        <v>8.6752769999999995</v>
      </c>
    </row>
    <row r="163" spans="1:4" ht="13.8" thickBot="1" x14ac:dyDescent="0.3">
      <c r="A163" s="66" t="s">
        <v>103</v>
      </c>
      <c r="B163" s="66" t="s">
        <v>429</v>
      </c>
      <c r="C163" s="66">
        <v>12.865416</v>
      </c>
      <c r="D163" s="66">
        <v>-85.207228999999998</v>
      </c>
    </row>
    <row r="164" spans="1:4" ht="13.8" thickBot="1" x14ac:dyDescent="0.3">
      <c r="A164" s="66" t="s">
        <v>101</v>
      </c>
      <c r="B164" s="66" t="s">
        <v>430</v>
      </c>
      <c r="C164" s="66">
        <v>52.132632999999998</v>
      </c>
      <c r="D164" s="66">
        <v>5.2912660000000002</v>
      </c>
    </row>
    <row r="165" spans="1:4" ht="13.8" thickBot="1" x14ac:dyDescent="0.3">
      <c r="A165" s="66" t="s">
        <v>107</v>
      </c>
      <c r="B165" s="66" t="s">
        <v>431</v>
      </c>
      <c r="C165" s="66">
        <v>60.472023999999998</v>
      </c>
      <c r="D165" s="66">
        <v>8.4689460000000008</v>
      </c>
    </row>
    <row r="166" spans="1:4" ht="13.8" thickBot="1" x14ac:dyDescent="0.3">
      <c r="A166" s="66" t="s">
        <v>100</v>
      </c>
      <c r="B166" s="66" t="s">
        <v>432</v>
      </c>
      <c r="C166" s="66">
        <v>28.394856999999998</v>
      </c>
      <c r="D166" s="66">
        <v>84.124008000000003</v>
      </c>
    </row>
    <row r="167" spans="1:4" ht="13.8" thickBot="1" x14ac:dyDescent="0.3">
      <c r="A167" s="66" t="s">
        <v>99</v>
      </c>
      <c r="B167" s="66" t="s">
        <v>433</v>
      </c>
      <c r="C167" s="66">
        <v>-0.52277799999999996</v>
      </c>
      <c r="D167" s="66">
        <v>166.93150299999999</v>
      </c>
    </row>
    <row r="168" spans="1:4" ht="13.8" thickBot="1" x14ac:dyDescent="0.3">
      <c r="A168" s="66" t="s">
        <v>106</v>
      </c>
      <c r="B168" s="66" t="s">
        <v>434</v>
      </c>
      <c r="C168" s="66">
        <v>-19.054445000000001</v>
      </c>
      <c r="D168" s="66">
        <v>-169.867233</v>
      </c>
    </row>
    <row r="169" spans="1:4" ht="21" thickBot="1" x14ac:dyDescent="0.3">
      <c r="A169" s="66" t="s">
        <v>102</v>
      </c>
      <c r="B169" s="66" t="s">
        <v>435</v>
      </c>
      <c r="C169" s="66">
        <v>-40.900556999999999</v>
      </c>
      <c r="D169" s="66">
        <v>174.88597100000001</v>
      </c>
    </row>
    <row r="170" spans="1:4" ht="13.8" thickBot="1" x14ac:dyDescent="0.3">
      <c r="A170" s="66" t="s">
        <v>197</v>
      </c>
      <c r="B170" s="66" t="s">
        <v>436</v>
      </c>
      <c r="C170" s="66">
        <v>21.512582999999999</v>
      </c>
      <c r="D170" s="66">
        <v>55.923254999999997</v>
      </c>
    </row>
    <row r="171" spans="1:4" ht="13.8" thickBot="1" x14ac:dyDescent="0.3">
      <c r="A171" s="66" t="s">
        <v>110</v>
      </c>
      <c r="B171" s="66" t="s">
        <v>437</v>
      </c>
      <c r="C171" s="66">
        <v>8.5379810000000003</v>
      </c>
      <c r="D171" s="66">
        <v>-80.782127000000003</v>
      </c>
    </row>
    <row r="172" spans="1:4" ht="13.8" thickBot="1" x14ac:dyDescent="0.3">
      <c r="A172" s="66" t="s">
        <v>113</v>
      </c>
      <c r="B172" s="66" t="s">
        <v>438</v>
      </c>
      <c r="C172" s="66">
        <v>-9.1899669999999993</v>
      </c>
      <c r="D172" s="66">
        <v>-75.015152</v>
      </c>
    </row>
    <row r="173" spans="1:4" ht="21" thickBot="1" x14ac:dyDescent="0.3">
      <c r="A173" s="66" t="s">
        <v>440</v>
      </c>
      <c r="B173" s="66" t="s">
        <v>439</v>
      </c>
      <c r="C173" s="66">
        <v>-17.679742000000001</v>
      </c>
      <c r="D173" s="66">
        <v>-149.40684300000001</v>
      </c>
    </row>
    <row r="174" spans="1:4" ht="21" thickBot="1" x14ac:dyDescent="0.3">
      <c r="A174" s="66" t="s">
        <v>111</v>
      </c>
      <c r="B174" s="66" t="s">
        <v>441</v>
      </c>
      <c r="C174" s="66">
        <v>-6.3149930000000003</v>
      </c>
      <c r="D174" s="66">
        <v>143.95554999999999</v>
      </c>
    </row>
    <row r="175" spans="1:4" ht="13.8" thickBot="1" x14ac:dyDescent="0.3">
      <c r="A175" s="66" t="s">
        <v>114</v>
      </c>
      <c r="B175" s="66" t="s">
        <v>442</v>
      </c>
      <c r="C175" s="66">
        <v>12.879721</v>
      </c>
      <c r="D175" s="66">
        <v>121.774017</v>
      </c>
    </row>
    <row r="176" spans="1:4" ht="13.8" thickBot="1" x14ac:dyDescent="0.3">
      <c r="A176" s="66" t="s">
        <v>108</v>
      </c>
      <c r="B176" s="66" t="s">
        <v>443</v>
      </c>
      <c r="C176" s="66">
        <v>30.375321</v>
      </c>
      <c r="D176" s="66">
        <v>69.345116000000004</v>
      </c>
    </row>
    <row r="177" spans="1:4" ht="13.8" thickBot="1" x14ac:dyDescent="0.3">
      <c r="A177" s="66" t="s">
        <v>115</v>
      </c>
      <c r="B177" s="66" t="s">
        <v>444</v>
      </c>
      <c r="C177" s="66">
        <v>51.919438</v>
      </c>
      <c r="D177" s="66">
        <v>19.145136000000001</v>
      </c>
    </row>
    <row r="178" spans="1:4" ht="31.2" thickBot="1" x14ac:dyDescent="0.3">
      <c r="A178" s="66" t="s">
        <v>446</v>
      </c>
      <c r="B178" s="66" t="s">
        <v>445</v>
      </c>
      <c r="C178" s="66">
        <v>46.941935999999998</v>
      </c>
      <c r="D178" s="66">
        <v>-56.27111</v>
      </c>
    </row>
    <row r="179" spans="1:4" ht="21" thickBot="1" x14ac:dyDescent="0.3">
      <c r="A179" s="66" t="s">
        <v>448</v>
      </c>
      <c r="B179" s="66" t="s">
        <v>447</v>
      </c>
      <c r="C179" s="66">
        <v>-24.703614999999999</v>
      </c>
      <c r="D179" s="66">
        <v>-127.439308</v>
      </c>
    </row>
    <row r="180" spans="1:4" ht="13.8" thickBot="1" x14ac:dyDescent="0.3">
      <c r="A180" s="66" t="s">
        <v>450</v>
      </c>
      <c r="B180" s="66" t="s">
        <v>449</v>
      </c>
      <c r="C180" s="66">
        <v>18.220832999999999</v>
      </c>
      <c r="D180" s="66">
        <v>-66.590148999999997</v>
      </c>
    </row>
    <row r="181" spans="1:4" ht="21" thickBot="1" x14ac:dyDescent="0.3">
      <c r="A181" s="66" t="s">
        <v>452</v>
      </c>
      <c r="B181" s="66" t="s">
        <v>451</v>
      </c>
      <c r="C181" s="66">
        <v>31.952162000000001</v>
      </c>
      <c r="D181" s="66">
        <v>35.233153999999999</v>
      </c>
    </row>
    <row r="182" spans="1:4" ht="13.8" thickBot="1" x14ac:dyDescent="0.3">
      <c r="A182" s="66" t="s">
        <v>116</v>
      </c>
      <c r="B182" s="66" t="s">
        <v>453</v>
      </c>
      <c r="C182" s="66">
        <v>39.399872000000002</v>
      </c>
      <c r="D182" s="66">
        <v>-8.2244539999999997</v>
      </c>
    </row>
    <row r="183" spans="1:4" ht="13.8" thickBot="1" x14ac:dyDescent="0.3">
      <c r="A183" s="66" t="s">
        <v>109</v>
      </c>
      <c r="B183" s="66" t="s">
        <v>454</v>
      </c>
      <c r="C183" s="66">
        <v>7.5149800000000004</v>
      </c>
      <c r="D183" s="66">
        <v>134.58251999999999</v>
      </c>
    </row>
    <row r="184" spans="1:4" ht="13.8" thickBot="1" x14ac:dyDescent="0.3">
      <c r="A184" s="66" t="s">
        <v>112</v>
      </c>
      <c r="B184" s="66" t="s">
        <v>455</v>
      </c>
      <c r="C184" s="66">
        <v>-23.442502999999999</v>
      </c>
      <c r="D184" s="66">
        <v>-58.443832</v>
      </c>
    </row>
    <row r="185" spans="1:4" ht="13.8" thickBot="1" x14ac:dyDescent="0.3">
      <c r="A185" s="66" t="s">
        <v>198</v>
      </c>
      <c r="B185" s="66" t="s">
        <v>456</v>
      </c>
      <c r="C185" s="66">
        <v>25.354825999999999</v>
      </c>
      <c r="D185" s="66">
        <v>51.183883999999999</v>
      </c>
    </row>
    <row r="186" spans="1:4" ht="13.8" thickBot="1" x14ac:dyDescent="0.3">
      <c r="A186" s="66" t="s">
        <v>458</v>
      </c>
      <c r="B186" s="66" t="s">
        <v>457</v>
      </c>
      <c r="C186" s="66">
        <v>-21.115141000000001</v>
      </c>
      <c r="D186" s="66">
        <v>55.536383999999998</v>
      </c>
    </row>
    <row r="187" spans="1:4" ht="13.8" thickBot="1" x14ac:dyDescent="0.3">
      <c r="A187" s="66" t="s">
        <v>118</v>
      </c>
      <c r="B187" s="66" t="s">
        <v>459</v>
      </c>
      <c r="C187" s="66">
        <v>45.943161000000003</v>
      </c>
      <c r="D187" s="66">
        <v>24.966760000000001</v>
      </c>
    </row>
    <row r="188" spans="1:4" ht="13.8" thickBot="1" x14ac:dyDescent="0.3">
      <c r="A188" s="66" t="s">
        <v>201</v>
      </c>
      <c r="B188" s="66" t="s">
        <v>460</v>
      </c>
      <c r="C188" s="66">
        <v>44.016520999999997</v>
      </c>
      <c r="D188" s="66">
        <v>21.005859000000001</v>
      </c>
    </row>
    <row r="189" spans="1:4" ht="13.8" thickBot="1" x14ac:dyDescent="0.3">
      <c r="A189" s="66" t="s">
        <v>462</v>
      </c>
      <c r="B189" s="66" t="s">
        <v>461</v>
      </c>
      <c r="C189" s="66">
        <v>61.524009999999997</v>
      </c>
      <c r="D189" s="66">
        <v>105.31875599999999</v>
      </c>
    </row>
    <row r="190" spans="1:4" ht="13.8" thickBot="1" x14ac:dyDescent="0.3">
      <c r="A190" s="66" t="s">
        <v>120</v>
      </c>
      <c r="B190" s="66" t="s">
        <v>463</v>
      </c>
      <c r="C190" s="66">
        <v>-1.9402779999999999</v>
      </c>
      <c r="D190" s="66">
        <v>29.873888000000001</v>
      </c>
    </row>
    <row r="191" spans="1:4" ht="21" thickBot="1" x14ac:dyDescent="0.3">
      <c r="A191" s="66" t="s">
        <v>125</v>
      </c>
      <c r="B191" s="66" t="s">
        <v>464</v>
      </c>
      <c r="C191" s="66">
        <v>23.885942</v>
      </c>
      <c r="D191" s="66">
        <v>45.079161999999997</v>
      </c>
    </row>
    <row r="192" spans="1:4" ht="21" thickBot="1" x14ac:dyDescent="0.3">
      <c r="A192" s="66" t="s">
        <v>131</v>
      </c>
      <c r="B192" s="66" t="s">
        <v>465</v>
      </c>
      <c r="C192" s="66">
        <v>-9.6457099999999993</v>
      </c>
      <c r="D192" s="66">
        <v>160.156194</v>
      </c>
    </row>
    <row r="193" spans="1:4" ht="13.8" thickBot="1" x14ac:dyDescent="0.3">
      <c r="A193" s="66" t="s">
        <v>127</v>
      </c>
      <c r="B193" s="66" t="s">
        <v>466</v>
      </c>
      <c r="C193" s="66">
        <v>-4.6795739999999997</v>
      </c>
      <c r="D193" s="66">
        <v>55.491976999999999</v>
      </c>
    </row>
    <row r="194" spans="1:4" ht="13.8" thickBot="1" x14ac:dyDescent="0.3">
      <c r="A194" s="66" t="s">
        <v>135</v>
      </c>
      <c r="B194" s="66" t="s">
        <v>467</v>
      </c>
      <c r="C194" s="66">
        <v>12.862807</v>
      </c>
      <c r="D194" s="66">
        <v>30.217635999999999</v>
      </c>
    </row>
    <row r="195" spans="1:4" ht="13.8" thickBot="1" x14ac:dyDescent="0.3">
      <c r="A195" s="66" t="s">
        <v>138</v>
      </c>
      <c r="B195" s="66" t="s">
        <v>468</v>
      </c>
      <c r="C195" s="66">
        <v>60.128160999999999</v>
      </c>
      <c r="D195" s="66">
        <v>18.643501000000001</v>
      </c>
    </row>
    <row r="196" spans="1:4" ht="13.8" thickBot="1" x14ac:dyDescent="0.3">
      <c r="A196" s="66" t="s">
        <v>128</v>
      </c>
      <c r="B196" s="66" t="s">
        <v>469</v>
      </c>
      <c r="C196" s="66">
        <v>1.3520829999999999</v>
      </c>
      <c r="D196" s="66">
        <v>103.819836</v>
      </c>
    </row>
    <row r="197" spans="1:4" ht="21" thickBot="1" x14ac:dyDescent="0.3">
      <c r="A197" s="66" t="s">
        <v>471</v>
      </c>
      <c r="B197" s="66" t="s">
        <v>470</v>
      </c>
      <c r="C197" s="66">
        <v>-24.143474000000001</v>
      </c>
      <c r="D197" s="66">
        <v>-10.030696000000001</v>
      </c>
    </row>
    <row r="198" spans="1:4" ht="13.8" thickBot="1" x14ac:dyDescent="0.3">
      <c r="A198" s="66" t="s">
        <v>130</v>
      </c>
      <c r="B198" s="66" t="s">
        <v>472</v>
      </c>
      <c r="C198" s="66">
        <v>46.151240999999999</v>
      </c>
      <c r="D198" s="66">
        <v>14.995463000000001</v>
      </c>
    </row>
    <row r="199" spans="1:4" ht="31.2" thickBot="1" x14ac:dyDescent="0.3">
      <c r="A199" s="66" t="s">
        <v>474</v>
      </c>
      <c r="B199" s="66" t="s">
        <v>473</v>
      </c>
      <c r="C199" s="66">
        <v>77.553604000000007</v>
      </c>
      <c r="D199" s="66">
        <v>23.670272000000001</v>
      </c>
    </row>
    <row r="200" spans="1:4" ht="13.8" thickBot="1" x14ac:dyDescent="0.3">
      <c r="A200" s="66" t="s">
        <v>129</v>
      </c>
      <c r="B200" s="66" t="s">
        <v>475</v>
      </c>
      <c r="C200" s="66">
        <v>48.669026000000002</v>
      </c>
      <c r="D200" s="66">
        <v>19.699024000000001</v>
      </c>
    </row>
    <row r="201" spans="1:4" ht="13.8" thickBot="1" x14ac:dyDescent="0.3">
      <c r="A201" s="66" t="s">
        <v>477</v>
      </c>
      <c r="B201" s="66" t="s">
        <v>476</v>
      </c>
      <c r="C201" s="66">
        <v>8.4605549999999994</v>
      </c>
      <c r="D201" s="66">
        <v>-11.779889000000001</v>
      </c>
    </row>
    <row r="202" spans="1:4" ht="13.8" thickBot="1" x14ac:dyDescent="0.3">
      <c r="A202" s="66" t="s">
        <v>179</v>
      </c>
      <c r="B202" s="66" t="s">
        <v>478</v>
      </c>
      <c r="C202" s="66">
        <v>43.942360000000001</v>
      </c>
      <c r="D202" s="66">
        <v>12.457777</v>
      </c>
    </row>
    <row r="203" spans="1:4" ht="13.8" thickBot="1" x14ac:dyDescent="0.3">
      <c r="A203" s="66" t="s">
        <v>126</v>
      </c>
      <c r="B203" s="66" t="s">
        <v>479</v>
      </c>
      <c r="C203" s="66">
        <v>14.497401</v>
      </c>
      <c r="D203" s="66">
        <v>-14.452362000000001</v>
      </c>
    </row>
    <row r="204" spans="1:4" ht="13.8" thickBot="1" x14ac:dyDescent="0.3">
      <c r="A204" s="66" t="s">
        <v>481</v>
      </c>
      <c r="B204" s="66" t="s">
        <v>480</v>
      </c>
      <c r="C204" s="66">
        <v>5.1521489999999996</v>
      </c>
      <c r="D204" s="66">
        <v>46.199615999999999</v>
      </c>
    </row>
    <row r="205" spans="1:4" ht="13.8" thickBot="1" x14ac:dyDescent="0.3">
      <c r="A205" s="66" t="s">
        <v>136</v>
      </c>
      <c r="B205" s="66" t="s">
        <v>482</v>
      </c>
      <c r="C205" s="66">
        <v>3.919305</v>
      </c>
      <c r="D205" s="66">
        <v>-56.027782999999999</v>
      </c>
    </row>
    <row r="206" spans="1:4" ht="21" thickBot="1" x14ac:dyDescent="0.3">
      <c r="A206" s="66" t="s">
        <v>484</v>
      </c>
      <c r="B206" s="66" t="s">
        <v>483</v>
      </c>
      <c r="C206" s="66">
        <v>0.18636</v>
      </c>
      <c r="D206" s="66">
        <v>6.6130810000000002</v>
      </c>
    </row>
    <row r="207" spans="1:4" ht="13.8" thickBot="1" x14ac:dyDescent="0.3">
      <c r="A207" s="66" t="s">
        <v>44</v>
      </c>
      <c r="B207" s="66" t="s">
        <v>485</v>
      </c>
      <c r="C207" s="66">
        <v>13.794185000000001</v>
      </c>
      <c r="D207" s="66">
        <v>-88.896529999999998</v>
      </c>
    </row>
    <row r="208" spans="1:4" ht="13.8" thickBot="1" x14ac:dyDescent="0.3">
      <c r="A208" s="66" t="s">
        <v>487</v>
      </c>
      <c r="B208" s="66" t="s">
        <v>486</v>
      </c>
      <c r="C208" s="66">
        <v>34.802075000000002</v>
      </c>
      <c r="D208" s="66">
        <v>38.996814999999998</v>
      </c>
    </row>
    <row r="209" spans="1:4" ht="13.8" thickBot="1" x14ac:dyDescent="0.3">
      <c r="A209" s="66" t="s">
        <v>137</v>
      </c>
      <c r="B209" s="66" t="s">
        <v>488</v>
      </c>
      <c r="C209" s="66">
        <v>-26.522503</v>
      </c>
      <c r="D209" s="66">
        <v>31.465865999999998</v>
      </c>
    </row>
    <row r="210" spans="1:4" ht="31.2" thickBot="1" x14ac:dyDescent="0.3">
      <c r="A210" s="66" t="s">
        <v>490</v>
      </c>
      <c r="B210" s="66" t="s">
        <v>489</v>
      </c>
      <c r="C210" s="66">
        <v>21.694025</v>
      </c>
      <c r="D210" s="66">
        <v>-71.797927999999999</v>
      </c>
    </row>
    <row r="211" spans="1:4" ht="13.8" thickBot="1" x14ac:dyDescent="0.3">
      <c r="A211" s="66" t="s">
        <v>27</v>
      </c>
      <c r="B211" s="66" t="s">
        <v>491</v>
      </c>
      <c r="C211" s="66">
        <v>15.454166000000001</v>
      </c>
      <c r="D211" s="66">
        <v>18.732206999999999</v>
      </c>
    </row>
    <row r="212" spans="1:4" ht="31.2" thickBot="1" x14ac:dyDescent="0.3">
      <c r="A212" s="66" t="s">
        <v>493</v>
      </c>
      <c r="B212" s="66" t="s">
        <v>492</v>
      </c>
      <c r="C212" s="66">
        <v>-49.280366000000001</v>
      </c>
      <c r="D212" s="66">
        <v>69.348557</v>
      </c>
    </row>
    <row r="213" spans="1:4" ht="13.8" thickBot="1" x14ac:dyDescent="0.3">
      <c r="A213" s="66" t="s">
        <v>142</v>
      </c>
      <c r="B213" s="66" t="s">
        <v>494</v>
      </c>
      <c r="C213" s="66">
        <v>8.6195430000000002</v>
      </c>
      <c r="D213" s="66">
        <v>0.82478200000000002</v>
      </c>
    </row>
    <row r="214" spans="1:4" ht="13.8" thickBot="1" x14ac:dyDescent="0.3">
      <c r="A214" s="66" t="s">
        <v>141</v>
      </c>
      <c r="B214" s="66" t="s">
        <v>495</v>
      </c>
      <c r="C214" s="66">
        <v>15.870032</v>
      </c>
      <c r="D214" s="66">
        <v>100.992541</v>
      </c>
    </row>
    <row r="215" spans="1:4" ht="13.8" thickBot="1" x14ac:dyDescent="0.3">
      <c r="A215" s="66" t="s">
        <v>140</v>
      </c>
      <c r="B215" s="66" t="s">
        <v>496</v>
      </c>
      <c r="C215" s="66">
        <v>38.861033999999997</v>
      </c>
      <c r="D215" s="66">
        <v>71.276093000000003</v>
      </c>
    </row>
    <row r="216" spans="1:4" ht="13.8" thickBot="1" x14ac:dyDescent="0.3">
      <c r="A216" s="66" t="s">
        <v>498</v>
      </c>
      <c r="B216" s="66" t="s">
        <v>497</v>
      </c>
      <c r="C216" s="66">
        <v>-8.9673630000000006</v>
      </c>
      <c r="D216" s="66">
        <v>-171.85588100000001</v>
      </c>
    </row>
    <row r="217" spans="1:4" ht="13.8" thickBot="1" x14ac:dyDescent="0.3">
      <c r="A217" s="66" t="s">
        <v>203</v>
      </c>
      <c r="B217" s="66" t="s">
        <v>499</v>
      </c>
      <c r="C217" s="66">
        <v>-8.8742169999999998</v>
      </c>
      <c r="D217" s="66">
        <v>125.72753899999999</v>
      </c>
    </row>
    <row r="218" spans="1:4" ht="21" thickBot="1" x14ac:dyDescent="0.3">
      <c r="A218" s="66" t="s">
        <v>147</v>
      </c>
      <c r="B218" s="66" t="s">
        <v>500</v>
      </c>
      <c r="C218" s="66">
        <v>38.969718999999998</v>
      </c>
      <c r="D218" s="66">
        <v>59.556277999999999</v>
      </c>
    </row>
    <row r="219" spans="1:4" ht="13.8" thickBot="1" x14ac:dyDescent="0.3">
      <c r="A219" s="66" t="s">
        <v>145</v>
      </c>
      <c r="B219" s="66" t="s">
        <v>501</v>
      </c>
      <c r="C219" s="66">
        <v>33.886916999999997</v>
      </c>
      <c r="D219" s="66">
        <v>9.5374990000000004</v>
      </c>
    </row>
    <row r="220" spans="1:4" ht="13.8" thickBot="1" x14ac:dyDescent="0.3">
      <c r="A220" s="66" t="s">
        <v>143</v>
      </c>
      <c r="B220" s="66" t="s">
        <v>502</v>
      </c>
      <c r="C220" s="66">
        <v>-21.178985999999998</v>
      </c>
      <c r="D220" s="66">
        <v>-175.19824199999999</v>
      </c>
    </row>
    <row r="221" spans="1:4" ht="13.8" thickBot="1" x14ac:dyDescent="0.3">
      <c r="A221" s="66" t="s">
        <v>146</v>
      </c>
      <c r="B221" s="66" t="s">
        <v>503</v>
      </c>
      <c r="C221" s="66">
        <v>38.963745000000003</v>
      </c>
      <c r="D221" s="66">
        <v>35.243321999999999</v>
      </c>
    </row>
    <row r="222" spans="1:4" ht="21" thickBot="1" x14ac:dyDescent="0.3">
      <c r="A222" s="66" t="s">
        <v>144</v>
      </c>
      <c r="B222" s="66" t="s">
        <v>504</v>
      </c>
      <c r="C222" s="66">
        <v>10.691803</v>
      </c>
      <c r="D222" s="66">
        <v>-61.222503000000003</v>
      </c>
    </row>
    <row r="223" spans="1:4" ht="13.8" thickBot="1" x14ac:dyDescent="0.3">
      <c r="A223" s="66" t="s">
        <v>148</v>
      </c>
      <c r="B223" s="66" t="s">
        <v>505</v>
      </c>
      <c r="C223" s="66">
        <v>-7.1095350000000002</v>
      </c>
      <c r="D223" s="66">
        <v>177.64932999999999</v>
      </c>
    </row>
    <row r="224" spans="1:4" ht="13.8" thickBot="1" x14ac:dyDescent="0.3">
      <c r="A224" s="66" t="s">
        <v>507</v>
      </c>
      <c r="B224" s="66" t="s">
        <v>506</v>
      </c>
      <c r="C224" s="66">
        <v>23.69781</v>
      </c>
      <c r="D224" s="66">
        <v>120.960515</v>
      </c>
    </row>
    <row r="225" spans="1:4" ht="13.8" thickBot="1" x14ac:dyDescent="0.3">
      <c r="A225" s="66" t="s">
        <v>509</v>
      </c>
      <c r="B225" s="66" t="s">
        <v>508</v>
      </c>
      <c r="C225" s="66">
        <v>-6.3690280000000001</v>
      </c>
      <c r="D225" s="66">
        <v>34.888821999999998</v>
      </c>
    </row>
    <row r="226" spans="1:4" ht="13.8" thickBot="1" x14ac:dyDescent="0.3">
      <c r="A226" s="66" t="s">
        <v>150</v>
      </c>
      <c r="B226" s="66" t="s">
        <v>510</v>
      </c>
      <c r="C226" s="66">
        <v>48.379432999999999</v>
      </c>
      <c r="D226" s="66">
        <v>31.165579999999999</v>
      </c>
    </row>
    <row r="227" spans="1:4" ht="13.8" thickBot="1" x14ac:dyDescent="0.3">
      <c r="A227" s="66" t="s">
        <v>149</v>
      </c>
      <c r="B227" s="66" t="s">
        <v>511</v>
      </c>
      <c r="C227" s="66">
        <v>1.3733329999999999</v>
      </c>
      <c r="D227" s="66">
        <v>32.290275000000001</v>
      </c>
    </row>
    <row r="228" spans="1:4" ht="31.2" thickBot="1" x14ac:dyDescent="0.3">
      <c r="A228" s="66" t="s">
        <v>513</v>
      </c>
      <c r="B228" s="66" t="s">
        <v>512</v>
      </c>
      <c r="C228" s="66"/>
      <c r="D228" s="66"/>
    </row>
    <row r="229" spans="1:4" ht="21" thickBot="1" x14ac:dyDescent="0.3">
      <c r="A229" s="66" t="s">
        <v>515</v>
      </c>
      <c r="B229" s="66" t="s">
        <v>514</v>
      </c>
      <c r="C229" s="66">
        <v>37.090240000000001</v>
      </c>
      <c r="D229" s="66">
        <v>-95.712890999999999</v>
      </c>
    </row>
    <row r="230" spans="1:4" ht="13.8" thickBot="1" x14ac:dyDescent="0.3">
      <c r="A230" s="66" t="s">
        <v>152</v>
      </c>
      <c r="B230" s="66" t="s">
        <v>516</v>
      </c>
      <c r="C230" s="66">
        <v>-32.522779</v>
      </c>
      <c r="D230" s="66">
        <v>-55.765835000000003</v>
      </c>
    </row>
    <row r="231" spans="1:4" ht="13.8" thickBot="1" x14ac:dyDescent="0.3">
      <c r="A231" s="66" t="s">
        <v>153</v>
      </c>
      <c r="B231" s="66" t="s">
        <v>517</v>
      </c>
      <c r="C231" s="66">
        <v>41.377490999999999</v>
      </c>
      <c r="D231" s="66">
        <v>64.585262</v>
      </c>
    </row>
    <row r="232" spans="1:4" ht="13.8" thickBot="1" x14ac:dyDescent="0.3">
      <c r="A232" s="66" t="s">
        <v>519</v>
      </c>
      <c r="B232" s="66" t="s">
        <v>518</v>
      </c>
      <c r="C232" s="66">
        <v>41.902915999999998</v>
      </c>
      <c r="D232" s="66">
        <v>12.453389</v>
      </c>
    </row>
    <row r="233" spans="1:4" ht="41.4" thickBot="1" x14ac:dyDescent="0.3">
      <c r="A233" s="66" t="s">
        <v>200</v>
      </c>
      <c r="B233" s="66" t="s">
        <v>520</v>
      </c>
      <c r="C233" s="66">
        <v>12.984305000000001</v>
      </c>
      <c r="D233" s="66">
        <v>-61.287227999999999</v>
      </c>
    </row>
    <row r="234" spans="1:4" ht="13.8" thickBot="1" x14ac:dyDescent="0.3">
      <c r="A234" s="66" t="s">
        <v>522</v>
      </c>
      <c r="B234" s="66" t="s">
        <v>521</v>
      </c>
      <c r="C234" s="66">
        <v>6.4237500000000001</v>
      </c>
      <c r="D234" s="66">
        <v>-66.589730000000003</v>
      </c>
    </row>
    <row r="235" spans="1:4" ht="31.2" thickBot="1" x14ac:dyDescent="0.3">
      <c r="A235" s="66" t="s">
        <v>524</v>
      </c>
      <c r="B235" s="66" t="s">
        <v>523</v>
      </c>
      <c r="C235" s="66">
        <v>18.420694999999998</v>
      </c>
      <c r="D235" s="66">
        <v>-64.639967999999996</v>
      </c>
    </row>
    <row r="236" spans="1:4" ht="21" thickBot="1" x14ac:dyDescent="0.3">
      <c r="A236" s="66" t="s">
        <v>526</v>
      </c>
      <c r="B236" s="66" t="s">
        <v>525</v>
      </c>
      <c r="C236" s="66">
        <v>18.335764999999999</v>
      </c>
      <c r="D236" s="66">
        <v>-64.896334999999993</v>
      </c>
    </row>
    <row r="237" spans="1:4" ht="13.8" thickBot="1" x14ac:dyDescent="0.3">
      <c r="A237" s="66" t="s">
        <v>528</v>
      </c>
      <c r="B237" s="66" t="s">
        <v>527</v>
      </c>
      <c r="C237" s="66">
        <v>14.058324000000001</v>
      </c>
      <c r="D237" s="66">
        <v>108.277199</v>
      </c>
    </row>
    <row r="238" spans="1:4" ht="13.8" thickBot="1" x14ac:dyDescent="0.3">
      <c r="A238" s="66" t="s">
        <v>154</v>
      </c>
      <c r="B238" s="66" t="s">
        <v>529</v>
      </c>
      <c r="C238" s="66">
        <v>-15.376706</v>
      </c>
      <c r="D238" s="66">
        <v>166.959158</v>
      </c>
    </row>
    <row r="239" spans="1:4" ht="21" thickBot="1" x14ac:dyDescent="0.3">
      <c r="A239" s="66" t="s">
        <v>531</v>
      </c>
      <c r="B239" s="66" t="s">
        <v>530</v>
      </c>
      <c r="C239" s="66">
        <v>-13.768751999999999</v>
      </c>
      <c r="D239" s="66">
        <v>-177.15609699999999</v>
      </c>
    </row>
    <row r="240" spans="1:4" ht="13.8" thickBot="1" x14ac:dyDescent="0.3">
      <c r="A240" s="66" t="s">
        <v>123</v>
      </c>
      <c r="B240" s="66" t="s">
        <v>532</v>
      </c>
      <c r="C240" s="66">
        <v>-13.759029</v>
      </c>
      <c r="D240" s="66">
        <v>-172.10462899999999</v>
      </c>
    </row>
    <row r="241" spans="1:4" ht="13.8" thickBot="1" x14ac:dyDescent="0.3">
      <c r="A241" s="66" t="s">
        <v>534</v>
      </c>
      <c r="B241" s="66" t="s">
        <v>533</v>
      </c>
      <c r="C241" s="66">
        <v>42.602635999999997</v>
      </c>
      <c r="D241" s="66">
        <v>20.902977</v>
      </c>
    </row>
    <row r="242" spans="1:4" ht="13.8" thickBot="1" x14ac:dyDescent="0.3">
      <c r="A242" s="66" t="s">
        <v>156</v>
      </c>
      <c r="B242" s="66" t="s">
        <v>535</v>
      </c>
      <c r="C242" s="66">
        <v>15.552727000000001</v>
      </c>
      <c r="D242" s="66">
        <v>48.516387999999999</v>
      </c>
    </row>
    <row r="243" spans="1:4" ht="13.8" thickBot="1" x14ac:dyDescent="0.3">
      <c r="A243" s="66" t="s">
        <v>537</v>
      </c>
      <c r="B243" s="66" t="s">
        <v>536</v>
      </c>
      <c r="C243" s="66">
        <v>-12.827500000000001</v>
      </c>
      <c r="D243" s="66">
        <v>45.166243999999999</v>
      </c>
    </row>
    <row r="244" spans="1:4" ht="13.8" thickBot="1" x14ac:dyDescent="0.3">
      <c r="A244" s="66" t="s">
        <v>132</v>
      </c>
      <c r="B244" s="66" t="s">
        <v>538</v>
      </c>
      <c r="C244" s="66">
        <v>-30.559481999999999</v>
      </c>
      <c r="D244" s="66">
        <v>22.937505999999999</v>
      </c>
    </row>
    <row r="245" spans="1:4" ht="13.8" thickBot="1" x14ac:dyDescent="0.3">
      <c r="A245" s="66" t="s">
        <v>157</v>
      </c>
      <c r="B245" s="66" t="s">
        <v>539</v>
      </c>
      <c r="C245" s="66">
        <v>-13.133896999999999</v>
      </c>
      <c r="D245" s="66">
        <v>27.849332</v>
      </c>
    </row>
    <row r="246" spans="1:4" x14ac:dyDescent="0.25">
      <c r="A246" s="66" t="s">
        <v>158</v>
      </c>
      <c r="B246" s="66" t="s">
        <v>540</v>
      </c>
      <c r="C246" s="66">
        <v>-19.015438</v>
      </c>
      <c r="D246" s="66">
        <v>29.154857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GHG2015_cleaned</vt:lpstr>
      <vt:lpstr>GHG2015</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Carrington</dc:creator>
  <cp:lastModifiedBy>User</cp:lastModifiedBy>
  <cp:lastPrinted>2016-03-21T14:18:00Z</cp:lastPrinted>
  <dcterms:created xsi:type="dcterms:W3CDTF">1996-10-14T23:33:28Z</dcterms:created>
  <dcterms:modified xsi:type="dcterms:W3CDTF">2018-10-28T12:41:41Z</dcterms:modified>
</cp:coreProperties>
</file>