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A973D4A-CD51-4ADB-89E2-16F95B2FA1C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G6" i="1" l="1"/>
  <c r="H6" i="1" s="1"/>
  <c r="G7" i="1"/>
  <c r="H7" i="1" s="1"/>
  <c r="G8" i="1"/>
  <c r="H8" i="1" s="1"/>
  <c r="G9" i="1"/>
  <c r="H9" i="1" s="1"/>
  <c r="G10" i="1"/>
  <c r="H10" i="1" s="1"/>
  <c r="G11" i="1"/>
  <c r="H11" i="1" s="1"/>
  <c r="I9" i="1" l="1"/>
  <c r="I6" i="1"/>
  <c r="J6" i="1" s="1"/>
  <c r="I8" i="1"/>
  <c r="J8" i="1" s="1"/>
  <c r="I11" i="1"/>
  <c r="J11" i="1" s="1"/>
  <c r="I7" i="1"/>
  <c r="M7" i="1" s="1"/>
  <c r="I10" i="1"/>
  <c r="J10" i="1" s="1"/>
  <c r="K10" i="1" l="1"/>
  <c r="K11" i="1"/>
  <c r="J9" i="1"/>
  <c r="K9" i="1" s="1"/>
  <c r="J7" i="1"/>
</calcChain>
</file>

<file path=xl/sharedStrings.xml><?xml version="1.0" encoding="utf-8"?>
<sst xmlns="http://schemas.openxmlformats.org/spreadsheetml/2006/main" count="13" uniqueCount="13">
  <si>
    <t>直径</t>
    <phoneticPr fontId="1" type="noConversion"/>
  </si>
  <si>
    <t>平均</t>
    <phoneticPr fontId="1" type="noConversion"/>
  </si>
  <si>
    <t>d/mm</t>
    <phoneticPr fontId="1" type="noConversion"/>
  </si>
  <si>
    <t>温度</t>
    <phoneticPr fontId="1" type="noConversion"/>
  </si>
  <si>
    <t>Re</t>
    <phoneticPr fontId="1" type="noConversion"/>
  </si>
  <si>
    <t>η'</t>
    <phoneticPr fontId="1" type="noConversion"/>
  </si>
  <si>
    <t>*η/(Pa/s)</t>
    <phoneticPr fontId="1" type="noConversion"/>
  </si>
  <si>
    <t>t</t>
    <phoneticPr fontId="1" type="noConversion"/>
  </si>
  <si>
    <t>误差</t>
    <phoneticPr fontId="1" type="noConversion"/>
  </si>
  <si>
    <t>零点误差</t>
    <phoneticPr fontId="1" type="noConversion"/>
  </si>
  <si>
    <t>时间/s</t>
    <phoneticPr fontId="1" type="noConversion"/>
  </si>
  <si>
    <t>速度/m/s</t>
    <phoneticPr fontId="1" type="noConversion"/>
  </si>
  <si>
    <t>η/(Pa·s)测量值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</si>
</sst>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7" formatCode="0.00_ "/>
    <numFmt numFmtId="178" formatCode="0.000000_ "/>
    <numFmt numFmtId="179" formatCode="0.0000000_ "/>
    <numFmt numFmtId="180" formatCode="0.0000_ "/>
    <numFmt numFmtId="181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η-T</a:t>
            </a:r>
            <a:r>
              <a:rPr lang="zh-CN" altLang="en-US"/>
              <a:t>图</a:t>
            </a:r>
          </a:p>
        </c:rich>
      </c:tx>
      <c:layout>
        <c:manualLayout>
          <c:xMode val="edge"/>
          <c:yMode val="edge"/>
          <c:x val="0.45268082768723678"/>
          <c:y val="4.4879640962872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7137625627405799E-2"/>
          <c:y val="0.15244554048499795"/>
          <c:w val="0.86432844668562048"/>
          <c:h val="0.7499454676673429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Sheet1!$A$6:$A$11</c:f>
              <c:numCache>
                <c:formatCode>General</c:formatCode>
                <c:ptCount val="6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</c:numCache>
            </c:numRef>
          </c:xVal>
          <c:yVal>
            <c:numRef>
              <c:f>(Sheet1!$I$6:$I$8,Sheet1!$K$9:$K$11)</c:f>
              <c:numCache>
                <c:formatCode>0.000000_ </c:formatCode>
                <c:ptCount val="6"/>
                <c:pt idx="0">
                  <c:v>0.30424628703987744</c:v>
                </c:pt>
                <c:pt idx="1">
                  <c:v>0.22585308466257684</c:v>
                </c:pt>
                <c:pt idx="2">
                  <c:v>0.17846426779141114</c:v>
                </c:pt>
                <c:pt idx="3">
                  <c:v>0.12821138287787673</c:v>
                </c:pt>
                <c:pt idx="4">
                  <c:v>9.572898381536657E-2</c:v>
                </c:pt>
                <c:pt idx="5">
                  <c:v>7.3351481825745551E-2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A6B-44CB-85EA-4181B8915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638816"/>
        <c:axId val="601816096"/>
      </c:scatterChart>
      <c:valAx>
        <c:axId val="602638816"/>
        <c:scaling>
          <c:orientation val="minMax"/>
          <c:max val="61"/>
          <c:min val="3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T/</a:t>
                </a:r>
                <a:r>
                  <a:rPr lang="zh-CN" altLang="en-US"/>
                  <a:t>℃</a:t>
                </a:r>
              </a:p>
            </c:rich>
          </c:tx>
          <c:layout>
            <c:manualLayout>
              <c:xMode val="edge"/>
              <c:yMode val="edge"/>
              <c:x val="0.87509798645154502"/>
              <c:y val="0.845663789560213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1816096"/>
        <c:crosses val="autoZero"/>
        <c:crossBetween val="midCat"/>
        <c:majorUnit val="1"/>
        <c:minorUnit val="1"/>
      </c:valAx>
      <c:valAx>
        <c:axId val="601816096"/>
        <c:scaling>
          <c:orientation val="minMax"/>
          <c:max val="0.32000000000000006"/>
          <c:min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Pa·s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2.2288261515601784E-2"/>
              <c:y val="6.460479431439750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2638816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11430</xdr:rowOff>
    </xdr:from>
    <xdr:to>
      <xdr:col>8</xdr:col>
      <xdr:colOff>601980</xdr:colOff>
      <xdr:row>29</xdr:row>
      <xdr:rowOff>144780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527B591-68B3-4D6C-9789-EE25B14F9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P13" sqref="P13"/>
    </sheetView>
  </sheetViews>
  <sheetFormatPr defaultRowHeight="13.8" x14ac:dyDescent="0.25"/>
  <cols>
    <col min="8" max="8" width="9.5546875" bestFit="1" customWidth="1"/>
    <col min="9" max="9" width="8.77734375" customWidth="1"/>
    <col min="10" max="10" width="10.5546875" bestFit="1" customWidth="1"/>
    <col min="11" max="11" width="9.5546875" bestFit="1" customWidth="1"/>
  </cols>
  <sheetData>
    <row r="1" spans="1:13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9</v>
      </c>
      <c r="K1" s="2" t="s">
        <v>1</v>
      </c>
    </row>
    <row r="2" spans="1:13" x14ac:dyDescent="0.25">
      <c r="A2" s="1" t="s">
        <v>2</v>
      </c>
      <c r="B2" s="1">
        <v>1.1499999999999999</v>
      </c>
      <c r="C2" s="1">
        <v>1.17</v>
      </c>
      <c r="D2" s="1">
        <v>1.1599999999999999</v>
      </c>
      <c r="E2" s="1">
        <v>1.1599999999999999</v>
      </c>
      <c r="F2" s="1">
        <v>1.1499999999999999</v>
      </c>
      <c r="G2" s="1">
        <v>1.1499999999999999</v>
      </c>
      <c r="H2" s="1">
        <v>1.1399999999999999</v>
      </c>
      <c r="I2" s="1">
        <v>1.1299999999999999</v>
      </c>
      <c r="J2" s="1">
        <v>0.18</v>
      </c>
      <c r="K2" s="2">
        <f>AVERAGE(B2:I2)-0.18</f>
        <v>0.97125000000000017</v>
      </c>
    </row>
    <row r="4" spans="1:13" x14ac:dyDescent="0.25">
      <c r="A4" s="9" t="s">
        <v>3</v>
      </c>
      <c r="B4" s="10" t="s">
        <v>10</v>
      </c>
      <c r="C4" s="10"/>
      <c r="D4" s="10"/>
      <c r="E4" s="10"/>
      <c r="F4" s="10"/>
      <c r="G4" s="10"/>
      <c r="H4" s="9" t="s">
        <v>11</v>
      </c>
      <c r="I4" s="11" t="s">
        <v>12</v>
      </c>
      <c r="J4" s="9" t="s">
        <v>4</v>
      </c>
      <c r="K4" s="9" t="s">
        <v>5</v>
      </c>
      <c r="L4" s="9" t="s">
        <v>6</v>
      </c>
      <c r="M4" s="9" t="s">
        <v>8</v>
      </c>
    </row>
    <row r="5" spans="1:13" x14ac:dyDescent="0.25">
      <c r="A5" s="9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 t="s">
        <v>7</v>
      </c>
      <c r="H5" s="9"/>
      <c r="I5" s="11"/>
      <c r="J5" s="9"/>
      <c r="K5" s="9"/>
      <c r="L5" s="9"/>
      <c r="M5" s="9"/>
    </row>
    <row r="6" spans="1:13" x14ac:dyDescent="0.25">
      <c r="A6" s="1">
        <v>35</v>
      </c>
      <c r="B6" s="2">
        <v>19.53</v>
      </c>
      <c r="C6" s="2">
        <v>19.28</v>
      </c>
      <c r="D6" s="2">
        <v>19.28</v>
      </c>
      <c r="E6" s="2">
        <v>19.25</v>
      </c>
      <c r="F6" s="2">
        <v>19.22</v>
      </c>
      <c r="G6" s="3">
        <f t="shared" ref="G6:G11" si="0">AVERAGE(B6:F6)</f>
        <v>19.312000000000001</v>
      </c>
      <c r="H6" s="4">
        <f>0.2/G6</f>
        <v>1.0356255178127589E-2</v>
      </c>
      <c r="I6" s="4">
        <f>((7.8-0.95)*9.8*$K$2/1000*$K$2)/(18*H6*(1+2.4*($K$2/1000/0.02)))</f>
        <v>0.30424628703987744</v>
      </c>
      <c r="J6" s="5">
        <f>(H6*$K$2*0.95)/I6</f>
        <v>3.1407407770324421E-2</v>
      </c>
      <c r="K6" s="6"/>
      <c r="L6" s="6"/>
      <c r="M6" s="6"/>
    </row>
    <row r="7" spans="1:13" x14ac:dyDescent="0.25">
      <c r="A7" s="1">
        <v>40</v>
      </c>
      <c r="B7" s="2">
        <v>14.47</v>
      </c>
      <c r="C7" s="2">
        <v>14.34</v>
      </c>
      <c r="D7" s="2">
        <v>14.25</v>
      </c>
      <c r="E7" s="2">
        <v>14.25</v>
      </c>
      <c r="F7" s="2">
        <v>14.37</v>
      </c>
      <c r="G7" s="3">
        <f t="shared" si="0"/>
        <v>14.336000000000002</v>
      </c>
      <c r="H7" s="4">
        <f t="shared" ref="H7:H11" si="1">0.2/G7</f>
        <v>1.3950892857142856E-2</v>
      </c>
      <c r="I7" s="4">
        <f>((7.8-0.95)*9.8*$K$2/1000*$K$2)/(18*H7*(1+2.4*($K$2/1000/0.02)))</f>
        <v>0.22585308466257684</v>
      </c>
      <c r="J7" s="5">
        <f>(H7*$K$2*0.95)/I7</f>
        <v>5.6994193691691931E-2</v>
      </c>
      <c r="K7" s="6"/>
      <c r="L7" s="7">
        <v>0.23100000000000001</v>
      </c>
      <c r="M7" s="1">
        <f>ABS(I7-L7)/L7</f>
        <v>2.2281018776723699E-2</v>
      </c>
    </row>
    <row r="8" spans="1:13" x14ac:dyDescent="0.25">
      <c r="A8" s="1">
        <v>45</v>
      </c>
      <c r="B8" s="2">
        <v>11.72</v>
      </c>
      <c r="C8" s="2">
        <v>11.38</v>
      </c>
      <c r="D8" s="2">
        <v>11.25</v>
      </c>
      <c r="E8" s="2">
        <v>11.1</v>
      </c>
      <c r="F8" s="2">
        <v>11.19</v>
      </c>
      <c r="G8" s="3">
        <f t="shared" si="0"/>
        <v>11.327999999999999</v>
      </c>
      <c r="H8" s="4">
        <f t="shared" si="1"/>
        <v>1.7655367231638418E-2</v>
      </c>
      <c r="I8" s="4">
        <f>((7.8-0.95)*9.8*$K$2/1000*$K$2)/(18*H8*(1+2.4*($K$2/1000/0.02)))</f>
        <v>0.17846426779141114</v>
      </c>
      <c r="J8" s="5">
        <f>(H8*$K$2*0.95)/I8</f>
        <v>9.1280942981720931E-2</v>
      </c>
      <c r="K8" s="6"/>
      <c r="L8" s="6"/>
      <c r="M8" s="6"/>
    </row>
    <row r="9" spans="1:13" x14ac:dyDescent="0.25">
      <c r="A9" s="1">
        <v>50</v>
      </c>
      <c r="B9" s="2">
        <v>8.6199999999999992</v>
      </c>
      <c r="C9" s="2">
        <v>8.4700000000000006</v>
      </c>
      <c r="D9" s="2">
        <v>8.2799999999999994</v>
      </c>
      <c r="E9" s="2">
        <v>8.31</v>
      </c>
      <c r="F9" s="2">
        <v>8.2799999999999994</v>
      </c>
      <c r="G9" s="3">
        <f t="shared" si="0"/>
        <v>8.3919999999999995</v>
      </c>
      <c r="H9" s="4">
        <f t="shared" si="1"/>
        <v>2.3832221163012396E-2</v>
      </c>
      <c r="I9" s="4">
        <f>((7.8-0.95)*9.8*$K$2/1000*$K$2)/(18*H9*(1+2.4*($K$2/1000/0.02)))</f>
        <v>0.13220975770705526</v>
      </c>
      <c r="J9" s="5">
        <f>(H9*$K$2*0.95)/I9</f>
        <v>0.16632427852315426</v>
      </c>
      <c r="K9" s="4">
        <f>I9/(1+3*J9/16)</f>
        <v>0.12821138287787673</v>
      </c>
      <c r="L9" s="6"/>
      <c r="M9" s="6"/>
    </row>
    <row r="10" spans="1:13" x14ac:dyDescent="0.25">
      <c r="A10" s="1">
        <v>55</v>
      </c>
      <c r="B10" s="2">
        <v>6.56</v>
      </c>
      <c r="C10" s="2">
        <v>6.38</v>
      </c>
      <c r="D10" s="2">
        <v>6.44</v>
      </c>
      <c r="E10" s="2">
        <v>6.38</v>
      </c>
      <c r="F10" s="2">
        <v>6.25</v>
      </c>
      <c r="G10" s="3">
        <f t="shared" si="0"/>
        <v>6.4019999999999992</v>
      </c>
      <c r="H10" s="4">
        <f t="shared" si="1"/>
        <v>3.1240237425804441E-2</v>
      </c>
      <c r="I10" s="4">
        <f>((7.8-0.95)*9.8*$K$2/1000*$K$2)/(18*H10*(1+2.4*($K$2/1000/0.02)))</f>
        <v>0.10085877846050617</v>
      </c>
      <c r="J10" s="5">
        <f>(H10*$K$2*0.95)/I10</f>
        <v>0.28579541622258586</v>
      </c>
      <c r="K10" s="4">
        <f>I10/(1+3*J10/16)</f>
        <v>9.572898381536657E-2</v>
      </c>
      <c r="L10" s="6"/>
      <c r="M10" s="6"/>
    </row>
    <row r="11" spans="1:13" x14ac:dyDescent="0.25">
      <c r="A11" s="1">
        <v>60</v>
      </c>
      <c r="B11" s="2">
        <v>5.0999999999999996</v>
      </c>
      <c r="C11" s="2">
        <v>5.12</v>
      </c>
      <c r="D11" s="2">
        <v>5.0599999999999996</v>
      </c>
      <c r="E11" s="2">
        <v>5.09</v>
      </c>
      <c r="F11" s="2">
        <v>4.91</v>
      </c>
      <c r="G11" s="3">
        <f t="shared" si="0"/>
        <v>5.0559999999999992</v>
      </c>
      <c r="H11" s="4">
        <f t="shared" si="1"/>
        <v>3.9556962025316465E-2</v>
      </c>
      <c r="I11" s="4">
        <f>((7.8-0.95)*9.8*$K$2/1000*$K$2)/(18*H11*(1+2.4*($K$2/1000/0.02)))</f>
        <v>7.9653543251533759E-2</v>
      </c>
      <c r="J11" s="5">
        <f>(H11*$K$2*0.95)/I11</f>
        <v>0.45821834043812476</v>
      </c>
      <c r="K11" s="4">
        <f>I11/(1+3*J11/16)</f>
        <v>7.3351481825745551E-2</v>
      </c>
      <c r="L11" s="6"/>
      <c r="M11" s="6"/>
    </row>
    <row r="16" spans="1:13" x14ac:dyDescent="0.25">
      <c r="L16" s="8"/>
    </row>
    <row r="17" spans="12:12" x14ac:dyDescent="0.25">
      <c r="L17" s="8"/>
    </row>
    <row r="18" spans="12:12" x14ac:dyDescent="0.25">
      <c r="L18" s="8"/>
    </row>
    <row r="19" spans="12:12" x14ac:dyDescent="0.25">
      <c r="L19" s="8"/>
    </row>
    <row r="20" spans="12:12" x14ac:dyDescent="0.25">
      <c r="L20" s="8"/>
    </row>
    <row r="21" spans="12:12" x14ac:dyDescent="0.25">
      <c r="L21" s="8"/>
    </row>
  </sheetData>
  <mergeCells count="8">
    <mergeCell ref="L4:L5"/>
    <mergeCell ref="M4:M5"/>
    <mergeCell ref="B4:G4"/>
    <mergeCell ref="A4:A5"/>
    <mergeCell ref="H4:H5"/>
    <mergeCell ref="I4:I5"/>
    <mergeCell ref="J4:J5"/>
    <mergeCell ref="K4:K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2018-12-10T08:00:06Z</dcterms:modified>
</cp:coreProperties>
</file>