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LData\QinetiQ\swig\simulations\"/>
    </mc:Choice>
  </mc:AlternateContent>
  <xr:revisionPtr revIDLastSave="0" documentId="13_ncr:1_{32C53E91-D4C9-4632-97F1-1952A10EF64C}" xr6:coauthVersionLast="47" xr6:coauthVersionMax="47" xr10:uidLastSave="{00000000-0000-0000-0000-000000000000}"/>
  <bookViews>
    <workbookView xWindow="5530" yWindow="390" windowWidth="22420" windowHeight="13300" xr2:uid="{7874C990-7CBD-46A0-B849-387558BD63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34" i="1"/>
  <c r="G27" i="1"/>
  <c r="G26" i="1"/>
  <c r="F27" i="1"/>
  <c r="F26" i="1"/>
  <c r="G19" i="1"/>
  <c r="G18" i="1"/>
  <c r="F19" i="1"/>
  <c r="F18" i="1"/>
  <c r="G3" i="1"/>
  <c r="G2" i="1"/>
  <c r="F3" i="1"/>
  <c r="F2" i="1"/>
  <c r="C18" i="1"/>
  <c r="G11" i="1"/>
  <c r="G10" i="1"/>
  <c r="F11" i="1"/>
  <c r="F10" i="1"/>
  <c r="E27" i="1"/>
  <c r="E26" i="1"/>
  <c r="D27" i="1"/>
  <c r="D26" i="1"/>
  <c r="C27" i="1"/>
  <c r="C26" i="1"/>
  <c r="B27" i="1"/>
  <c r="B26" i="1"/>
  <c r="E19" i="1"/>
  <c r="E18" i="1"/>
  <c r="D19" i="1"/>
  <c r="D18" i="1"/>
  <c r="B19" i="1"/>
  <c r="B18" i="1"/>
  <c r="E10" i="1"/>
  <c r="D10" i="1"/>
  <c r="C10" i="1"/>
  <c r="B11" i="1"/>
  <c r="B10" i="1"/>
  <c r="E2" i="1"/>
  <c r="D2" i="1"/>
  <c r="C2" i="1"/>
  <c r="B3" i="1"/>
  <c r="B2" i="1"/>
</calcChain>
</file>

<file path=xl/sharedStrings.xml><?xml version="1.0" encoding="utf-8"?>
<sst xmlns="http://schemas.openxmlformats.org/spreadsheetml/2006/main" count="60" uniqueCount="24">
  <si>
    <t>0 repeaters</t>
  </si>
  <si>
    <t>1 repeater</t>
  </si>
  <si>
    <t>Fraction of messages lost</t>
  </si>
  <si>
    <t>Fraction of critical messages lost</t>
  </si>
  <si>
    <t>Mean latency</t>
  </si>
  <si>
    <t>Sigma latency</t>
  </si>
  <si>
    <t>Median latency</t>
  </si>
  <si>
    <t>Max latency</t>
  </si>
  <si>
    <t>DSS, FD, no CSMA</t>
  </si>
  <si>
    <t>DSS, HD, no CSMA</t>
  </si>
  <si>
    <t>DSS, HD, CSMA</t>
  </si>
  <si>
    <t>Primitive SWiG, HD, CSMA</t>
  </si>
  <si>
    <t>2 store &amp; forward</t>
  </si>
  <si>
    <t>4 store &amp; forward</t>
  </si>
  <si>
    <t>2 Mesh</t>
  </si>
  <si>
    <t>4 Mesh</t>
  </si>
  <si>
    <t>FD fraction of messages lost</t>
  </si>
  <si>
    <t>HD Simulation</t>
  </si>
  <si>
    <t>FD fraction of critical messages lost</t>
  </si>
  <si>
    <t>FD mean latency</t>
  </si>
  <si>
    <t>FD sigma latency</t>
  </si>
  <si>
    <t>FD median latency</t>
  </si>
  <si>
    <t>FD max latency</t>
  </si>
  <si>
    <t>HD fraction of packets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</si>
</sst>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2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FF2C-F53C-4096-98C4-3ED7A7400C37}">
  <dimension ref="A1:G40"/>
  <sheetViews>
    <sheetView tabSelected="1" topLeftCell="A17" workbookViewId="0">
      <selection activeCell="A33" sqref="A33:B40"/>
    </sheetView>
  </sheetViews>
  <sheetFormatPr defaultRowHeight="14.5" x14ac:dyDescent="0.35"/>
  <cols>
    <col min="1" max="1" width="33.1796875" customWidth="1"/>
    <col min="2" max="6" width="16.26953125" customWidth="1"/>
    <col min="7" max="7" width="14.6328125" customWidth="1"/>
  </cols>
  <sheetData>
    <row r="1" spans="1:7" x14ac:dyDescent="0.35">
      <c r="A1" s="1" t="s">
        <v>8</v>
      </c>
      <c r="B1" s="1" t="s">
        <v>0</v>
      </c>
      <c r="C1" s="1" t="s">
        <v>1</v>
      </c>
      <c r="D1" s="1" t="s">
        <v>12</v>
      </c>
      <c r="E1" s="1" t="s">
        <v>13</v>
      </c>
      <c r="F1" s="2" t="s">
        <v>14</v>
      </c>
      <c r="G1" s="2" t="s">
        <v>15</v>
      </c>
    </row>
    <row r="2" spans="1:7" x14ac:dyDescent="0.35">
      <c r="A2" s="1" t="s">
        <v>2</v>
      </c>
      <c r="B2" s="3">
        <f>284/893</f>
        <v>0.31802911534154538</v>
      </c>
      <c r="C2" s="3">
        <f>102/881</f>
        <v>0.11577752553916004</v>
      </c>
      <c r="D2" s="3">
        <f>79/880</f>
        <v>8.9772727272727268E-2</v>
      </c>
      <c r="E2" s="3">
        <f>56/886</f>
        <v>6.320541760722348E-2</v>
      </c>
      <c r="F2" s="3">
        <f>146/878</f>
        <v>0.1662870159453303</v>
      </c>
      <c r="G2" s="3">
        <f>294/887</f>
        <v>0.33145434047350619</v>
      </c>
    </row>
    <row r="3" spans="1:7" x14ac:dyDescent="0.35">
      <c r="A3" s="1" t="s">
        <v>3</v>
      </c>
      <c r="B3" s="3">
        <f>15/85</f>
        <v>0.17647058823529413</v>
      </c>
      <c r="C3" s="3">
        <v>0</v>
      </c>
      <c r="D3" s="3">
        <v>0</v>
      </c>
      <c r="E3" s="3">
        <v>0</v>
      </c>
      <c r="F3" s="3">
        <f>7/87</f>
        <v>8.0459770114942528E-2</v>
      </c>
      <c r="G3" s="3">
        <f>21/88</f>
        <v>0.23863636363636365</v>
      </c>
    </row>
    <row r="4" spans="1:7" x14ac:dyDescent="0.35">
      <c r="A4" s="1" t="s">
        <v>4</v>
      </c>
      <c r="B4" s="3">
        <v>2.8</v>
      </c>
      <c r="C4" s="3">
        <v>3.9</v>
      </c>
      <c r="D4" s="3">
        <v>3.7</v>
      </c>
      <c r="E4" s="3">
        <v>3.9</v>
      </c>
      <c r="F4" s="3">
        <v>4.4000000000000004</v>
      </c>
      <c r="G4" s="3">
        <v>4.0999999999999996</v>
      </c>
    </row>
    <row r="5" spans="1:7" x14ac:dyDescent="0.35">
      <c r="A5" s="1" t="s">
        <v>5</v>
      </c>
      <c r="B5" s="3">
        <v>2.6</v>
      </c>
      <c r="C5" s="3">
        <v>6</v>
      </c>
      <c r="D5" s="3">
        <v>3.6</v>
      </c>
      <c r="E5" s="3">
        <v>3.8</v>
      </c>
      <c r="F5" s="3">
        <v>13.5</v>
      </c>
      <c r="G5" s="3">
        <v>23.6</v>
      </c>
    </row>
    <row r="6" spans="1:7" x14ac:dyDescent="0.35">
      <c r="A6" s="1" t="s">
        <v>6</v>
      </c>
      <c r="B6" s="3">
        <v>2.7</v>
      </c>
      <c r="C6" s="3">
        <v>3.1</v>
      </c>
      <c r="D6" s="3">
        <v>3.1</v>
      </c>
      <c r="E6" s="3">
        <v>3.2</v>
      </c>
      <c r="F6" s="3">
        <v>2.9</v>
      </c>
      <c r="G6" s="3">
        <v>2.7</v>
      </c>
    </row>
    <row r="7" spans="1:7" x14ac:dyDescent="0.35">
      <c r="A7" s="1" t="s">
        <v>7</v>
      </c>
      <c r="B7" s="3">
        <v>33.9</v>
      </c>
      <c r="C7" s="3">
        <v>96.6</v>
      </c>
      <c r="D7" s="3">
        <v>65.900000000000006</v>
      </c>
      <c r="E7" s="3">
        <v>65.5</v>
      </c>
      <c r="F7" s="3">
        <v>306.8</v>
      </c>
      <c r="G7" s="3">
        <v>544.79999999999995</v>
      </c>
    </row>
    <row r="8" spans="1:7" x14ac:dyDescent="0.35">
      <c r="F8" s="6"/>
      <c r="G8" s="6"/>
    </row>
    <row r="9" spans="1:7" x14ac:dyDescent="0.35">
      <c r="A9" s="1" t="s">
        <v>9</v>
      </c>
      <c r="B9" s="1" t="s">
        <v>0</v>
      </c>
      <c r="C9" s="1" t="s">
        <v>1</v>
      </c>
      <c r="D9" s="1" t="s">
        <v>12</v>
      </c>
      <c r="E9" s="1" t="s">
        <v>13</v>
      </c>
      <c r="F9" s="4" t="s">
        <v>14</v>
      </c>
      <c r="G9" s="4" t="s">
        <v>15</v>
      </c>
    </row>
    <row r="10" spans="1:7" x14ac:dyDescent="0.35">
      <c r="A10" s="1" t="s">
        <v>2</v>
      </c>
      <c r="B10" s="3">
        <f>323/891</f>
        <v>0.36251402918069586</v>
      </c>
      <c r="C10" s="3">
        <f>101/880</f>
        <v>0.11477272727272728</v>
      </c>
      <c r="D10" s="3">
        <f>81/874</f>
        <v>9.2677345537757444E-2</v>
      </c>
      <c r="E10" s="3">
        <f>69/888</f>
        <v>7.77027027027027E-2</v>
      </c>
      <c r="F10" s="3">
        <f>130/893</f>
        <v>0.1455767077267637</v>
      </c>
      <c r="G10" s="3">
        <f>311/890</f>
        <v>0.34943820224719102</v>
      </c>
    </row>
    <row r="11" spans="1:7" x14ac:dyDescent="0.35">
      <c r="A11" s="1" t="s">
        <v>3</v>
      </c>
      <c r="B11" s="3">
        <f>24/81</f>
        <v>0.29629629629629628</v>
      </c>
      <c r="C11" s="3">
        <v>0</v>
      </c>
      <c r="D11" s="3">
        <v>0</v>
      </c>
      <c r="E11" s="3">
        <v>0</v>
      </c>
      <c r="F11" s="3">
        <f>2/88</f>
        <v>2.2727272727272728E-2</v>
      </c>
      <c r="G11" s="3">
        <f>20/84</f>
        <v>0.23809523809523808</v>
      </c>
    </row>
    <row r="12" spans="1:7" x14ac:dyDescent="0.35">
      <c r="A12" s="1" t="s">
        <v>4</v>
      </c>
      <c r="B12" s="3">
        <v>4.0999999999999996</v>
      </c>
      <c r="C12" s="3">
        <v>4.2</v>
      </c>
      <c r="D12" s="3">
        <v>3.8</v>
      </c>
      <c r="E12" s="3">
        <v>3.8</v>
      </c>
      <c r="F12" s="4">
        <v>5</v>
      </c>
      <c r="G12" s="4">
        <v>4.2</v>
      </c>
    </row>
    <row r="13" spans="1:7" x14ac:dyDescent="0.35">
      <c r="A13" s="1" t="s">
        <v>5</v>
      </c>
      <c r="B13" s="3">
        <v>31.6</v>
      </c>
      <c r="C13" s="3">
        <v>7.2</v>
      </c>
      <c r="D13" s="3">
        <v>4.4000000000000004</v>
      </c>
      <c r="E13" s="3">
        <v>4</v>
      </c>
      <c r="F13" s="4">
        <v>26.5</v>
      </c>
      <c r="G13" s="4">
        <v>30.1</v>
      </c>
    </row>
    <row r="14" spans="1:7" x14ac:dyDescent="0.35">
      <c r="A14" s="1" t="s">
        <v>6</v>
      </c>
      <c r="B14" s="3">
        <v>2.7</v>
      </c>
      <c r="C14" s="3">
        <v>3.1</v>
      </c>
      <c r="D14" s="3">
        <v>3.2</v>
      </c>
      <c r="E14" s="3">
        <v>3.2</v>
      </c>
      <c r="F14" s="4">
        <v>2.9</v>
      </c>
      <c r="G14" s="4">
        <v>2.7</v>
      </c>
    </row>
    <row r="15" spans="1:7" x14ac:dyDescent="0.35">
      <c r="A15" s="1" t="s">
        <v>7</v>
      </c>
      <c r="B15" s="3">
        <v>753.4</v>
      </c>
      <c r="C15" s="3">
        <v>95.6</v>
      </c>
      <c r="D15" s="3">
        <v>65.5</v>
      </c>
      <c r="E15" s="3">
        <v>66.7</v>
      </c>
      <c r="F15" s="4">
        <v>693.5</v>
      </c>
      <c r="G15" s="4">
        <v>725.4</v>
      </c>
    </row>
    <row r="16" spans="1:7" x14ac:dyDescent="0.35">
      <c r="F16" s="6"/>
      <c r="G16" s="6"/>
    </row>
    <row r="17" spans="1:7" x14ac:dyDescent="0.35">
      <c r="A17" s="1" t="s">
        <v>10</v>
      </c>
      <c r="B17" s="1" t="s">
        <v>0</v>
      </c>
      <c r="C17" s="1" t="s">
        <v>1</v>
      </c>
      <c r="D17" s="1" t="s">
        <v>12</v>
      </c>
      <c r="E17" s="1" t="s">
        <v>13</v>
      </c>
      <c r="F17" s="4" t="s">
        <v>14</v>
      </c>
      <c r="G17" s="4" t="s">
        <v>15</v>
      </c>
    </row>
    <row r="18" spans="1:7" x14ac:dyDescent="0.35">
      <c r="A18" s="1" t="s">
        <v>2</v>
      </c>
      <c r="B18" s="3">
        <f>234/873</f>
        <v>0.26804123711340205</v>
      </c>
      <c r="C18" s="5">
        <f>25/884</f>
        <v>2.828054298642534E-2</v>
      </c>
      <c r="D18" s="3">
        <f>114/869</f>
        <v>0.13118527042577677</v>
      </c>
      <c r="E18" s="3">
        <f>242/877</f>
        <v>0.27594070695553019</v>
      </c>
      <c r="F18" s="3">
        <f>109/876</f>
        <v>0.12442922374429223</v>
      </c>
      <c r="G18" s="3">
        <f>228/866</f>
        <v>0.26327944572748269</v>
      </c>
    </row>
    <row r="19" spans="1:7" x14ac:dyDescent="0.35">
      <c r="A19" s="1" t="s">
        <v>3</v>
      </c>
      <c r="B19" s="3">
        <f>15/87</f>
        <v>0.17241379310344829</v>
      </c>
      <c r="C19" s="3">
        <v>0</v>
      </c>
      <c r="D19" s="3">
        <f>7/82</f>
        <v>8.5365853658536592E-2</v>
      </c>
      <c r="E19" s="3">
        <f>21/89</f>
        <v>0.23595505617977527</v>
      </c>
      <c r="F19" s="3">
        <f>12/87</f>
        <v>0.13793103448275862</v>
      </c>
      <c r="G19" s="3">
        <f>24/86</f>
        <v>0.27906976744186046</v>
      </c>
    </row>
    <row r="20" spans="1:7" x14ac:dyDescent="0.35">
      <c r="A20" s="1" t="s">
        <v>4</v>
      </c>
      <c r="B20" s="3">
        <v>17</v>
      </c>
      <c r="C20" s="3">
        <v>30.1</v>
      </c>
      <c r="D20" s="3">
        <v>213.3</v>
      </c>
      <c r="E20" s="3">
        <v>479.9</v>
      </c>
      <c r="F20" s="3">
        <v>84</v>
      </c>
      <c r="G20" s="3">
        <v>48.5</v>
      </c>
    </row>
    <row r="21" spans="1:7" x14ac:dyDescent="0.35">
      <c r="A21" s="1" t="s">
        <v>5</v>
      </c>
      <c r="B21" s="3">
        <v>20.6</v>
      </c>
      <c r="C21" s="3">
        <v>33.1</v>
      </c>
      <c r="D21" s="3">
        <v>285.8</v>
      </c>
      <c r="E21" s="3">
        <v>480.1</v>
      </c>
      <c r="F21" s="3">
        <v>112</v>
      </c>
      <c r="G21" s="3">
        <v>56.1</v>
      </c>
    </row>
    <row r="22" spans="1:7" x14ac:dyDescent="0.35">
      <c r="A22" s="1" t="s">
        <v>6</v>
      </c>
      <c r="B22" s="3">
        <v>10.3</v>
      </c>
      <c r="C22" s="3">
        <v>19.760000000000002</v>
      </c>
      <c r="D22" s="3">
        <v>86.1</v>
      </c>
      <c r="E22" s="3">
        <v>331.2</v>
      </c>
      <c r="F22" s="3">
        <v>40.1</v>
      </c>
      <c r="G22" s="3">
        <v>28.5</v>
      </c>
    </row>
    <row r="23" spans="1:7" x14ac:dyDescent="0.35">
      <c r="A23" s="1" t="s">
        <v>7</v>
      </c>
      <c r="B23" s="3">
        <v>232.3</v>
      </c>
      <c r="C23" s="3">
        <v>295.60000000000002</v>
      </c>
      <c r="D23" s="3">
        <v>1600</v>
      </c>
      <c r="E23" s="3">
        <v>2085.1</v>
      </c>
      <c r="F23" s="3">
        <v>805.7</v>
      </c>
      <c r="G23" s="3">
        <v>457.6</v>
      </c>
    </row>
    <row r="24" spans="1:7" x14ac:dyDescent="0.35">
      <c r="F24" s="6"/>
      <c r="G24" s="6"/>
    </row>
    <row r="25" spans="1:7" x14ac:dyDescent="0.35">
      <c r="A25" s="1" t="s">
        <v>11</v>
      </c>
      <c r="B25" s="1" t="s">
        <v>0</v>
      </c>
      <c r="C25" s="1" t="s">
        <v>1</v>
      </c>
      <c r="D25" s="1" t="s">
        <v>12</v>
      </c>
      <c r="E25" s="1" t="s">
        <v>13</v>
      </c>
      <c r="F25" s="4" t="s">
        <v>14</v>
      </c>
      <c r="G25" s="4" t="s">
        <v>15</v>
      </c>
    </row>
    <row r="26" spans="1:7" x14ac:dyDescent="0.35">
      <c r="A26" s="1" t="s">
        <v>2</v>
      </c>
      <c r="B26" s="3">
        <f>268/891</f>
        <v>0.30078563411896747</v>
      </c>
      <c r="C26" s="5">
        <f>37/897</f>
        <v>4.1248606465997768E-2</v>
      </c>
      <c r="D26" s="3">
        <f>157/877</f>
        <v>0.1790193842645382</v>
      </c>
      <c r="E26" s="3">
        <f>322/888</f>
        <v>0.36261261261261263</v>
      </c>
      <c r="F26" s="3">
        <f>109/888</f>
        <v>0.12274774774774774</v>
      </c>
      <c r="G26" s="3">
        <f>368/895</f>
        <v>0.41117318435754191</v>
      </c>
    </row>
    <row r="27" spans="1:7" x14ac:dyDescent="0.35">
      <c r="A27" s="1" t="s">
        <v>3</v>
      </c>
      <c r="B27" s="3">
        <f>18/86</f>
        <v>0.20930232558139536</v>
      </c>
      <c r="C27" s="3">
        <f>1/84</f>
        <v>1.1904761904761904E-2</v>
      </c>
      <c r="D27" s="3">
        <f>16/91</f>
        <v>0.17582417582417584</v>
      </c>
      <c r="E27" s="3">
        <f>31/90</f>
        <v>0.34444444444444444</v>
      </c>
      <c r="F27" s="3">
        <f>12/90</f>
        <v>0.13333333333333333</v>
      </c>
      <c r="G27" s="3">
        <f>35/89</f>
        <v>0.39325842696629215</v>
      </c>
    </row>
    <row r="28" spans="1:7" x14ac:dyDescent="0.35">
      <c r="A28" s="1" t="s">
        <v>4</v>
      </c>
      <c r="B28" s="3">
        <v>22.5</v>
      </c>
      <c r="C28" s="3">
        <v>38.200000000000003</v>
      </c>
      <c r="D28" s="3">
        <v>281.2</v>
      </c>
      <c r="E28" s="3">
        <v>247.8</v>
      </c>
      <c r="F28" s="3">
        <v>110.8</v>
      </c>
      <c r="G28" s="3">
        <v>45.2</v>
      </c>
    </row>
    <row r="29" spans="1:7" x14ac:dyDescent="0.35">
      <c r="A29" s="1" t="s">
        <v>5</v>
      </c>
      <c r="B29" s="3">
        <v>30.4</v>
      </c>
      <c r="C29" s="3">
        <v>48.2</v>
      </c>
      <c r="D29" s="3">
        <v>300.60000000000002</v>
      </c>
      <c r="E29" s="3">
        <v>360.5</v>
      </c>
      <c r="F29" s="3">
        <v>120.1</v>
      </c>
      <c r="G29" s="3">
        <v>51.1</v>
      </c>
    </row>
    <row r="30" spans="1:7" x14ac:dyDescent="0.35">
      <c r="A30" s="1" t="s">
        <v>6</v>
      </c>
      <c r="B30" s="3">
        <v>12.25</v>
      </c>
      <c r="C30" s="3">
        <v>24.4</v>
      </c>
      <c r="D30" s="3">
        <v>175.5</v>
      </c>
      <c r="E30" s="3">
        <v>133.9</v>
      </c>
      <c r="F30" s="3">
        <v>71.2</v>
      </c>
      <c r="G30" s="3">
        <v>27</v>
      </c>
    </row>
    <row r="31" spans="1:7" x14ac:dyDescent="0.35">
      <c r="A31" s="1" t="s">
        <v>7</v>
      </c>
      <c r="B31" s="3">
        <v>235.6</v>
      </c>
      <c r="C31" s="3">
        <v>491.2</v>
      </c>
      <c r="D31" s="3">
        <v>1539.6</v>
      </c>
      <c r="E31" s="3">
        <v>2719.3</v>
      </c>
      <c r="F31" s="3">
        <v>801.8</v>
      </c>
      <c r="G31" s="3">
        <v>365</v>
      </c>
    </row>
    <row r="33" spans="1:2" x14ac:dyDescent="0.35">
      <c r="A33" s="1" t="s">
        <v>17</v>
      </c>
      <c r="B33" s="1"/>
    </row>
    <row r="34" spans="1:2" x14ac:dyDescent="0.35">
      <c r="A34" s="1" t="s">
        <v>16</v>
      </c>
      <c r="B34" s="5">
        <f>8/140</f>
        <v>5.7142857142857141E-2</v>
      </c>
    </row>
    <row r="35" spans="1:2" x14ac:dyDescent="0.35">
      <c r="A35" s="1" t="s">
        <v>18</v>
      </c>
      <c r="B35" s="5">
        <v>0</v>
      </c>
    </row>
    <row r="36" spans="1:2" x14ac:dyDescent="0.35">
      <c r="A36" s="1" t="s">
        <v>19</v>
      </c>
      <c r="B36" s="5">
        <v>1.6</v>
      </c>
    </row>
    <row r="37" spans="1:2" x14ac:dyDescent="0.35">
      <c r="A37" s="1" t="s">
        <v>20</v>
      </c>
      <c r="B37" s="5">
        <v>0.6</v>
      </c>
    </row>
    <row r="38" spans="1:2" x14ac:dyDescent="0.35">
      <c r="A38" s="1" t="s">
        <v>21</v>
      </c>
      <c r="B38" s="5">
        <v>1.6</v>
      </c>
    </row>
    <row r="39" spans="1:2" x14ac:dyDescent="0.35">
      <c r="A39" s="1" t="s">
        <v>22</v>
      </c>
      <c r="B39" s="5">
        <v>4</v>
      </c>
    </row>
    <row r="40" spans="1:2" x14ac:dyDescent="0.35">
      <c r="A40" s="2" t="s">
        <v>23</v>
      </c>
      <c r="B40" s="1">
        <f>11/200</f>
        <v>5.5E-2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njudell</dc:creator>
  <cp:lastModifiedBy>njudell</cp:lastModifiedBy>
  <dcterms:created xsi:type="dcterms:W3CDTF">2021-12-26T23:24:42Z</dcterms:created>
  <dcterms:modified xsi:type="dcterms:W3CDTF">2021-12-28T15:35:44Z</dcterms:modified>
</cp:coreProperties>
</file>