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ELL\Desktop\submit data\Data\"/>
    </mc:Choice>
  </mc:AlternateContent>
  <xr:revisionPtr revIDLastSave="0" documentId="13_ncr:1_{B0996428-4C68-43B3-90E1-65DEFC2305E1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correct  rate" sheetId="2" r:id="rId1"/>
    <sheet name="sequence duration" sheetId="5" r:id="rId2"/>
    <sheet name="initiation latency" sheetId="6" r:id="rId3"/>
    <sheet name="LIP_inactivation_error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3" i="7" l="1"/>
  <c r="E143" i="7"/>
  <c r="D143" i="7"/>
  <c r="C143" i="7"/>
  <c r="G142" i="7"/>
  <c r="H142" i="7" s="1"/>
  <c r="G141" i="7"/>
  <c r="H141" i="7" s="1"/>
  <c r="G140" i="7"/>
  <c r="H140" i="7" s="1"/>
  <c r="G139" i="7"/>
  <c r="H139" i="7" s="1"/>
  <c r="G138" i="7"/>
  <c r="H138" i="7" s="1"/>
  <c r="G137" i="7"/>
  <c r="H137" i="7" s="1"/>
  <c r="G136" i="7"/>
  <c r="H136" i="7" s="1"/>
  <c r="G135" i="7"/>
  <c r="H135" i="7" s="1"/>
  <c r="G134" i="7"/>
  <c r="H134" i="7" s="1"/>
  <c r="F124" i="7"/>
  <c r="E124" i="7"/>
  <c r="D124" i="7"/>
  <c r="C124" i="7"/>
  <c r="G123" i="7"/>
  <c r="H123" i="7" s="1"/>
  <c r="G122" i="7"/>
  <c r="H122" i="7" s="1"/>
  <c r="G121" i="7"/>
  <c r="H121" i="7" s="1"/>
  <c r="G120" i="7"/>
  <c r="H120" i="7" s="1"/>
  <c r="G119" i="7"/>
  <c r="H119" i="7" s="1"/>
  <c r="G118" i="7"/>
  <c r="G117" i="7"/>
  <c r="H117" i="7" s="1"/>
  <c r="G116" i="7"/>
  <c r="H116" i="7" s="1"/>
  <c r="F107" i="7"/>
  <c r="E107" i="7"/>
  <c r="D107" i="7"/>
  <c r="C107" i="7"/>
  <c r="G106" i="7"/>
  <c r="H106" i="7" s="1"/>
  <c r="G105" i="7"/>
  <c r="H105" i="7" s="1"/>
  <c r="G104" i="7"/>
  <c r="H104" i="7" s="1"/>
  <c r="G103" i="7"/>
  <c r="H103" i="7" s="1"/>
  <c r="G102" i="7"/>
  <c r="H102" i="7" s="1"/>
  <c r="G101" i="7"/>
  <c r="H101" i="7" s="1"/>
  <c r="G100" i="7"/>
  <c r="H100" i="7" s="1"/>
  <c r="G99" i="7"/>
  <c r="H99" i="7" s="1"/>
  <c r="G98" i="7"/>
  <c r="F90" i="7"/>
  <c r="E90" i="7"/>
  <c r="D90" i="7"/>
  <c r="C90" i="7"/>
  <c r="G89" i="7"/>
  <c r="H89" i="7" s="1"/>
  <c r="G88" i="7"/>
  <c r="H88" i="7" s="1"/>
  <c r="G87" i="7"/>
  <c r="H87" i="7" s="1"/>
  <c r="G86" i="7"/>
  <c r="H86" i="7" s="1"/>
  <c r="G85" i="7"/>
  <c r="H85" i="7" s="1"/>
  <c r="G84" i="7"/>
  <c r="H84" i="7" s="1"/>
  <c r="G83" i="7"/>
  <c r="F67" i="7"/>
  <c r="E67" i="7"/>
  <c r="D67" i="7"/>
  <c r="C67" i="7"/>
  <c r="G66" i="7"/>
  <c r="H66" i="7" s="1"/>
  <c r="G65" i="7"/>
  <c r="H65" i="7" s="1"/>
  <c r="G64" i="7"/>
  <c r="H64" i="7" s="1"/>
  <c r="G63" i="7"/>
  <c r="H63" i="7" s="1"/>
  <c r="G62" i="7"/>
  <c r="H62" i="7" s="1"/>
  <c r="G61" i="7"/>
  <c r="H61" i="7" s="1"/>
  <c r="G60" i="7"/>
  <c r="H60" i="7" s="1"/>
  <c r="G59" i="7"/>
  <c r="H59" i="7" s="1"/>
  <c r="G58" i="7"/>
  <c r="H58" i="7" s="1"/>
  <c r="G57" i="7"/>
  <c r="G56" i="7"/>
  <c r="H56" i="7" s="1"/>
  <c r="G55" i="7"/>
  <c r="H55" i="7" s="1"/>
  <c r="F46" i="7"/>
  <c r="E46" i="7"/>
  <c r="D46" i="7"/>
  <c r="C46" i="7"/>
  <c r="G45" i="7"/>
  <c r="H45" i="7" s="1"/>
  <c r="G44" i="7"/>
  <c r="H44" i="7" s="1"/>
  <c r="G43" i="7"/>
  <c r="H43" i="7" s="1"/>
  <c r="G42" i="7"/>
  <c r="F33" i="7"/>
  <c r="E33" i="7"/>
  <c r="D33" i="7"/>
  <c r="C33" i="7"/>
  <c r="G32" i="7"/>
  <c r="H32" i="7" s="1"/>
  <c r="G31" i="7"/>
  <c r="H31" i="7" s="1"/>
  <c r="G30" i="7"/>
  <c r="H30" i="7" s="1"/>
  <c r="G29" i="7"/>
  <c r="H29" i="7" s="1"/>
  <c r="G28" i="7"/>
  <c r="H28" i="7" s="1"/>
  <c r="G27" i="7"/>
  <c r="H27" i="7" s="1"/>
  <c r="G26" i="7"/>
  <c r="H26" i="7" s="1"/>
  <c r="G25" i="7"/>
  <c r="H25" i="7" s="1"/>
  <c r="G24" i="7"/>
  <c r="H24" i="7" s="1"/>
  <c r="G23" i="7"/>
  <c r="H23" i="7" s="1"/>
  <c r="G22" i="7"/>
  <c r="H22" i="7" s="1"/>
  <c r="G21" i="7"/>
  <c r="H21" i="7" s="1"/>
  <c r="G20" i="7"/>
  <c r="H20" i="7" s="1"/>
  <c r="G19" i="7"/>
  <c r="H19" i="7" s="1"/>
  <c r="F10" i="7"/>
  <c r="E10" i="7"/>
  <c r="D10" i="7"/>
  <c r="C10" i="7"/>
  <c r="G9" i="7"/>
  <c r="H9" i="7" s="1"/>
  <c r="G8" i="7"/>
  <c r="H8" i="7" s="1"/>
  <c r="G7" i="7"/>
  <c r="G6" i="7"/>
  <c r="H6" i="7" s="1"/>
  <c r="G5" i="7"/>
  <c r="H5" i="7" s="1"/>
  <c r="S23" i="6"/>
  <c r="U22" i="6"/>
  <c r="T22" i="6"/>
  <c r="S22" i="6"/>
  <c r="U21" i="6"/>
  <c r="T21" i="6"/>
  <c r="S21" i="6"/>
  <c r="S12" i="6"/>
  <c r="U11" i="6"/>
  <c r="T11" i="6"/>
  <c r="S11" i="6"/>
  <c r="U10" i="6"/>
  <c r="T10" i="6"/>
  <c r="S10" i="6"/>
  <c r="S23" i="5"/>
  <c r="U22" i="5"/>
  <c r="T22" i="5"/>
  <c r="S22" i="5"/>
  <c r="U21" i="5"/>
  <c r="T21" i="5"/>
  <c r="S21" i="5"/>
  <c r="S12" i="5"/>
  <c r="U11" i="5"/>
  <c r="T11" i="5"/>
  <c r="S11" i="5"/>
  <c r="U10" i="5"/>
  <c r="T10" i="5"/>
  <c r="S10" i="5"/>
  <c r="S23" i="2"/>
  <c r="U22" i="2"/>
  <c r="T22" i="2"/>
  <c r="S22" i="2"/>
  <c r="U21" i="2"/>
  <c r="T21" i="2"/>
  <c r="S21" i="2"/>
  <c r="S12" i="2"/>
  <c r="U11" i="2"/>
  <c r="T11" i="2"/>
  <c r="S11" i="2"/>
  <c r="U10" i="2"/>
  <c r="T10" i="2"/>
  <c r="S10" i="2"/>
  <c r="H7" i="6"/>
  <c r="H6" i="6"/>
  <c r="O7" i="6"/>
  <c r="L7" i="6"/>
  <c r="E7" i="6"/>
  <c r="O6" i="6"/>
  <c r="L6" i="6"/>
  <c r="E6" i="6"/>
  <c r="O7" i="5"/>
  <c r="L7" i="5"/>
  <c r="H7" i="5"/>
  <c r="E7" i="5"/>
  <c r="O6" i="5"/>
  <c r="L6" i="5"/>
  <c r="J11" i="5" s="1"/>
  <c r="H6" i="5"/>
  <c r="E6" i="5"/>
  <c r="H143" i="7" l="1"/>
  <c r="F147" i="7" s="1"/>
  <c r="G107" i="7"/>
  <c r="C108" i="7" s="1"/>
  <c r="G67" i="7"/>
  <c r="C68" i="7" s="1"/>
  <c r="G90" i="7"/>
  <c r="E91" i="7" s="1"/>
  <c r="E92" i="7" s="1"/>
  <c r="G124" i="7"/>
  <c r="F125" i="7" s="1"/>
  <c r="F126" i="7" s="1"/>
  <c r="G10" i="7"/>
  <c r="C11" i="7" s="1"/>
  <c r="G33" i="7"/>
  <c r="C34" i="7" s="1"/>
  <c r="G46" i="7"/>
  <c r="F47" i="7" s="1"/>
  <c r="F48" i="7" s="1"/>
  <c r="C147" i="7"/>
  <c r="H33" i="7"/>
  <c r="C37" i="7" s="1"/>
  <c r="D108" i="7"/>
  <c r="C109" i="7" s="1"/>
  <c r="H42" i="7"/>
  <c r="H46" i="7" s="1"/>
  <c r="C50" i="7" s="1"/>
  <c r="H118" i="7"/>
  <c r="H124" i="7" s="1"/>
  <c r="F128" i="7" s="1"/>
  <c r="H98" i="7"/>
  <c r="H107" i="7" s="1"/>
  <c r="C111" i="7" s="1"/>
  <c r="H7" i="7"/>
  <c r="H83" i="7"/>
  <c r="H90" i="7" s="1"/>
  <c r="E94" i="7" s="1"/>
  <c r="G143" i="7"/>
  <c r="H57" i="7"/>
  <c r="H67" i="7" s="1"/>
  <c r="C11" i="5"/>
  <c r="C11" i="6"/>
  <c r="J11" i="6"/>
  <c r="C10" i="6"/>
  <c r="J10" i="6"/>
  <c r="C10" i="5"/>
  <c r="J10" i="5"/>
  <c r="E147" i="7" l="1"/>
  <c r="E47" i="7"/>
  <c r="E48" i="7" s="1"/>
  <c r="E11" i="7"/>
  <c r="F34" i="7"/>
  <c r="E34" i="7"/>
  <c r="D34" i="7"/>
  <c r="D11" i="7"/>
  <c r="D47" i="7"/>
  <c r="F11" i="7"/>
  <c r="E68" i="7"/>
  <c r="E69" i="7" s="1"/>
  <c r="F91" i="7"/>
  <c r="F92" i="7" s="1"/>
  <c r="D68" i="7"/>
  <c r="C69" i="7" s="1"/>
  <c r="C125" i="7"/>
  <c r="E108" i="7"/>
  <c r="E109" i="7" s="1"/>
  <c r="D125" i="7"/>
  <c r="E125" i="7"/>
  <c r="E126" i="7" s="1"/>
  <c r="F68" i="7"/>
  <c r="F69" i="7" s="1"/>
  <c r="C47" i="7"/>
  <c r="C148" i="7"/>
  <c r="F94" i="7"/>
  <c r="C94" i="7"/>
  <c r="C95" i="7" s="1"/>
  <c r="D91" i="7"/>
  <c r="E50" i="7"/>
  <c r="C51" i="7" s="1"/>
  <c r="C91" i="7"/>
  <c r="F111" i="7"/>
  <c r="F50" i="7"/>
  <c r="F108" i="7"/>
  <c r="F109" i="7" s="1"/>
  <c r="F71" i="7"/>
  <c r="E71" i="7"/>
  <c r="C71" i="7"/>
  <c r="C144" i="7"/>
  <c r="F144" i="7"/>
  <c r="F145" i="7" s="1"/>
  <c r="E111" i="7"/>
  <c r="C112" i="7" s="1"/>
  <c r="E37" i="7"/>
  <c r="C38" i="7" s="1"/>
  <c r="E144" i="7"/>
  <c r="E145" i="7" s="1"/>
  <c r="D144" i="7"/>
  <c r="H10" i="7"/>
  <c r="E128" i="7"/>
  <c r="C128" i="7"/>
  <c r="C129" i="7" s="1"/>
  <c r="O7" i="2"/>
  <c r="O6" i="2"/>
  <c r="L7" i="2"/>
  <c r="L6" i="2"/>
  <c r="H7" i="2"/>
  <c r="H6" i="2"/>
  <c r="E7" i="2"/>
  <c r="E6" i="2"/>
  <c r="C48" i="7" l="1"/>
  <c r="C126" i="7"/>
  <c r="C92" i="7"/>
  <c r="F14" i="7"/>
  <c r="C14" i="7"/>
  <c r="E14" i="7"/>
  <c r="C145" i="7"/>
  <c r="C72" i="7"/>
  <c r="C10" i="2"/>
  <c r="C11" i="2"/>
  <c r="J10" i="2"/>
  <c r="J11" i="2"/>
  <c r="C15" i="7" l="1"/>
</calcChain>
</file>

<file path=xl/sharedStrings.xml><?xml version="1.0" encoding="utf-8"?>
<sst xmlns="http://schemas.openxmlformats.org/spreadsheetml/2006/main" count="381" uniqueCount="126">
  <si>
    <t>lefthemi</t>
    <phoneticPr fontId="1" type="noConversion"/>
  </si>
  <si>
    <t>stim</t>
    <phoneticPr fontId="1" type="noConversion"/>
  </si>
  <si>
    <t>righthemi</t>
    <phoneticPr fontId="1" type="noConversion"/>
  </si>
  <si>
    <t>control</t>
    <phoneticPr fontId="1" type="noConversion"/>
  </si>
  <si>
    <t>mus1</t>
    <phoneticPr fontId="1" type="noConversion"/>
  </si>
  <si>
    <t>mus2</t>
    <phoneticPr fontId="1" type="noConversion"/>
  </si>
  <si>
    <t>LLRR task</t>
    <phoneticPr fontId="1" type="noConversion"/>
  </si>
  <si>
    <t>RRLL task</t>
    <phoneticPr fontId="1" type="noConversion"/>
  </si>
  <si>
    <t>DLPFC</t>
    <phoneticPr fontId="1" type="noConversion"/>
  </si>
  <si>
    <t>D.value</t>
    <phoneticPr fontId="1" type="noConversion"/>
  </si>
  <si>
    <t>mean</t>
    <phoneticPr fontId="1" type="noConversion"/>
  </si>
  <si>
    <t>sd</t>
    <phoneticPr fontId="1" type="noConversion"/>
  </si>
  <si>
    <t>mean and sd of D.value for LLRR task</t>
    <phoneticPr fontId="1" type="noConversion"/>
  </si>
  <si>
    <t>mean and sd of D.value for RRLL task</t>
    <phoneticPr fontId="1" type="noConversion"/>
  </si>
  <si>
    <t>Correct Rate</t>
    <phoneticPr fontId="4" type="noConversion"/>
  </si>
  <si>
    <t>LLRR</t>
    <phoneticPr fontId="4" type="noConversion"/>
  </si>
  <si>
    <t>control</t>
  </si>
  <si>
    <t>mus</t>
  </si>
  <si>
    <t>差值</t>
  </si>
  <si>
    <t>left LIP</t>
    <phoneticPr fontId="4" type="noConversion"/>
  </si>
  <si>
    <t>mus1</t>
  </si>
  <si>
    <t>mus2</t>
  </si>
  <si>
    <t>mus3</t>
  </si>
  <si>
    <t>Right LIP</t>
    <phoneticPr fontId="4" type="noConversion"/>
  </si>
  <si>
    <t>Ave</t>
    <phoneticPr fontId="4" type="noConversion"/>
  </si>
  <si>
    <t>SD</t>
    <phoneticPr fontId="4" type="noConversion"/>
  </si>
  <si>
    <t>P</t>
    <phoneticPr fontId="4" type="noConversion"/>
  </si>
  <si>
    <t>RRLL</t>
    <phoneticPr fontId="4" type="noConversion"/>
  </si>
  <si>
    <t>LIP</t>
    <phoneticPr fontId="1" type="noConversion"/>
  </si>
  <si>
    <t>Seq Duration</t>
    <phoneticPr fontId="4" type="noConversion"/>
  </si>
  <si>
    <t>Initiation latency</t>
    <phoneticPr fontId="4" type="noConversion"/>
  </si>
  <si>
    <t>left hemisphere</t>
    <phoneticPr fontId="1" type="noConversion"/>
  </si>
  <si>
    <t>LLRR-mus</t>
    <phoneticPr fontId="1" type="noConversion"/>
  </si>
  <si>
    <t>Mem</t>
    <phoneticPr fontId="4" type="noConversion"/>
  </si>
  <si>
    <t>FileName</t>
    <phoneticPr fontId="1" type="noConversion"/>
  </si>
  <si>
    <t>error position. 1</t>
    <phoneticPr fontId="4" type="noConversion"/>
  </si>
  <si>
    <t>error position. 2</t>
    <phoneticPr fontId="4" type="noConversion"/>
  </si>
  <si>
    <t>error position. 3</t>
    <phoneticPr fontId="4" type="noConversion"/>
  </si>
  <si>
    <t>error position. 4</t>
    <phoneticPr fontId="4" type="noConversion"/>
  </si>
  <si>
    <t>Error Total</t>
    <phoneticPr fontId="4" type="noConversion"/>
  </si>
  <si>
    <t xml:space="preserve">total </t>
    <phoneticPr fontId="1" type="noConversion"/>
  </si>
  <si>
    <t>correct</t>
    <phoneticPr fontId="4" type="noConversion"/>
  </si>
  <si>
    <t>m5c0r2037_</t>
  </si>
  <si>
    <t>m5c0r2041_</t>
  </si>
  <si>
    <t xml:space="preserve">mus2 </t>
    <phoneticPr fontId="1" type="noConversion"/>
  </si>
  <si>
    <t>m5c0r2081_</t>
  </si>
  <si>
    <t>mus3</t>
    <phoneticPr fontId="1" type="noConversion"/>
  </si>
  <si>
    <t>m5c0r2107</t>
  </si>
  <si>
    <t>m5c0r2111</t>
  </si>
  <si>
    <t>Sum</t>
    <phoneticPr fontId="1" type="noConversion"/>
  </si>
  <si>
    <t>Per</t>
    <phoneticPr fontId="1" type="noConversion"/>
  </si>
  <si>
    <t>Switch ahead</t>
    <phoneticPr fontId="1" type="noConversion"/>
  </si>
  <si>
    <t>Switch delay</t>
    <phoneticPr fontId="1" type="noConversion"/>
  </si>
  <si>
    <t>other</t>
    <phoneticPr fontId="1" type="noConversion"/>
  </si>
  <si>
    <t>LLRR-control</t>
    <phoneticPr fontId="1" type="noConversion"/>
  </si>
  <si>
    <t>m5c0r2017_</t>
    <phoneticPr fontId="4" type="noConversion"/>
  </si>
  <si>
    <t>m5c0r2021_</t>
  </si>
  <si>
    <t>m5c0r2025_</t>
  </si>
  <si>
    <t>m5c0r2029_</t>
  </si>
  <si>
    <t>m5c0r2033_</t>
  </si>
  <si>
    <t>m5c0r2059_</t>
  </si>
  <si>
    <t>m5c0r2063_</t>
  </si>
  <si>
    <t>m5c0r2067_</t>
  </si>
  <si>
    <t>m5c0r2068_</t>
  </si>
  <si>
    <t>m5c0r2072_</t>
  </si>
  <si>
    <t>m5c0r2076_</t>
  </si>
  <si>
    <t>m5c0r2095_</t>
  </si>
  <si>
    <t>m5c0r2099_</t>
  </si>
  <si>
    <t>m5c0r2103_</t>
  </si>
  <si>
    <t>RRLL</t>
    <phoneticPr fontId="1" type="noConversion"/>
  </si>
  <si>
    <t>m5c0r2038_</t>
  </si>
  <si>
    <t>m5c0r2080_</t>
  </si>
  <si>
    <t>m5c0r2082_</t>
  </si>
  <si>
    <t>m5c0r2113</t>
  </si>
  <si>
    <t>RRLL-control</t>
    <phoneticPr fontId="1" type="noConversion"/>
  </si>
  <si>
    <t>m5c0r2018_</t>
  </si>
  <si>
    <t>m5c0r2022_</t>
  </si>
  <si>
    <t>m5c0r2026_</t>
  </si>
  <si>
    <t>m5c0r2030_</t>
  </si>
  <si>
    <t>m5c0r2034_</t>
  </si>
  <si>
    <t>m5c0r2060_</t>
  </si>
  <si>
    <t>m5c0r2064_</t>
  </si>
  <si>
    <t>m5c0r2069_</t>
  </si>
  <si>
    <t>m5c0r2073_</t>
  </si>
  <si>
    <t>m5c0r2096_</t>
  </si>
  <si>
    <t>m5c0r2100_</t>
  </si>
  <si>
    <t>m5c0r2104_</t>
  </si>
  <si>
    <t>right hemisphere</t>
    <phoneticPr fontId="1" type="noConversion"/>
  </si>
  <si>
    <t>m13c2010r1</t>
  </si>
  <si>
    <t>m13c2011r1</t>
  </si>
  <si>
    <t>m13c2012r1</t>
  </si>
  <si>
    <t>m13c2029r1</t>
  </si>
  <si>
    <t>m13c2030r1</t>
  </si>
  <si>
    <t>m13c2031r1</t>
  </si>
  <si>
    <t>m13c2045r1</t>
  </si>
  <si>
    <t>m13c2046r1</t>
  </si>
  <si>
    <t>m13c2004r1</t>
  </si>
  <si>
    <t>m13c2005r1</t>
  </si>
  <si>
    <t>m13c2006r1</t>
  </si>
  <si>
    <t>m13c2007r1</t>
  </si>
  <si>
    <t>m13c2024r1</t>
  </si>
  <si>
    <t>m13c2025r1</t>
  </si>
  <si>
    <t>m13c2026r1</t>
  </si>
  <si>
    <t>m13c2027r1</t>
  </si>
  <si>
    <t>m13c2039r1</t>
  </si>
  <si>
    <t>RRLL-mus</t>
    <phoneticPr fontId="1" type="noConversion"/>
  </si>
  <si>
    <t>m13c2010r2</t>
  </si>
  <si>
    <t>m13c2011r2</t>
  </si>
  <si>
    <t>m13c2029r2</t>
  </si>
  <si>
    <t>m13c2030r2</t>
  </si>
  <si>
    <t>m13c2031r2</t>
  </si>
  <si>
    <t>mus</t>
    <phoneticPr fontId="1" type="noConversion"/>
  </si>
  <si>
    <t>m13c2045r2</t>
  </si>
  <si>
    <t>m13c2046r2</t>
  </si>
  <si>
    <t>m13c2047r2</t>
  </si>
  <si>
    <t>m13c2004r2</t>
  </si>
  <si>
    <t>m13c2006r2</t>
  </si>
  <si>
    <t>m13c2007r2</t>
  </si>
  <si>
    <t>m13c2024r2</t>
  </si>
  <si>
    <t>m13c2025r2</t>
  </si>
  <si>
    <t>m13c2026r2</t>
  </si>
  <si>
    <t>m13c2027r2</t>
  </si>
  <si>
    <t>m13c2041r2</t>
  </si>
  <si>
    <t>m13c2042r2</t>
  </si>
  <si>
    <t>mus 2</t>
    <phoneticPr fontId="1" type="noConversion"/>
  </si>
  <si>
    <t>error 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</si>
</sst>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b/>
      <sz val="11"/>
      <color rgb="FF0070C0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4"/>
      <color rgb="FF0070C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8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7" xfId="0" applyBorder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5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3" xfId="0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2" fillId="0" borderId="13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3" fillId="0" borderId="19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7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2" fillId="0" borderId="20" xfId="0" applyFont="1" applyBorder="1" applyAlignment="1">
      <alignment vertical="center"/>
    </xf>
    <xf numFmtId="0" fontId="8" fillId="0" borderId="20" xfId="0" applyFont="1" applyFill="1" applyBorder="1" applyAlignment="1">
      <alignment horizontal="center" vertical="center"/>
    </xf>
    <xf numFmtId="0" fontId="0" fillId="0" borderId="0" xfId="0" applyFill="1"/>
    <xf numFmtId="0" fontId="10" fillId="0" borderId="9" xfId="0" applyFont="1" applyFill="1" applyBorder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0" fillId="0" borderId="9" xfId="0" applyFill="1" applyBorder="1"/>
    <xf numFmtId="0" fontId="0" fillId="0" borderId="10" xfId="0" applyFill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7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4" xfId="0" applyFill="1" applyBorder="1"/>
    <xf numFmtId="0" fontId="0" fillId="0" borderId="18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9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17" xfId="0" applyFill="1" applyBorder="1" applyAlignment="1">
      <alignment horizontal="center"/>
    </xf>
    <xf numFmtId="0" fontId="2" fillId="0" borderId="19" xfId="0" applyFont="1" applyFill="1" applyBorder="1"/>
    <xf numFmtId="0" fontId="2" fillId="0" borderId="15" xfId="0" applyFont="1" applyFill="1" applyBorder="1"/>
    <xf numFmtId="0" fontId="2" fillId="0" borderId="16" xfId="0" applyFont="1" applyFill="1" applyBorder="1"/>
    <xf numFmtId="0" fontId="2" fillId="0" borderId="18" xfId="0" applyFont="1" applyFill="1" applyBorder="1"/>
    <xf numFmtId="0" fontId="0" fillId="0" borderId="17" xfId="0" applyFill="1" applyBorder="1"/>
    <xf numFmtId="0" fontId="0" fillId="0" borderId="13" xfId="0" applyFill="1" applyBorder="1"/>
    <xf numFmtId="0" fontId="2" fillId="0" borderId="17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13" xfId="0" applyFont="1" applyFill="1" applyBorder="1"/>
    <xf numFmtId="0" fontId="0" fillId="0" borderId="19" xfId="0" applyFill="1" applyBorder="1"/>
    <xf numFmtId="0" fontId="0" fillId="0" borderId="15" xfId="0" applyFill="1" applyBorder="1"/>
    <xf numFmtId="0" fontId="2" fillId="0" borderId="19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0" fillId="0" borderId="16" xfId="0" applyFill="1" applyBorder="1"/>
    <xf numFmtId="0" fontId="5" fillId="0" borderId="9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0" xfId="0" applyFill="1" applyBorder="1"/>
    <xf numFmtId="0" fontId="0" fillId="0" borderId="11" xfId="0" applyFill="1" applyBorder="1"/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11" fillId="0" borderId="9" xfId="0" applyFont="1" applyFill="1" applyBorder="1" applyAlignment="1">
      <alignment horizontal="center"/>
    </xf>
    <xf numFmtId="0" fontId="11" fillId="0" borderId="10" xfId="0" applyFont="1" applyFill="1" applyBorder="1" applyAlignment="1">
      <alignment horizontal="center"/>
    </xf>
    <xf numFmtId="0" fontId="12" fillId="0" borderId="9" xfId="0" applyFont="1" applyFill="1" applyBorder="1" applyAlignment="1">
      <alignment horizontal="center"/>
    </xf>
    <xf numFmtId="0" fontId="12" fillId="0" borderId="12" xfId="0" applyFont="1" applyFill="1" applyBorder="1" applyAlignment="1">
      <alignment horizontal="center"/>
    </xf>
    <xf numFmtId="0" fontId="12" fillId="0" borderId="1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17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0" fillId="0" borderId="12" xfId="0" applyFill="1" applyBorder="1"/>
    <xf numFmtId="0" fontId="12" fillId="0" borderId="17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/>
    </xf>
    <xf numFmtId="0" fontId="0" fillId="0" borderId="19" xfId="0" applyFill="1" applyBorder="1" applyAlignment="1">
      <alignment horizontal="center"/>
    </xf>
    <xf numFmtId="0" fontId="0" fillId="0" borderId="18" xfId="0" applyFill="1" applyBorder="1"/>
    <xf numFmtId="0" fontId="0" fillId="0" borderId="1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2" fillId="0" borderId="20" xfId="0" applyFont="1" applyFill="1" applyBorder="1"/>
    <xf numFmtId="0" fontId="13" fillId="0" borderId="20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center"/>
    </xf>
    <xf numFmtId="0" fontId="9" fillId="0" borderId="22" xfId="0" applyFont="1" applyFill="1" applyBorder="1" applyAlignment="1">
      <alignment horizontal="center"/>
    </xf>
    <xf numFmtId="0" fontId="10" fillId="0" borderId="21" xfId="0" applyFont="1" applyFill="1" applyBorder="1" applyAlignment="1">
      <alignment horizontal="center"/>
    </xf>
    <xf numFmtId="0" fontId="10" fillId="0" borderId="22" xfId="0" applyFont="1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2" fillId="0" borderId="17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1" xfId="0" applyFill="1" applyBorder="1"/>
    <xf numFmtId="0" fontId="0" fillId="0" borderId="22" xfId="0" applyFill="1" applyBorder="1"/>
    <xf numFmtId="0" fontId="0" fillId="0" borderId="23" xfId="0" applyFill="1" applyBorder="1"/>
    <xf numFmtId="0" fontId="2" fillId="0" borderId="21" xfId="0" applyFont="1" applyFill="1" applyBorder="1" applyAlignment="1">
      <alignment horizontal="center"/>
    </xf>
    <xf numFmtId="0" fontId="2" fillId="0" borderId="22" xfId="0" applyFont="1" applyFill="1" applyBorder="1" applyAlignment="1">
      <alignment horizontal="center"/>
    </xf>
    <xf numFmtId="0" fontId="2" fillId="0" borderId="23" xfId="0" applyFont="1" applyFill="1" applyBorder="1"/>
    <xf numFmtId="0" fontId="5" fillId="0" borderId="21" xfId="0" applyFont="1" applyFill="1" applyBorder="1" applyAlignment="1">
      <alignment horizontal="center"/>
    </xf>
    <xf numFmtId="0" fontId="5" fillId="0" borderId="22" xfId="0" applyFont="1" applyFill="1" applyBorder="1" applyAlignment="1">
      <alignment horizontal="center"/>
    </xf>
    <xf numFmtId="0" fontId="5" fillId="0" borderId="23" xfId="0" applyFont="1" applyFill="1" applyBorder="1"/>
    <xf numFmtId="0" fontId="2" fillId="0" borderId="16" xfId="0" applyFon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2" fillId="0" borderId="21" xfId="0" applyFont="1" applyFill="1" applyBorder="1"/>
    <xf numFmtId="0" fontId="2" fillId="0" borderId="22" xfId="0" applyFont="1" applyFill="1" applyBorder="1"/>
    <xf numFmtId="0" fontId="0" fillId="0" borderId="21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2" fillId="0" borderId="23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5" fillId="0" borderId="23" xfId="0" applyFont="1" applyFill="1" applyBorder="1" applyAlignment="1">
      <alignment horizontal="center"/>
    </xf>
    <xf numFmtId="0" fontId="5" fillId="0" borderId="18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12" fillId="0" borderId="20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12B54-EE1E-4164-B938-CE0095888249}">
  <dimension ref="B1:AJ23"/>
  <sheetViews>
    <sheetView workbookViewId="0">
      <selection activeCell="D23" sqref="D23"/>
    </sheetView>
  </sheetViews>
  <sheetFormatPr defaultRowHeight="13.8" x14ac:dyDescent="0.25"/>
  <cols>
    <col min="2" max="2" width="8.88671875" customWidth="1"/>
    <col min="17" max="17" width="13.33203125" customWidth="1"/>
    <col min="18" max="18" width="14.5546875" customWidth="1"/>
  </cols>
  <sheetData>
    <row r="1" spans="2:36" ht="14.4" thickBot="1" x14ac:dyDescent="0.3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2:36" ht="14.4" thickBot="1" x14ac:dyDescent="0.3">
      <c r="B2" s="12" t="s">
        <v>8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4"/>
      <c r="P2" s="42"/>
      <c r="Q2" s="45" t="s">
        <v>28</v>
      </c>
      <c r="R2" s="46"/>
      <c r="S2" s="46"/>
      <c r="T2" s="46"/>
      <c r="U2" s="47"/>
    </row>
    <row r="3" spans="2:36" ht="14.4" thickBot="1" x14ac:dyDescent="0.3">
      <c r="B3" s="3"/>
      <c r="C3" s="10" t="s">
        <v>6</v>
      </c>
      <c r="D3" s="10"/>
      <c r="E3" s="10"/>
      <c r="F3" s="10"/>
      <c r="G3" s="10"/>
      <c r="H3" s="10"/>
      <c r="I3" s="2"/>
      <c r="J3" s="10" t="s">
        <v>7</v>
      </c>
      <c r="K3" s="10"/>
      <c r="L3" s="10"/>
      <c r="M3" s="10"/>
      <c r="N3" s="10"/>
      <c r="O3" s="11"/>
      <c r="P3" s="42"/>
      <c r="Q3" s="17" t="s">
        <v>14</v>
      </c>
      <c r="R3" s="18" t="s">
        <v>15</v>
      </c>
      <c r="S3" s="19" t="s">
        <v>16</v>
      </c>
      <c r="T3" s="19" t="s">
        <v>17</v>
      </c>
      <c r="U3" s="20" t="s">
        <v>18</v>
      </c>
      <c r="W3" s="2"/>
      <c r="X3" s="2"/>
      <c r="Y3" s="2"/>
      <c r="Z3" s="2"/>
      <c r="AB3" s="2"/>
      <c r="AC3" s="2"/>
      <c r="AD3" s="2"/>
      <c r="AE3" s="2"/>
      <c r="AG3" s="2"/>
      <c r="AH3" s="2"/>
      <c r="AI3" s="2"/>
      <c r="AJ3" s="2"/>
    </row>
    <row r="4" spans="2:36" x14ac:dyDescent="0.25">
      <c r="B4" s="3"/>
      <c r="C4" s="10" t="s">
        <v>0</v>
      </c>
      <c r="D4" s="10"/>
      <c r="E4" s="10"/>
      <c r="F4" s="10" t="s">
        <v>2</v>
      </c>
      <c r="G4" s="10"/>
      <c r="H4" s="10"/>
      <c r="I4" s="2"/>
      <c r="J4" s="10" t="s">
        <v>0</v>
      </c>
      <c r="K4" s="10"/>
      <c r="L4" s="10"/>
      <c r="M4" s="10" t="s">
        <v>2</v>
      </c>
      <c r="N4" s="10"/>
      <c r="O4" s="11"/>
      <c r="P4" s="42"/>
      <c r="Q4" s="21" t="s">
        <v>19</v>
      </c>
      <c r="R4" s="22" t="s">
        <v>20</v>
      </c>
      <c r="S4" s="23">
        <v>88.684701999999987</v>
      </c>
      <c r="T4" s="23">
        <v>69.074073999999996</v>
      </c>
      <c r="U4" s="24">
        <v>-19.610627999999991</v>
      </c>
      <c r="W4" s="2"/>
      <c r="X4" s="2"/>
      <c r="Y4" s="2"/>
      <c r="Z4" s="2"/>
      <c r="AB4" s="2"/>
      <c r="AC4" s="2"/>
      <c r="AD4" s="2"/>
      <c r="AE4" s="2"/>
      <c r="AG4" s="2"/>
      <c r="AH4" s="2"/>
      <c r="AI4" s="2"/>
      <c r="AJ4" s="2"/>
    </row>
    <row r="5" spans="2:36" x14ac:dyDescent="0.25">
      <c r="B5" s="3"/>
      <c r="C5" s="2" t="s">
        <v>1</v>
      </c>
      <c r="D5" s="2" t="s">
        <v>3</v>
      </c>
      <c r="E5" s="2" t="s">
        <v>9</v>
      </c>
      <c r="F5" s="2" t="s">
        <v>1</v>
      </c>
      <c r="G5" s="2" t="s">
        <v>3</v>
      </c>
      <c r="H5" s="2" t="s">
        <v>9</v>
      </c>
      <c r="I5" s="2"/>
      <c r="J5" s="2" t="s">
        <v>1</v>
      </c>
      <c r="K5" s="2" t="s">
        <v>3</v>
      </c>
      <c r="L5" s="2" t="s">
        <v>9</v>
      </c>
      <c r="M5" s="2" t="s">
        <v>1</v>
      </c>
      <c r="N5" s="2" t="s">
        <v>3</v>
      </c>
      <c r="O5" s="4" t="s">
        <v>9</v>
      </c>
      <c r="P5" s="43"/>
      <c r="Q5" s="25"/>
      <c r="R5" s="22" t="s">
        <v>21</v>
      </c>
      <c r="S5" s="26">
        <v>83.569371500000003</v>
      </c>
      <c r="T5" s="26">
        <v>51.666666500000005</v>
      </c>
      <c r="U5" s="24">
        <v>-31.902704999999997</v>
      </c>
    </row>
    <row r="6" spans="2:36" ht="14.4" thickBot="1" x14ac:dyDescent="0.3">
      <c r="B6" s="5" t="s">
        <v>4</v>
      </c>
      <c r="C6" s="2">
        <v>54.054100000000005</v>
      </c>
      <c r="D6" s="2">
        <v>77.960999999999999</v>
      </c>
      <c r="E6" s="7">
        <f>C6-D6</f>
        <v>-23.906899999999993</v>
      </c>
      <c r="F6" s="2">
        <v>76.1494</v>
      </c>
      <c r="G6" s="2">
        <v>72.671166666666664</v>
      </c>
      <c r="H6" s="7">
        <f>F6-G6</f>
        <v>3.4782333333333355</v>
      </c>
      <c r="I6" s="2"/>
      <c r="J6" s="2">
        <v>71.428600000000003</v>
      </c>
      <c r="K6" s="2">
        <v>79.877099999999999</v>
      </c>
      <c r="L6" s="7">
        <f>J6-K6</f>
        <v>-8.4484999999999957</v>
      </c>
      <c r="M6" s="2">
        <v>67.816100000000006</v>
      </c>
      <c r="N6" s="2">
        <v>76.923100000000005</v>
      </c>
      <c r="O6" s="8">
        <f>M6-N6</f>
        <v>-9.1069999999999993</v>
      </c>
      <c r="P6" s="44"/>
      <c r="Q6" s="25"/>
      <c r="R6" s="27" t="s">
        <v>22</v>
      </c>
      <c r="S6" s="27">
        <v>80.987654333333339</v>
      </c>
      <c r="T6" s="27">
        <v>64.87268499999999</v>
      </c>
      <c r="U6" s="28">
        <v>-16.114969333333349</v>
      </c>
    </row>
    <row r="7" spans="2:36" x14ac:dyDescent="0.25">
      <c r="B7" s="5" t="s">
        <v>5</v>
      </c>
      <c r="C7" s="2">
        <v>46.511599999999994</v>
      </c>
      <c r="D7" s="2">
        <v>81.583574999999996</v>
      </c>
      <c r="E7" s="7">
        <f>C7-D7</f>
        <v>-35.071975000000002</v>
      </c>
      <c r="F7" s="2">
        <v>70.454550000000012</v>
      </c>
      <c r="G7" s="2">
        <v>80.515299999999996</v>
      </c>
      <c r="H7" s="7">
        <f>F7-G7</f>
        <v>-10.060749999999985</v>
      </c>
      <c r="I7" s="2"/>
      <c r="J7" s="2">
        <v>58.823499999999996</v>
      </c>
      <c r="K7" s="2">
        <v>71.428600000000003</v>
      </c>
      <c r="L7" s="7">
        <f>J7-K7</f>
        <v>-12.605100000000007</v>
      </c>
      <c r="M7" s="2">
        <v>74.074100000000001</v>
      </c>
      <c r="N7" s="2">
        <v>73.33335000000001</v>
      </c>
      <c r="O7" s="8">
        <f>M7-N7</f>
        <v>0.74074999999999136</v>
      </c>
      <c r="P7" s="44"/>
      <c r="Q7" s="25" t="s">
        <v>23</v>
      </c>
      <c r="R7" s="29" t="s">
        <v>20</v>
      </c>
      <c r="S7" s="23">
        <v>96.580645250000003</v>
      </c>
      <c r="T7" s="23">
        <v>89.064027333333328</v>
      </c>
      <c r="U7" s="24">
        <v>-7.5166179166666751</v>
      </c>
    </row>
    <row r="8" spans="2:36" x14ac:dyDescent="0.25">
      <c r="B8" s="5"/>
      <c r="C8" s="2"/>
      <c r="D8" s="2"/>
      <c r="E8" s="7"/>
      <c r="F8" s="2"/>
      <c r="G8" s="2"/>
      <c r="H8" s="7"/>
      <c r="I8" s="2"/>
      <c r="J8" s="2"/>
      <c r="K8" s="2"/>
      <c r="L8" s="7"/>
      <c r="M8" s="2"/>
      <c r="N8" s="2"/>
      <c r="O8" s="8"/>
      <c r="P8" s="44"/>
      <c r="Q8" s="25"/>
      <c r="R8" s="29" t="s">
        <v>21</v>
      </c>
      <c r="S8" s="26">
        <v>97.306083999999998</v>
      </c>
      <c r="T8" s="26">
        <v>87.131969000000012</v>
      </c>
      <c r="U8" s="24">
        <v>-10.174114999999986</v>
      </c>
    </row>
    <row r="9" spans="2:36" ht="14.4" thickBot="1" x14ac:dyDescent="0.3">
      <c r="B9" s="5"/>
      <c r="C9" s="10" t="s">
        <v>12</v>
      </c>
      <c r="D9" s="10"/>
      <c r="E9" s="10"/>
      <c r="F9" s="10"/>
      <c r="G9" s="10"/>
      <c r="H9" s="10"/>
      <c r="J9" s="10" t="s">
        <v>13</v>
      </c>
      <c r="K9" s="10"/>
      <c r="L9" s="10"/>
      <c r="M9" s="10"/>
      <c r="N9" s="10"/>
      <c r="O9" s="11"/>
      <c r="P9" s="42"/>
      <c r="Q9" s="30"/>
      <c r="R9" s="31" t="s">
        <v>22</v>
      </c>
      <c r="S9" s="27">
        <v>100</v>
      </c>
      <c r="T9" s="27">
        <v>94.602272499999998</v>
      </c>
      <c r="U9" s="28">
        <v>-5.397727500000002</v>
      </c>
    </row>
    <row r="10" spans="2:36" x14ac:dyDescent="0.25">
      <c r="B10" s="5" t="s">
        <v>10</v>
      </c>
      <c r="C10" s="10">
        <f>AVERAGE(E6:E7,H6:H7)</f>
        <v>-16.390347916666663</v>
      </c>
      <c r="D10" s="10"/>
      <c r="E10" s="10"/>
      <c r="F10" s="10"/>
      <c r="G10" s="10"/>
      <c r="H10" s="10"/>
      <c r="J10" s="10">
        <f>AVERAGE(L6:L7,O6:O7)</f>
        <v>-7.3549625000000027</v>
      </c>
      <c r="K10" s="10"/>
      <c r="L10" s="10"/>
      <c r="M10" s="10"/>
      <c r="N10" s="10"/>
      <c r="O10" s="11"/>
      <c r="P10" s="42"/>
      <c r="Q10" s="32"/>
      <c r="R10" s="33" t="s">
        <v>24</v>
      </c>
      <c r="S10" s="34">
        <f>AVERAGE(S4:S9)</f>
        <v>91.188076180555569</v>
      </c>
      <c r="T10" s="34">
        <f t="shared" ref="T10:U10" si="0">AVERAGE(T4:T9)</f>
        <v>76.068615722222219</v>
      </c>
      <c r="U10" s="35">
        <f t="shared" si="0"/>
        <v>-15.119460458333334</v>
      </c>
    </row>
    <row r="11" spans="2:36" x14ac:dyDescent="0.25">
      <c r="B11" s="6" t="s">
        <v>11</v>
      </c>
      <c r="C11" s="15">
        <f>_xlfn.STDEV.P(E6:E7,H6:H7)</f>
        <v>14.494189149248042</v>
      </c>
      <c r="D11" s="15"/>
      <c r="E11" s="15"/>
      <c r="F11" s="15"/>
      <c r="G11" s="15"/>
      <c r="H11" s="15"/>
      <c r="I11" s="9"/>
      <c r="J11" s="15">
        <f>_xlfn.STDEV.P(L6:L7,O6:O7)</f>
        <v>4.9338110096778882</v>
      </c>
      <c r="K11" s="15"/>
      <c r="L11" s="15"/>
      <c r="M11" s="15"/>
      <c r="N11" s="15"/>
      <c r="O11" s="16"/>
      <c r="P11" s="42"/>
      <c r="Q11" s="32"/>
      <c r="R11" s="29" t="s">
        <v>25</v>
      </c>
      <c r="S11" s="2">
        <f>STDEV(S4:S9)</f>
        <v>7.9059467669076087</v>
      </c>
      <c r="T11" s="2">
        <f t="shared" ref="T11:U11" si="1">STDEV(T4:T9)</f>
        <v>16.760086794120159</v>
      </c>
      <c r="U11" s="36">
        <f t="shared" si="1"/>
        <v>9.7939845750510219</v>
      </c>
    </row>
    <row r="12" spans="2:36" ht="14.4" thickBot="1" x14ac:dyDescent="0.3">
      <c r="B12" s="1"/>
      <c r="Q12" s="32"/>
      <c r="R12" s="37" t="s">
        <v>26</v>
      </c>
      <c r="S12" s="41">
        <f>TTEST(S4:S9,T4:T9,2,1)</f>
        <v>1.2871407299428339E-2</v>
      </c>
      <c r="T12" s="41"/>
      <c r="U12" s="39"/>
    </row>
    <row r="13" spans="2:36" ht="14.4" thickBot="1" x14ac:dyDescent="0.3">
      <c r="B13" s="1"/>
      <c r="Q13" s="7"/>
      <c r="R13" s="2"/>
      <c r="S13" s="2"/>
      <c r="T13" s="2"/>
      <c r="U13" s="2"/>
    </row>
    <row r="14" spans="2:36" ht="14.4" thickBot="1" x14ac:dyDescent="0.3">
      <c r="B14" s="1"/>
      <c r="Q14" s="32"/>
      <c r="R14" s="40" t="s">
        <v>27</v>
      </c>
      <c r="S14" s="19" t="s">
        <v>16</v>
      </c>
      <c r="T14" s="19" t="s">
        <v>17</v>
      </c>
      <c r="U14" s="20" t="s">
        <v>18</v>
      </c>
    </row>
    <row r="15" spans="2:36" x14ac:dyDescent="0.25">
      <c r="B15" s="1"/>
      <c r="Q15" s="21" t="s">
        <v>19</v>
      </c>
      <c r="R15" s="29" t="s">
        <v>20</v>
      </c>
      <c r="S15" s="23">
        <v>86.318555200000006</v>
      </c>
      <c r="T15" s="23">
        <v>65.217391000000006</v>
      </c>
      <c r="U15" s="24">
        <v>-21.101164199999999</v>
      </c>
    </row>
    <row r="16" spans="2:36" x14ac:dyDescent="0.25">
      <c r="B16" s="1"/>
      <c r="Q16" s="25"/>
      <c r="R16" s="29" t="s">
        <v>21</v>
      </c>
      <c r="S16" s="26">
        <v>73.092421999999999</v>
      </c>
      <c r="T16" s="26">
        <v>61.851851499999995</v>
      </c>
      <c r="U16" s="24">
        <v>-11.240570500000004</v>
      </c>
    </row>
    <row r="17" spans="2:21" ht="14.4" thickBot="1" x14ac:dyDescent="0.3">
      <c r="B17" s="1"/>
      <c r="Q17" s="30"/>
      <c r="R17" s="31" t="s">
        <v>22</v>
      </c>
      <c r="S17" s="27">
        <v>81.441202333333351</v>
      </c>
      <c r="T17" s="27">
        <v>61.904761999999998</v>
      </c>
      <c r="U17" s="28">
        <v>-19.536440333333353</v>
      </c>
    </row>
    <row r="18" spans="2:21" x14ac:dyDescent="0.25">
      <c r="B18" s="1"/>
      <c r="Q18" s="21" t="s">
        <v>23</v>
      </c>
      <c r="R18" s="29" t="s">
        <v>20</v>
      </c>
      <c r="S18" s="23">
        <v>94.642857000000006</v>
      </c>
      <c r="T18" s="23">
        <v>91.826922999999994</v>
      </c>
      <c r="U18" s="24">
        <v>-2.8159340000000128</v>
      </c>
    </row>
    <row r="19" spans="2:21" x14ac:dyDescent="0.25">
      <c r="B19" s="1"/>
      <c r="Q19" s="25"/>
      <c r="R19" s="29" t="s">
        <v>21</v>
      </c>
      <c r="S19" s="26">
        <v>95.352216749999997</v>
      </c>
      <c r="T19" s="26">
        <v>90.996503333333337</v>
      </c>
      <c r="U19" s="24">
        <v>-4.35571341666666</v>
      </c>
    </row>
    <row r="20" spans="2:21" ht="14.4" thickBot="1" x14ac:dyDescent="0.3">
      <c r="Q20" s="30"/>
      <c r="R20" s="31" t="s">
        <v>22</v>
      </c>
      <c r="S20" s="27">
        <v>99</v>
      </c>
      <c r="T20" s="27">
        <v>81.856972333333331</v>
      </c>
      <c r="U20" s="28">
        <v>-17.143027666666669</v>
      </c>
    </row>
    <row r="21" spans="2:21" x14ac:dyDescent="0.25">
      <c r="Q21" s="2"/>
      <c r="R21" s="33" t="s">
        <v>24</v>
      </c>
      <c r="S21" s="34">
        <f>AVERAGE(S15:S20)</f>
        <v>88.307875547222224</v>
      </c>
      <c r="T21" s="34">
        <f t="shared" ref="T21:U21" si="2">AVERAGE(T15:T20)</f>
        <v>75.609067194444449</v>
      </c>
      <c r="U21" s="35">
        <f t="shared" si="2"/>
        <v>-12.698808352777784</v>
      </c>
    </row>
    <row r="22" spans="2:21" x14ac:dyDescent="0.25">
      <c r="Q22" s="2"/>
      <c r="R22" s="29" t="s">
        <v>25</v>
      </c>
      <c r="S22" s="2">
        <f>STDEV(S15:S20)</f>
        <v>9.866051706937025</v>
      </c>
      <c r="T22" s="2">
        <f t="shared" ref="T22:U22" si="3">STDEV(T15:T20)</f>
        <v>14.310026241337637</v>
      </c>
      <c r="U22" s="36">
        <f t="shared" si="3"/>
        <v>7.8295437468071922</v>
      </c>
    </row>
    <row r="23" spans="2:21" ht="14.4" thickBot="1" x14ac:dyDescent="0.3">
      <c r="Q23" s="2"/>
      <c r="R23" s="37" t="s">
        <v>26</v>
      </c>
      <c r="S23" s="41">
        <f>TTEST(S15:S20,T15:T20,2,1)</f>
        <v>1.0606003241509026E-2</v>
      </c>
      <c r="T23" s="41"/>
      <c r="U23" s="39"/>
    </row>
  </sheetData>
  <mergeCells count="18">
    <mergeCell ref="Q2:U2"/>
    <mergeCell ref="Q4:Q6"/>
    <mergeCell ref="Q7:Q9"/>
    <mergeCell ref="Q15:Q17"/>
    <mergeCell ref="Q18:Q20"/>
    <mergeCell ref="C11:H11"/>
    <mergeCell ref="J10:O10"/>
    <mergeCell ref="J11:O11"/>
    <mergeCell ref="C9:H9"/>
    <mergeCell ref="J9:O9"/>
    <mergeCell ref="C10:H10"/>
    <mergeCell ref="C3:H3"/>
    <mergeCell ref="J3:O3"/>
    <mergeCell ref="B2:O2"/>
    <mergeCell ref="C4:E4"/>
    <mergeCell ref="F4:H4"/>
    <mergeCell ref="J4:L4"/>
    <mergeCell ref="M4:O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E9D34-F552-4F8D-BFC3-6E36AF802753}">
  <dimension ref="B1:AI23"/>
  <sheetViews>
    <sheetView workbookViewId="0">
      <selection activeCell="H32" sqref="H32"/>
    </sheetView>
  </sheetViews>
  <sheetFormatPr defaultRowHeight="13.8" x14ac:dyDescent="0.25"/>
  <cols>
    <col min="17" max="17" width="15.44140625" customWidth="1"/>
  </cols>
  <sheetData>
    <row r="1" spans="2:35" ht="14.4" thickBot="1" x14ac:dyDescent="0.3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2:35" ht="14.4" thickBot="1" x14ac:dyDescent="0.3">
      <c r="B2" s="12" t="s">
        <v>8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4"/>
      <c r="Q2" s="45" t="s">
        <v>28</v>
      </c>
      <c r="R2" s="46"/>
      <c r="S2" s="46"/>
      <c r="T2" s="46"/>
      <c r="U2" s="47"/>
    </row>
    <row r="3" spans="2:35" ht="14.4" thickBot="1" x14ac:dyDescent="0.3">
      <c r="B3" s="3"/>
      <c r="C3" s="10" t="s">
        <v>6</v>
      </c>
      <c r="D3" s="10"/>
      <c r="E3" s="10"/>
      <c r="F3" s="10"/>
      <c r="G3" s="10"/>
      <c r="H3" s="10"/>
      <c r="I3" s="2"/>
      <c r="J3" s="10" t="s">
        <v>7</v>
      </c>
      <c r="K3" s="10"/>
      <c r="L3" s="10"/>
      <c r="M3" s="10"/>
      <c r="N3" s="10"/>
      <c r="O3" s="11"/>
      <c r="Q3" s="48" t="s">
        <v>29</v>
      </c>
      <c r="R3" s="18" t="s">
        <v>15</v>
      </c>
      <c r="S3" s="19" t="s">
        <v>16</v>
      </c>
      <c r="T3" s="19" t="s">
        <v>17</v>
      </c>
      <c r="U3" s="20" t="s">
        <v>18</v>
      </c>
      <c r="V3" s="2"/>
      <c r="W3" s="2"/>
      <c r="X3" s="2"/>
      <c r="Y3" s="2"/>
      <c r="AA3" s="2"/>
      <c r="AB3" s="2"/>
      <c r="AC3" s="2"/>
      <c r="AD3" s="2"/>
      <c r="AF3" s="2"/>
      <c r="AG3" s="2"/>
      <c r="AH3" s="2"/>
      <c r="AI3" s="2"/>
    </row>
    <row r="4" spans="2:35" x14ac:dyDescent="0.25">
      <c r="B4" s="3"/>
      <c r="C4" s="10" t="s">
        <v>0</v>
      </c>
      <c r="D4" s="10"/>
      <c r="E4" s="10"/>
      <c r="F4" s="10" t="s">
        <v>2</v>
      </c>
      <c r="G4" s="10"/>
      <c r="H4" s="10"/>
      <c r="I4" s="2"/>
      <c r="J4" s="10" t="s">
        <v>0</v>
      </c>
      <c r="K4" s="10"/>
      <c r="L4" s="10"/>
      <c r="M4" s="10" t="s">
        <v>2</v>
      </c>
      <c r="N4" s="10"/>
      <c r="O4" s="11"/>
      <c r="Q4" s="21" t="s">
        <v>19</v>
      </c>
      <c r="R4" s="22" t="s">
        <v>20</v>
      </c>
      <c r="S4" s="23">
        <v>1828.2552024000001</v>
      </c>
      <c r="T4" s="23">
        <v>1921.3903745</v>
      </c>
      <c r="U4" s="24">
        <v>93.135172099999863</v>
      </c>
      <c r="V4" s="2"/>
      <c r="W4" s="2"/>
      <c r="X4" s="2"/>
      <c r="Y4" s="2"/>
      <c r="AA4" s="2"/>
      <c r="AB4" s="2"/>
      <c r="AC4" s="2"/>
      <c r="AD4" s="2"/>
      <c r="AF4" s="2"/>
      <c r="AG4" s="2"/>
      <c r="AH4" s="2"/>
      <c r="AI4" s="2"/>
    </row>
    <row r="5" spans="2:35" x14ac:dyDescent="0.25">
      <c r="B5" s="3"/>
      <c r="C5" s="2" t="s">
        <v>1</v>
      </c>
      <c r="D5" s="2" t="s">
        <v>3</v>
      </c>
      <c r="E5" s="2" t="s">
        <v>9</v>
      </c>
      <c r="F5" s="2" t="s">
        <v>1</v>
      </c>
      <c r="G5" s="2" t="s">
        <v>3</v>
      </c>
      <c r="H5" s="2" t="s">
        <v>9</v>
      </c>
      <c r="I5" s="2"/>
      <c r="J5" s="2" t="s">
        <v>1</v>
      </c>
      <c r="K5" s="2" t="s">
        <v>3</v>
      </c>
      <c r="L5" s="2" t="s">
        <v>9</v>
      </c>
      <c r="M5" s="2" t="s">
        <v>1</v>
      </c>
      <c r="N5" s="2" t="s">
        <v>3</v>
      </c>
      <c r="O5" s="4" t="s">
        <v>9</v>
      </c>
      <c r="Q5" s="25"/>
      <c r="R5" s="22" t="s">
        <v>21</v>
      </c>
      <c r="S5" s="26">
        <v>1830.1557123333332</v>
      </c>
      <c r="T5" s="26">
        <v>1959.3854165</v>
      </c>
      <c r="U5" s="24">
        <v>129.22970416666681</v>
      </c>
    </row>
    <row r="6" spans="2:35" ht="14.4" thickBot="1" x14ac:dyDescent="0.3">
      <c r="B6" s="5" t="s">
        <v>4</v>
      </c>
      <c r="C6">
        <v>1735</v>
      </c>
      <c r="D6">
        <v>1725.897436</v>
      </c>
      <c r="E6" s="7">
        <f>C6-D6</f>
        <v>9.1025640000000294</v>
      </c>
      <c r="F6">
        <v>1769.625</v>
      </c>
      <c r="G6">
        <v>1683.9375</v>
      </c>
      <c r="H6" s="7">
        <f>F6-G6</f>
        <v>85.6875</v>
      </c>
      <c r="I6" s="2"/>
      <c r="J6">
        <v>1728.25</v>
      </c>
      <c r="K6">
        <v>1626.375</v>
      </c>
      <c r="L6" s="7">
        <f>J6-K6</f>
        <v>101.875</v>
      </c>
      <c r="M6">
        <v>1791</v>
      </c>
      <c r="N6">
        <v>1660.75</v>
      </c>
      <c r="O6" s="8">
        <f>M6-N6</f>
        <v>130.25</v>
      </c>
      <c r="Q6" s="25"/>
      <c r="R6" s="27" t="s">
        <v>22</v>
      </c>
      <c r="S6" s="27">
        <v>1817.4426326666664</v>
      </c>
      <c r="T6" s="27">
        <v>1896.1842109999998</v>
      </c>
      <c r="U6" s="28">
        <v>78.741578333333337</v>
      </c>
    </row>
    <row r="7" spans="2:35" x14ac:dyDescent="0.25">
      <c r="B7" s="5" t="s">
        <v>5</v>
      </c>
      <c r="C7">
        <v>1794.5</v>
      </c>
      <c r="D7">
        <v>1743.4375</v>
      </c>
      <c r="E7" s="7">
        <f>C7-D7</f>
        <v>51.0625</v>
      </c>
      <c r="F7">
        <v>1729.75</v>
      </c>
      <c r="G7">
        <v>1690.625</v>
      </c>
      <c r="H7" s="7">
        <f>F7-G7</f>
        <v>39.125</v>
      </c>
      <c r="I7" s="2"/>
      <c r="J7">
        <v>1673</v>
      </c>
      <c r="K7">
        <v>1742.75</v>
      </c>
      <c r="L7" s="7">
        <f>J7-K7</f>
        <v>-69.75</v>
      </c>
      <c r="M7">
        <v>1680.5</v>
      </c>
      <c r="N7">
        <v>1694.125</v>
      </c>
      <c r="O7" s="8">
        <f>M7-N7</f>
        <v>-13.625</v>
      </c>
      <c r="Q7" s="25" t="s">
        <v>23</v>
      </c>
      <c r="R7" s="29" t="s">
        <v>20</v>
      </c>
      <c r="S7" s="23">
        <v>1547.63888875</v>
      </c>
      <c r="T7" s="23">
        <v>1753.1578946666668</v>
      </c>
      <c r="U7" s="24">
        <v>205.51900591666686</v>
      </c>
    </row>
    <row r="8" spans="2:35" x14ac:dyDescent="0.25">
      <c r="B8" s="5"/>
      <c r="C8" s="2"/>
      <c r="D8" s="2"/>
      <c r="E8" s="7"/>
      <c r="F8" s="2"/>
      <c r="G8" s="2"/>
      <c r="H8" s="7"/>
      <c r="I8" s="2"/>
      <c r="J8" s="2"/>
      <c r="K8" s="2"/>
      <c r="L8" s="7"/>
      <c r="M8" s="2"/>
      <c r="N8" s="2"/>
      <c r="O8" s="8"/>
      <c r="Q8" s="25"/>
      <c r="R8" s="29" t="s">
        <v>21</v>
      </c>
      <c r="S8" s="26">
        <v>1556.125</v>
      </c>
      <c r="T8" s="26">
        <v>1734.359649</v>
      </c>
      <c r="U8" s="24">
        <v>178.23464899999999</v>
      </c>
    </row>
    <row r="9" spans="2:35" ht="14.4" thickBot="1" x14ac:dyDescent="0.3">
      <c r="B9" s="5"/>
      <c r="C9" s="10" t="s">
        <v>12</v>
      </c>
      <c r="D9" s="10"/>
      <c r="E9" s="10"/>
      <c r="F9" s="10"/>
      <c r="G9" s="10"/>
      <c r="H9" s="10"/>
      <c r="J9" s="10" t="s">
        <v>13</v>
      </c>
      <c r="K9" s="10"/>
      <c r="L9" s="10"/>
      <c r="M9" s="10"/>
      <c r="N9" s="10"/>
      <c r="O9" s="11"/>
      <c r="Q9" s="30"/>
      <c r="R9" s="31" t="s">
        <v>22</v>
      </c>
      <c r="S9" s="27">
        <v>1632.75</v>
      </c>
      <c r="T9" s="27">
        <v>1771.75</v>
      </c>
      <c r="U9" s="28">
        <v>139</v>
      </c>
    </row>
    <row r="10" spans="2:35" x14ac:dyDescent="0.25">
      <c r="B10" s="5" t="s">
        <v>10</v>
      </c>
      <c r="C10" s="10">
        <f>AVERAGE(E6:E7,H6:H7)</f>
        <v>46.244391000000007</v>
      </c>
      <c r="D10" s="10"/>
      <c r="E10" s="10"/>
      <c r="F10" s="10"/>
      <c r="G10" s="10"/>
      <c r="H10" s="10"/>
      <c r="J10" s="10">
        <f>AVERAGE(L6:L7,O6:O7)</f>
        <v>37.1875</v>
      </c>
      <c r="K10" s="10"/>
      <c r="L10" s="10"/>
      <c r="M10" s="10"/>
      <c r="N10" s="10"/>
      <c r="O10" s="11"/>
      <c r="Q10" s="32"/>
      <c r="R10" s="33" t="s">
        <v>24</v>
      </c>
      <c r="S10" s="34">
        <f>AVERAGE(S4:S9)</f>
        <v>1702.0612393583333</v>
      </c>
      <c r="T10" s="34">
        <f t="shared" ref="T10:U10" si="0">AVERAGE(T4:T9)</f>
        <v>1839.3712576111111</v>
      </c>
      <c r="U10" s="35">
        <f t="shared" si="0"/>
        <v>137.31001825277781</v>
      </c>
    </row>
    <row r="11" spans="2:35" x14ac:dyDescent="0.25">
      <c r="B11" s="6" t="s">
        <v>11</v>
      </c>
      <c r="C11" s="15">
        <f>_xlfn.STDEV.P(E6:E7,H6:H7)</f>
        <v>27.427969588681599</v>
      </c>
      <c r="D11" s="15"/>
      <c r="E11" s="15"/>
      <c r="F11" s="15"/>
      <c r="G11" s="15"/>
      <c r="H11" s="15"/>
      <c r="I11" s="9"/>
      <c r="J11" s="15">
        <f>_xlfn.STDEV.P(L6:L7,O6:O7)</f>
        <v>81.949131516142373</v>
      </c>
      <c r="K11" s="15"/>
      <c r="L11" s="15"/>
      <c r="M11" s="15"/>
      <c r="N11" s="15"/>
      <c r="O11" s="16"/>
      <c r="Q11" s="32"/>
      <c r="R11" s="29" t="s">
        <v>25</v>
      </c>
      <c r="S11" s="2">
        <f>STDEV(S4:S9)</f>
        <v>138.27051201432701</v>
      </c>
      <c r="T11" s="2">
        <f t="shared" ref="T11:U11" si="1">STDEV(T4:T9)</f>
        <v>97.356111175416871</v>
      </c>
      <c r="U11" s="36">
        <f t="shared" si="1"/>
        <v>48.532706706270538</v>
      </c>
    </row>
    <row r="12" spans="2:35" ht="14.4" thickBot="1" x14ac:dyDescent="0.3">
      <c r="B12" s="1"/>
      <c r="Q12" s="32"/>
      <c r="R12" s="37" t="s">
        <v>26</v>
      </c>
      <c r="S12" s="38">
        <f>TTEST(S4:S9,T4:T9,2,1)</f>
        <v>9.6000591403534068E-4</v>
      </c>
      <c r="T12" s="38"/>
      <c r="U12" s="39"/>
    </row>
    <row r="13" spans="2:35" ht="14.4" thickBot="1" x14ac:dyDescent="0.3">
      <c r="B13" s="1"/>
      <c r="Q13" s="7"/>
      <c r="R13" s="2"/>
      <c r="S13" s="2"/>
      <c r="T13" s="2"/>
      <c r="U13" s="2"/>
    </row>
    <row r="14" spans="2:35" ht="14.4" thickBot="1" x14ac:dyDescent="0.3">
      <c r="B14" s="1"/>
      <c r="Q14" s="32"/>
      <c r="R14" s="40" t="s">
        <v>27</v>
      </c>
      <c r="S14" s="19" t="s">
        <v>16</v>
      </c>
      <c r="T14" s="19" t="s">
        <v>17</v>
      </c>
      <c r="U14" s="20" t="s">
        <v>18</v>
      </c>
    </row>
    <row r="15" spans="2:35" x14ac:dyDescent="0.25">
      <c r="B15" s="1"/>
      <c r="Q15" s="21" t="s">
        <v>19</v>
      </c>
      <c r="R15" s="29" t="s">
        <v>20</v>
      </c>
      <c r="S15" s="23">
        <v>1764.6557131999998</v>
      </c>
      <c r="T15" s="23">
        <v>1905.333333</v>
      </c>
      <c r="U15" s="24">
        <v>140.67761980000023</v>
      </c>
    </row>
    <row r="16" spans="2:35" x14ac:dyDescent="0.25">
      <c r="B16" s="1"/>
      <c r="Q16" s="25"/>
      <c r="R16" s="29" t="s">
        <v>21</v>
      </c>
      <c r="S16" s="26">
        <v>1785.7105655</v>
      </c>
      <c r="T16" s="26">
        <v>1964.1447370000001</v>
      </c>
      <c r="U16" s="24">
        <v>178.43417150000005</v>
      </c>
    </row>
    <row r="17" spans="2:21" ht="14.4" thickBot="1" x14ac:dyDescent="0.3">
      <c r="B17" s="1"/>
      <c r="Q17" s="25"/>
      <c r="R17" s="31" t="s">
        <v>22</v>
      </c>
      <c r="S17" s="27">
        <v>1766.4235836666667</v>
      </c>
      <c r="T17" s="27">
        <v>1890.7692309999998</v>
      </c>
      <c r="U17" s="28">
        <v>124.34564733333309</v>
      </c>
    </row>
    <row r="18" spans="2:21" x14ac:dyDescent="0.25">
      <c r="B18" s="1"/>
      <c r="Q18" s="21" t="s">
        <v>23</v>
      </c>
      <c r="R18" s="22" t="s">
        <v>20</v>
      </c>
      <c r="S18" s="23">
        <v>1551</v>
      </c>
      <c r="T18" s="23">
        <v>1691.625</v>
      </c>
      <c r="U18" s="24">
        <v>140.625</v>
      </c>
    </row>
    <row r="19" spans="2:21" x14ac:dyDescent="0.25">
      <c r="B19" s="1"/>
      <c r="Q19" s="25"/>
      <c r="R19" s="22" t="s">
        <v>21</v>
      </c>
      <c r="S19" s="26">
        <v>1561.6875</v>
      </c>
      <c r="T19" s="26">
        <v>1626.6666666666667</v>
      </c>
      <c r="U19" s="24">
        <v>64.979166666666742</v>
      </c>
    </row>
    <row r="20" spans="2:21" ht="14.4" thickBot="1" x14ac:dyDescent="0.3">
      <c r="Q20" s="30"/>
      <c r="R20" s="27" t="s">
        <v>22</v>
      </c>
      <c r="S20" s="27">
        <v>1504</v>
      </c>
      <c r="T20" s="27">
        <v>1660.9166666666667</v>
      </c>
      <c r="U20" s="28">
        <v>156.91666666666674</v>
      </c>
    </row>
    <row r="21" spans="2:21" x14ac:dyDescent="0.25">
      <c r="Q21" s="2"/>
      <c r="R21" s="33" t="s">
        <v>24</v>
      </c>
      <c r="S21" s="34">
        <f>AVERAGE(S15:S20)</f>
        <v>1655.5795603944443</v>
      </c>
      <c r="T21" s="34">
        <f t="shared" ref="T21:U21" si="2">AVERAGE(T15:T20)</f>
        <v>1789.9092723888887</v>
      </c>
      <c r="U21" s="35">
        <f t="shared" si="2"/>
        <v>134.32971199444447</v>
      </c>
    </row>
    <row r="22" spans="2:21" x14ac:dyDescent="0.25">
      <c r="Q22" s="2"/>
      <c r="R22" s="29" t="s">
        <v>25</v>
      </c>
      <c r="S22" s="2">
        <f>STDEV(S15:S20)</f>
        <v>129.49675647103922</v>
      </c>
      <c r="T22" s="2">
        <f t="shared" ref="T22:U22" si="3">STDEV(T15:T20)</f>
        <v>146.15093636391461</v>
      </c>
      <c r="U22" s="36">
        <f t="shared" si="3"/>
        <v>38.586215514456299</v>
      </c>
    </row>
    <row r="23" spans="2:21" ht="14.4" thickBot="1" x14ac:dyDescent="0.3">
      <c r="Q23" s="2"/>
      <c r="R23" s="37" t="s">
        <v>26</v>
      </c>
      <c r="S23" s="38">
        <f>TTEST(S15:S20,T15:T20,2,1)</f>
        <v>3.6498422412158137E-4</v>
      </c>
      <c r="T23" s="38"/>
      <c r="U23" s="39"/>
    </row>
  </sheetData>
  <mergeCells count="20">
    <mergeCell ref="S23:T23"/>
    <mergeCell ref="Q2:U2"/>
    <mergeCell ref="Q4:Q6"/>
    <mergeCell ref="Q7:Q9"/>
    <mergeCell ref="S12:T12"/>
    <mergeCell ref="Q15:Q17"/>
    <mergeCell ref="Q18:Q20"/>
    <mergeCell ref="C10:H10"/>
    <mergeCell ref="J10:O10"/>
    <mergeCell ref="C11:H11"/>
    <mergeCell ref="J11:O11"/>
    <mergeCell ref="C9:H9"/>
    <mergeCell ref="J9:O9"/>
    <mergeCell ref="B2:O2"/>
    <mergeCell ref="C3:H3"/>
    <mergeCell ref="J3:O3"/>
    <mergeCell ref="C4:E4"/>
    <mergeCell ref="F4:H4"/>
    <mergeCell ref="J4:L4"/>
    <mergeCell ref="M4:O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FE2A6-D6C9-460B-A879-BB972095E5DA}">
  <dimension ref="B1:AI23"/>
  <sheetViews>
    <sheetView workbookViewId="0">
      <selection activeCell="J36" sqref="J36"/>
    </sheetView>
  </sheetViews>
  <sheetFormatPr defaultRowHeight="13.8" x14ac:dyDescent="0.25"/>
  <cols>
    <col min="8" max="8" width="11.21875" customWidth="1"/>
    <col min="17" max="17" width="17.5546875" customWidth="1"/>
  </cols>
  <sheetData>
    <row r="1" spans="2:35" ht="14.4" thickBot="1" x14ac:dyDescent="0.3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2:35" ht="14.4" thickBot="1" x14ac:dyDescent="0.3">
      <c r="B2" s="12" t="s">
        <v>8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4"/>
      <c r="Q2" s="45" t="s">
        <v>28</v>
      </c>
      <c r="R2" s="46"/>
      <c r="S2" s="46"/>
      <c r="T2" s="46"/>
      <c r="U2" s="47"/>
    </row>
    <row r="3" spans="2:35" ht="14.4" thickBot="1" x14ac:dyDescent="0.3">
      <c r="B3" s="3"/>
      <c r="C3" s="10" t="s">
        <v>6</v>
      </c>
      <c r="D3" s="10"/>
      <c r="E3" s="10"/>
      <c r="F3" s="10"/>
      <c r="G3" s="10"/>
      <c r="H3" s="10"/>
      <c r="I3" s="2"/>
      <c r="J3" s="10" t="s">
        <v>7</v>
      </c>
      <c r="K3" s="10"/>
      <c r="L3" s="10"/>
      <c r="M3" s="10"/>
      <c r="N3" s="10"/>
      <c r="O3" s="11"/>
      <c r="Q3" s="48" t="s">
        <v>30</v>
      </c>
      <c r="R3" s="18" t="s">
        <v>15</v>
      </c>
      <c r="S3" s="19" t="s">
        <v>16</v>
      </c>
      <c r="T3" s="19" t="s">
        <v>17</v>
      </c>
      <c r="U3" s="20" t="s">
        <v>18</v>
      </c>
      <c r="V3" s="2"/>
      <c r="W3" s="2"/>
      <c r="X3" s="2"/>
      <c r="Y3" s="2"/>
      <c r="AA3" s="2"/>
      <c r="AB3" s="2"/>
      <c r="AC3" s="2"/>
      <c r="AD3" s="2"/>
      <c r="AF3" s="2"/>
      <c r="AG3" s="2"/>
      <c r="AH3" s="2"/>
      <c r="AI3" s="2"/>
    </row>
    <row r="4" spans="2:35" x14ac:dyDescent="0.25">
      <c r="B4" s="3"/>
      <c r="C4" s="10" t="s">
        <v>0</v>
      </c>
      <c r="D4" s="10"/>
      <c r="E4" s="10"/>
      <c r="F4" s="10" t="s">
        <v>2</v>
      </c>
      <c r="G4" s="10"/>
      <c r="H4" s="10"/>
      <c r="I4" s="2"/>
      <c r="J4" s="10" t="s">
        <v>0</v>
      </c>
      <c r="K4" s="10"/>
      <c r="L4" s="10"/>
      <c r="M4" s="10" t="s">
        <v>2</v>
      </c>
      <c r="N4" s="10"/>
      <c r="O4" s="11"/>
      <c r="Q4" s="21" t="s">
        <v>19</v>
      </c>
      <c r="R4" s="22" t="s">
        <v>20</v>
      </c>
      <c r="S4" s="23">
        <v>405.63493239999997</v>
      </c>
      <c r="T4" s="23">
        <v>469.09090900000001</v>
      </c>
      <c r="U4" s="24">
        <v>63.455976600000042</v>
      </c>
      <c r="V4" s="2"/>
      <c r="W4" s="2"/>
      <c r="X4" s="2"/>
      <c r="Y4" s="2"/>
      <c r="AA4" s="2"/>
      <c r="AB4" s="2"/>
      <c r="AC4" s="2"/>
      <c r="AD4" s="2"/>
      <c r="AF4" s="2"/>
      <c r="AG4" s="2"/>
      <c r="AH4" s="2"/>
      <c r="AI4" s="2"/>
    </row>
    <row r="5" spans="2:35" x14ac:dyDescent="0.25">
      <c r="B5" s="3"/>
      <c r="C5" s="2" t="s">
        <v>1</v>
      </c>
      <c r="D5" s="2" t="s">
        <v>3</v>
      </c>
      <c r="E5" s="2" t="s">
        <v>9</v>
      </c>
      <c r="F5" s="2" t="s">
        <v>1</v>
      </c>
      <c r="G5" s="2" t="s">
        <v>3</v>
      </c>
      <c r="H5" s="2" t="s">
        <v>9</v>
      </c>
      <c r="I5" s="2"/>
      <c r="J5" s="2" t="s">
        <v>1</v>
      </c>
      <c r="K5" s="2" t="s">
        <v>3</v>
      </c>
      <c r="L5" s="2" t="s">
        <v>9</v>
      </c>
      <c r="M5" s="2" t="s">
        <v>1</v>
      </c>
      <c r="N5" s="2" t="s">
        <v>3</v>
      </c>
      <c r="O5" s="4" t="s">
        <v>9</v>
      </c>
      <c r="Q5" s="25"/>
      <c r="R5" s="22" t="s">
        <v>21</v>
      </c>
      <c r="S5" s="26">
        <v>429.72690499999999</v>
      </c>
      <c r="T5" s="26">
        <v>224.95833349999998</v>
      </c>
      <c r="U5" s="24">
        <v>-204.76857150000001</v>
      </c>
    </row>
    <row r="6" spans="2:35" ht="14.4" thickBot="1" x14ac:dyDescent="0.3">
      <c r="B6" s="5" t="s">
        <v>4</v>
      </c>
      <c r="C6">
        <v>193.46153799999999</v>
      </c>
      <c r="D6">
        <v>139.05769230000001</v>
      </c>
      <c r="E6" s="7">
        <f>C6-D6</f>
        <v>54.403845699999977</v>
      </c>
      <c r="F6">
        <v>209.125</v>
      </c>
      <c r="G6">
        <v>145.58333325000001</v>
      </c>
      <c r="H6" s="7">
        <f>F6-G6</f>
        <v>63.54166674999999</v>
      </c>
      <c r="I6" s="2"/>
      <c r="J6">
        <v>188.5</v>
      </c>
      <c r="K6">
        <v>131.625</v>
      </c>
      <c r="L6" s="7">
        <f>J6-K6</f>
        <v>56.875</v>
      </c>
      <c r="M6">
        <v>218.875</v>
      </c>
      <c r="N6">
        <v>179.91669999999999</v>
      </c>
      <c r="O6" s="8">
        <f>M6-N6</f>
        <v>38.958300000000008</v>
      </c>
      <c r="Q6" s="25"/>
      <c r="R6" s="27" t="s">
        <v>22</v>
      </c>
      <c r="S6" s="27">
        <v>307.82953766666668</v>
      </c>
      <c r="T6" s="27">
        <v>239.60526300000001</v>
      </c>
      <c r="U6" s="28">
        <v>-68.224274666666673</v>
      </c>
    </row>
    <row r="7" spans="2:35" x14ac:dyDescent="0.25">
      <c r="B7" s="5" t="s">
        <v>5</v>
      </c>
      <c r="C7">
        <v>187.75</v>
      </c>
      <c r="D7">
        <v>138.375</v>
      </c>
      <c r="E7" s="7">
        <f>C7-D7</f>
        <v>49.375</v>
      </c>
      <c r="F7">
        <v>211</v>
      </c>
      <c r="G7">
        <v>158.75</v>
      </c>
      <c r="H7" s="7">
        <f>F7-G7</f>
        <v>52.25</v>
      </c>
      <c r="I7" s="2"/>
      <c r="J7">
        <v>213</v>
      </c>
      <c r="K7">
        <v>149.25</v>
      </c>
      <c r="L7" s="7">
        <f>J7-K7</f>
        <v>63.75</v>
      </c>
      <c r="M7">
        <v>204</v>
      </c>
      <c r="N7">
        <v>167.125</v>
      </c>
      <c r="O7" s="8">
        <f>M7-N7</f>
        <v>36.875</v>
      </c>
      <c r="Q7" s="25" t="s">
        <v>23</v>
      </c>
      <c r="R7" s="29" t="s">
        <v>20</v>
      </c>
      <c r="S7" s="23">
        <v>155.53472225000002</v>
      </c>
      <c r="T7" s="23">
        <v>152.22368433333335</v>
      </c>
      <c r="U7" s="24">
        <v>-3.3110379166666632</v>
      </c>
    </row>
    <row r="8" spans="2:35" x14ac:dyDescent="0.25">
      <c r="B8" s="5"/>
      <c r="E8" s="7"/>
      <c r="H8" s="7"/>
      <c r="I8" s="2"/>
      <c r="L8" s="7"/>
      <c r="O8" s="8"/>
      <c r="Q8" s="25"/>
      <c r="R8" s="29" t="s">
        <v>21</v>
      </c>
      <c r="S8" s="26">
        <v>142.0625</v>
      </c>
      <c r="T8" s="26">
        <v>126.47368433333334</v>
      </c>
      <c r="U8" s="24">
        <v>-15.588815666666662</v>
      </c>
    </row>
    <row r="9" spans="2:35" ht="14.4" thickBot="1" x14ac:dyDescent="0.3">
      <c r="B9" s="5"/>
      <c r="C9" s="10" t="s">
        <v>12</v>
      </c>
      <c r="D9" s="10"/>
      <c r="E9" s="10"/>
      <c r="F9" s="10"/>
      <c r="G9" s="10"/>
      <c r="H9" s="10"/>
      <c r="J9" s="10" t="s">
        <v>13</v>
      </c>
      <c r="K9" s="10"/>
      <c r="L9" s="10"/>
      <c r="M9" s="10"/>
      <c r="N9" s="10"/>
      <c r="O9" s="11"/>
      <c r="Q9" s="30"/>
      <c r="R9" s="31" t="s">
        <v>22</v>
      </c>
      <c r="S9" s="27">
        <v>151.5</v>
      </c>
      <c r="T9" s="27">
        <v>137</v>
      </c>
      <c r="U9" s="28">
        <v>-14.5</v>
      </c>
    </row>
    <row r="10" spans="2:35" x14ac:dyDescent="0.25">
      <c r="B10" s="5" t="s">
        <v>10</v>
      </c>
      <c r="C10" s="10">
        <f>AVERAGE(E6:E7,H6:H7)</f>
        <v>54.892628112499992</v>
      </c>
      <c r="D10" s="10"/>
      <c r="E10" s="10"/>
      <c r="F10" s="10"/>
      <c r="G10" s="10"/>
      <c r="H10" s="10"/>
      <c r="J10" s="10">
        <f>AVERAGE(L6:L7,O6:O7)</f>
        <v>49.114575000000002</v>
      </c>
      <c r="K10" s="10"/>
      <c r="L10" s="10"/>
      <c r="M10" s="10"/>
      <c r="N10" s="10"/>
      <c r="O10" s="11"/>
      <c r="Q10" s="32"/>
      <c r="R10" s="33" t="s">
        <v>24</v>
      </c>
      <c r="S10" s="34">
        <f>AVERAGE(S4:S9)</f>
        <v>265.3814328861111</v>
      </c>
      <c r="T10" s="34">
        <f t="shared" ref="T10:U10" si="0">AVERAGE(T4:T9)</f>
        <v>224.89197902777778</v>
      </c>
      <c r="U10" s="35">
        <f t="shared" si="0"/>
        <v>-40.489453858333327</v>
      </c>
    </row>
    <row r="11" spans="2:35" x14ac:dyDescent="0.25">
      <c r="B11" s="6" t="s">
        <v>11</v>
      </c>
      <c r="C11" s="15">
        <f>_xlfn.STDEV.P(E6:E7,H6:H7)</f>
        <v>5.3026521884940427</v>
      </c>
      <c r="D11" s="15"/>
      <c r="E11" s="15"/>
      <c r="F11" s="15"/>
      <c r="G11" s="15"/>
      <c r="H11" s="15"/>
      <c r="I11" s="9"/>
      <c r="J11" s="15">
        <f>_xlfn.STDEV.P(L6:L7,O6:O7)</f>
        <v>11.482344916952943</v>
      </c>
      <c r="K11" s="15"/>
      <c r="L11" s="15"/>
      <c r="M11" s="15"/>
      <c r="N11" s="15"/>
      <c r="O11" s="16"/>
      <c r="Q11" s="32"/>
      <c r="R11" s="29" t="s">
        <v>25</v>
      </c>
      <c r="S11" s="2">
        <f>STDEV(S4:S9)</f>
        <v>133.21047986673341</v>
      </c>
      <c r="T11" s="2">
        <f t="shared" ref="T11:U11" si="1">STDEV(T4:T9)</f>
        <v>128.48458607126537</v>
      </c>
      <c r="U11" s="36">
        <f t="shared" si="1"/>
        <v>90.817651805914295</v>
      </c>
    </row>
    <row r="12" spans="2:35" ht="14.4" thickBot="1" x14ac:dyDescent="0.3">
      <c r="B12" s="1"/>
      <c r="Q12" s="32"/>
      <c r="R12" s="37" t="s">
        <v>26</v>
      </c>
      <c r="S12" s="38">
        <f>TTEST(S4:S9,T4:T9,2,1)</f>
        <v>0.32460977618519904</v>
      </c>
      <c r="T12" s="38"/>
      <c r="U12" s="39"/>
    </row>
    <row r="13" spans="2:35" ht="14.4" thickBot="1" x14ac:dyDescent="0.3">
      <c r="B13" s="1"/>
      <c r="Q13" s="7"/>
      <c r="R13" s="2"/>
      <c r="S13" s="2"/>
      <c r="T13" s="2"/>
      <c r="U13" s="2"/>
    </row>
    <row r="14" spans="2:35" ht="14.4" thickBot="1" x14ac:dyDescent="0.3">
      <c r="B14" s="1"/>
      <c r="Q14" s="32"/>
      <c r="R14" s="40" t="s">
        <v>27</v>
      </c>
      <c r="S14" s="19" t="s">
        <v>16</v>
      </c>
      <c r="T14" s="19" t="s">
        <v>17</v>
      </c>
      <c r="U14" s="20" t="s">
        <v>18</v>
      </c>
    </row>
    <row r="15" spans="2:35" x14ac:dyDescent="0.25">
      <c r="B15" s="1"/>
      <c r="Q15" s="21" t="s">
        <v>19</v>
      </c>
      <c r="R15" s="29" t="s">
        <v>20</v>
      </c>
      <c r="S15" s="23">
        <v>259.18111260000001</v>
      </c>
      <c r="T15" s="23">
        <v>255.66666699999999</v>
      </c>
      <c r="U15" s="24">
        <v>-3.5144456000000162</v>
      </c>
    </row>
    <row r="16" spans="2:35" x14ac:dyDescent="0.25">
      <c r="B16" s="1"/>
      <c r="Q16" s="25"/>
      <c r="R16" s="29" t="s">
        <v>21</v>
      </c>
      <c r="S16" s="26">
        <v>278.22156374999997</v>
      </c>
      <c r="T16" s="26">
        <v>292.56578949999999</v>
      </c>
      <c r="U16" s="24">
        <v>14.344225750000021</v>
      </c>
    </row>
    <row r="17" spans="2:21" ht="14.4" thickBot="1" x14ac:dyDescent="0.3">
      <c r="B17" s="1"/>
      <c r="Q17" s="25"/>
      <c r="R17" s="31" t="s">
        <v>22</v>
      </c>
      <c r="S17" s="27">
        <v>306.13405800000004</v>
      </c>
      <c r="T17" s="27">
        <v>273.07692300000002</v>
      </c>
      <c r="U17" s="28">
        <v>-33.057135000000017</v>
      </c>
    </row>
    <row r="18" spans="2:21" x14ac:dyDescent="0.25">
      <c r="B18" s="1"/>
      <c r="Q18" s="21" t="s">
        <v>23</v>
      </c>
      <c r="R18" s="22" t="s">
        <v>20</v>
      </c>
      <c r="S18" s="23">
        <v>67.5</v>
      </c>
      <c r="T18" s="23">
        <v>108</v>
      </c>
      <c r="U18" s="24">
        <v>40.5</v>
      </c>
    </row>
    <row r="19" spans="2:21" x14ac:dyDescent="0.25">
      <c r="B19" s="1"/>
      <c r="Q19" s="25"/>
      <c r="R19" s="22" t="s">
        <v>21</v>
      </c>
      <c r="S19" s="26">
        <v>74.8125</v>
      </c>
      <c r="T19" s="26">
        <v>55.833333333333336</v>
      </c>
      <c r="U19" s="24">
        <v>-18.979166666666664</v>
      </c>
    </row>
    <row r="20" spans="2:21" ht="14.4" thickBot="1" x14ac:dyDescent="0.3">
      <c r="Q20" s="30"/>
      <c r="R20" s="27" t="s">
        <v>22</v>
      </c>
      <c r="S20" s="27">
        <v>57</v>
      </c>
      <c r="T20" s="27">
        <v>60.833333333333336</v>
      </c>
      <c r="U20" s="28">
        <v>3.8333333333333357</v>
      </c>
    </row>
    <row r="21" spans="2:21" x14ac:dyDescent="0.25">
      <c r="Q21" s="2"/>
      <c r="R21" s="33" t="s">
        <v>24</v>
      </c>
      <c r="S21" s="34">
        <f>AVERAGE(S15:S20)</f>
        <v>173.80820572499999</v>
      </c>
      <c r="T21" s="34">
        <f t="shared" ref="T21:U21" si="2">AVERAGE(T15:T20)</f>
        <v>174.32934102777779</v>
      </c>
      <c r="U21" s="35">
        <f t="shared" si="2"/>
        <v>0.52113530277777664</v>
      </c>
    </row>
    <row r="22" spans="2:21" x14ac:dyDescent="0.25">
      <c r="Q22" s="2"/>
      <c r="R22" s="29" t="s">
        <v>25</v>
      </c>
      <c r="S22" s="2">
        <f>STDEV(S15:S20)</f>
        <v>118.69840354764933</v>
      </c>
      <c r="T22" s="2">
        <f t="shared" ref="T22:U22" si="3">STDEV(T15:T20)</f>
        <v>111.05758179635933</v>
      </c>
      <c r="U22" s="36">
        <f t="shared" si="3"/>
        <v>25.785290513908492</v>
      </c>
    </row>
    <row r="23" spans="2:21" ht="14.4" thickBot="1" x14ac:dyDescent="0.3">
      <c r="Q23" s="2"/>
      <c r="R23" s="37" t="s">
        <v>26</v>
      </c>
      <c r="S23" s="38">
        <f>TTEST(S15:S20,T15:T20,2,1)</f>
        <v>0.96243311869350956</v>
      </c>
      <c r="T23" s="38"/>
      <c r="U23" s="39"/>
    </row>
  </sheetData>
  <mergeCells count="20">
    <mergeCell ref="S23:T23"/>
    <mergeCell ref="Q2:U2"/>
    <mergeCell ref="Q4:Q6"/>
    <mergeCell ref="Q7:Q9"/>
    <mergeCell ref="S12:T12"/>
    <mergeCell ref="Q15:Q17"/>
    <mergeCell ref="Q18:Q20"/>
    <mergeCell ref="C10:H10"/>
    <mergeCell ref="J10:O10"/>
    <mergeCell ref="C11:H11"/>
    <mergeCell ref="J11:O11"/>
    <mergeCell ref="C9:H9"/>
    <mergeCell ref="J9:O9"/>
    <mergeCell ref="B2:O2"/>
    <mergeCell ref="C3:H3"/>
    <mergeCell ref="J3:O3"/>
    <mergeCell ref="C4:E4"/>
    <mergeCell ref="F4:H4"/>
    <mergeCell ref="J4:L4"/>
    <mergeCell ref="M4:O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A879-689A-4AA3-8307-FAFF0864DEA7}">
  <dimension ref="A1:M168"/>
  <sheetViews>
    <sheetView tabSelected="1" topLeftCell="A10" workbookViewId="0">
      <selection activeCell="C28" sqref="C28"/>
    </sheetView>
  </sheetViews>
  <sheetFormatPr defaultRowHeight="13.8" x14ac:dyDescent="0.25"/>
  <cols>
    <col min="1" max="1" width="28.6640625" customWidth="1"/>
    <col min="2" max="2" width="21.21875" customWidth="1"/>
    <col min="3" max="3" width="17.21875" customWidth="1"/>
    <col min="4" max="4" width="18.6640625" customWidth="1"/>
    <col min="5" max="5" width="17.109375" customWidth="1"/>
    <col min="6" max="6" width="18.21875" customWidth="1"/>
    <col min="7" max="7" width="15.88671875" customWidth="1"/>
    <col min="8" max="8" width="9.77734375" customWidth="1"/>
  </cols>
  <sheetData>
    <row r="1" spans="1:13" ht="23.4" thickBot="1" x14ac:dyDescent="0.3">
      <c r="A1" s="49" t="s">
        <v>31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8" thickBot="1" x14ac:dyDescent="0.35">
      <c r="A2" s="130" t="s">
        <v>125</v>
      </c>
      <c r="B2" s="131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ht="18" thickBot="1" x14ac:dyDescent="0.35">
      <c r="A3" s="51" t="s">
        <v>32</v>
      </c>
      <c r="B3" s="52"/>
      <c r="C3" s="53" t="s">
        <v>33</v>
      </c>
      <c r="D3" s="54"/>
      <c r="E3" s="54"/>
      <c r="F3" s="54"/>
      <c r="G3" s="55"/>
      <c r="H3" s="50"/>
      <c r="I3" s="50"/>
      <c r="J3" s="50"/>
      <c r="K3" s="50"/>
      <c r="L3" s="50"/>
      <c r="M3" s="50"/>
    </row>
    <row r="4" spans="1:13" ht="14.4" thickBot="1" x14ac:dyDescent="0.3">
      <c r="A4" s="56"/>
      <c r="B4" s="57" t="s">
        <v>34</v>
      </c>
      <c r="C4" s="58" t="s">
        <v>35</v>
      </c>
      <c r="D4" s="59" t="s">
        <v>36</v>
      </c>
      <c r="E4" s="59" t="s">
        <v>37</v>
      </c>
      <c r="F4" s="59" t="s">
        <v>38</v>
      </c>
      <c r="G4" s="60" t="s">
        <v>39</v>
      </c>
      <c r="H4" s="61" t="s">
        <v>40</v>
      </c>
      <c r="I4" s="50"/>
      <c r="J4" s="62" t="s">
        <v>41</v>
      </c>
      <c r="K4" s="50"/>
      <c r="L4" s="50"/>
      <c r="M4" s="50"/>
    </row>
    <row r="5" spans="1:13" x14ac:dyDescent="0.25">
      <c r="A5" s="63" t="s">
        <v>4</v>
      </c>
      <c r="B5" s="65" t="s">
        <v>42</v>
      </c>
      <c r="C5" s="66"/>
      <c r="D5" s="67">
        <v>1</v>
      </c>
      <c r="E5" s="67">
        <v>4</v>
      </c>
      <c r="F5" s="67">
        <v>0</v>
      </c>
      <c r="G5" s="68">
        <f>SUM(C5:F5)</f>
        <v>5</v>
      </c>
      <c r="H5" s="69">
        <f>SUM(G5,J5)</f>
        <v>27</v>
      </c>
      <c r="I5" s="50"/>
      <c r="J5" s="50">
        <v>22</v>
      </c>
      <c r="K5" s="50"/>
      <c r="L5" s="50"/>
      <c r="M5" s="50"/>
    </row>
    <row r="6" spans="1:13" ht="14.4" thickBot="1" x14ac:dyDescent="0.3">
      <c r="A6" s="63"/>
      <c r="B6" s="70" t="s">
        <v>43</v>
      </c>
      <c r="C6" s="66"/>
      <c r="D6" s="67">
        <v>2</v>
      </c>
      <c r="E6" s="67">
        <v>11</v>
      </c>
      <c r="F6" s="67">
        <v>0</v>
      </c>
      <c r="G6" s="68">
        <f t="shared" ref="G6:G9" si="0">SUM(C6:F6)</f>
        <v>13</v>
      </c>
      <c r="H6" s="69">
        <f>SUM(G6,J6)</f>
        <v>30</v>
      </c>
      <c r="I6" s="50"/>
      <c r="J6" s="67">
        <v>17</v>
      </c>
      <c r="K6" s="50"/>
      <c r="L6" s="50"/>
      <c r="M6" s="50"/>
    </row>
    <row r="7" spans="1:13" ht="14.4" thickBot="1" x14ac:dyDescent="0.3">
      <c r="A7" s="71" t="s">
        <v>124</v>
      </c>
      <c r="B7" s="164" t="s">
        <v>45</v>
      </c>
      <c r="C7" s="66"/>
      <c r="D7" s="67">
        <v>2</v>
      </c>
      <c r="E7" s="67">
        <v>12</v>
      </c>
      <c r="F7" s="67">
        <v>0</v>
      </c>
      <c r="G7" s="68">
        <f t="shared" si="0"/>
        <v>14</v>
      </c>
      <c r="H7" s="69">
        <f>SUM(G7,J7)</f>
        <v>30</v>
      </c>
      <c r="I7" s="50"/>
      <c r="J7" s="50">
        <v>16</v>
      </c>
      <c r="K7" s="50"/>
      <c r="L7" s="50"/>
      <c r="M7" s="50"/>
    </row>
    <row r="8" spans="1:13" x14ac:dyDescent="0.25">
      <c r="A8" s="63" t="s">
        <v>46</v>
      </c>
      <c r="B8" s="65" t="s">
        <v>47</v>
      </c>
      <c r="C8" s="66"/>
      <c r="D8" s="67">
        <v>3</v>
      </c>
      <c r="E8" s="67">
        <v>9</v>
      </c>
      <c r="F8" s="67">
        <v>1</v>
      </c>
      <c r="G8" s="68">
        <f t="shared" si="0"/>
        <v>13</v>
      </c>
      <c r="H8" s="69">
        <f>SUM(G8,J8)</f>
        <v>32</v>
      </c>
      <c r="I8" s="50"/>
      <c r="J8" s="67">
        <v>19</v>
      </c>
      <c r="K8" s="50"/>
      <c r="L8" s="50"/>
      <c r="M8" s="50"/>
    </row>
    <row r="9" spans="1:13" ht="14.4" thickBot="1" x14ac:dyDescent="0.3">
      <c r="A9" s="72"/>
      <c r="B9" s="70" t="s">
        <v>48</v>
      </c>
      <c r="C9" s="74"/>
      <c r="D9" s="75">
        <v>2</v>
      </c>
      <c r="E9" s="75">
        <v>6</v>
      </c>
      <c r="F9" s="75">
        <v>0</v>
      </c>
      <c r="G9" s="76">
        <f t="shared" si="0"/>
        <v>8</v>
      </c>
      <c r="H9" s="69">
        <f>SUM(G9,J9)</f>
        <v>27</v>
      </c>
      <c r="I9" s="50"/>
      <c r="J9" s="67">
        <v>19</v>
      </c>
      <c r="K9" s="50"/>
      <c r="L9" s="50"/>
      <c r="M9" s="50"/>
    </row>
    <row r="10" spans="1:13" ht="14.4" thickBot="1" x14ac:dyDescent="0.3">
      <c r="A10" s="77" t="s">
        <v>49</v>
      </c>
      <c r="B10" s="50"/>
      <c r="C10" s="78">
        <f>SUM(C5:C9)</f>
        <v>0</v>
      </c>
      <c r="D10" s="79">
        <f>SUM(D5:D9)</f>
        <v>10</v>
      </c>
      <c r="E10" s="79">
        <f>SUM(E5:E9)</f>
        <v>42</v>
      </c>
      <c r="F10" s="79">
        <f>SUM(F5:F9)</f>
        <v>1</v>
      </c>
      <c r="G10" s="80">
        <f>SUM(G5:G9)</f>
        <v>53</v>
      </c>
      <c r="H10" s="81">
        <f>SUM(H5:H9)</f>
        <v>146</v>
      </c>
      <c r="I10" s="50"/>
      <c r="J10" s="50"/>
      <c r="K10" s="50"/>
      <c r="L10" s="50"/>
      <c r="M10" s="50"/>
    </row>
    <row r="11" spans="1:13" x14ac:dyDescent="0.25">
      <c r="A11" s="77" t="s">
        <v>50</v>
      </c>
      <c r="B11" s="50"/>
      <c r="C11" s="82">
        <f>(C10/G10)*100</f>
        <v>0</v>
      </c>
      <c r="D11" s="50">
        <f>(D10/G10)*100</f>
        <v>18.867924528301888</v>
      </c>
      <c r="E11" s="50">
        <f>(E10/G10)*100</f>
        <v>79.245283018867923</v>
      </c>
      <c r="F11" s="83">
        <f>(F10/G10)*100</f>
        <v>1.8867924528301887</v>
      </c>
      <c r="G11" s="83"/>
      <c r="H11" s="50"/>
      <c r="I11" s="50"/>
      <c r="J11" s="50"/>
      <c r="K11" s="50"/>
      <c r="L11" s="50"/>
      <c r="M11" s="50"/>
    </row>
    <row r="12" spans="1:13" x14ac:dyDescent="0.25">
      <c r="A12" s="82"/>
      <c r="B12" s="50"/>
      <c r="C12" s="84"/>
      <c r="D12" s="85"/>
      <c r="E12" s="86"/>
      <c r="F12" s="87"/>
      <c r="G12" s="83"/>
      <c r="H12" s="50"/>
      <c r="I12" s="50"/>
      <c r="J12" s="50"/>
      <c r="K12" s="50"/>
      <c r="L12" s="50"/>
      <c r="M12" s="50"/>
    </row>
    <row r="13" spans="1:13" ht="14.4" thickBot="1" x14ac:dyDescent="0.3">
      <c r="A13" s="88"/>
      <c r="B13" s="89"/>
      <c r="C13" s="90" t="s">
        <v>51</v>
      </c>
      <c r="D13" s="91"/>
      <c r="E13" s="92" t="s">
        <v>52</v>
      </c>
      <c r="F13" s="93" t="s">
        <v>53</v>
      </c>
      <c r="G13" s="94"/>
      <c r="H13" s="50"/>
      <c r="I13" s="50"/>
      <c r="J13" s="50"/>
      <c r="K13" s="50"/>
      <c r="L13" s="50"/>
      <c r="M13" s="50"/>
    </row>
    <row r="14" spans="1:13" x14ac:dyDescent="0.25">
      <c r="A14" s="50"/>
      <c r="B14" s="50"/>
      <c r="C14" s="95">
        <f>(C10+D10)/H10*100</f>
        <v>6.8493150684931505</v>
      </c>
      <c r="D14" s="96"/>
      <c r="E14" s="97">
        <f>(E10/H10)*100</f>
        <v>28.767123287671232</v>
      </c>
      <c r="F14" s="98">
        <f>(F10/H10)*100</f>
        <v>0.68493150684931503</v>
      </c>
      <c r="G14" s="50"/>
      <c r="H14" s="50"/>
      <c r="I14" s="50"/>
      <c r="J14" s="50"/>
      <c r="K14" s="50"/>
      <c r="L14" s="50"/>
      <c r="M14" s="50"/>
    </row>
    <row r="15" spans="1:13" ht="14.4" thickBot="1" x14ac:dyDescent="0.3">
      <c r="A15" s="50"/>
      <c r="B15" s="50"/>
      <c r="C15" s="90">
        <f>C14+E14</f>
        <v>35.61643835616438</v>
      </c>
      <c r="D15" s="91"/>
      <c r="E15" s="91"/>
      <c r="F15" s="93"/>
      <c r="G15" s="50"/>
      <c r="H15" s="50"/>
      <c r="I15" s="50"/>
      <c r="J15" s="50"/>
      <c r="K15" s="50"/>
      <c r="L15" s="50"/>
      <c r="M15" s="50"/>
    </row>
    <row r="16" spans="1:13" ht="14.4" thickBot="1" x14ac:dyDescent="0.3">
      <c r="A16" s="50"/>
      <c r="B16" s="50"/>
      <c r="C16" s="99"/>
      <c r="D16" s="99"/>
      <c r="E16" s="99"/>
      <c r="F16" s="99"/>
      <c r="G16" s="50"/>
      <c r="H16" s="50"/>
      <c r="I16" s="50"/>
      <c r="J16" s="50"/>
      <c r="K16" s="50"/>
      <c r="L16" s="50"/>
      <c r="M16" s="50"/>
    </row>
    <row r="17" spans="1:13" ht="18" thickBot="1" x14ac:dyDescent="0.35">
      <c r="A17" s="51" t="s">
        <v>54</v>
      </c>
      <c r="B17" s="52"/>
      <c r="C17" s="53" t="s">
        <v>33</v>
      </c>
      <c r="D17" s="54"/>
      <c r="E17" s="54"/>
      <c r="F17" s="54"/>
      <c r="G17" s="55"/>
      <c r="H17" s="50"/>
      <c r="I17" s="50"/>
      <c r="J17" s="50"/>
      <c r="K17" s="50"/>
      <c r="L17" s="50"/>
      <c r="M17" s="50"/>
    </row>
    <row r="18" spans="1:13" ht="14.4" thickBot="1" x14ac:dyDescent="0.3">
      <c r="A18" s="56"/>
      <c r="B18" s="57" t="s">
        <v>34</v>
      </c>
      <c r="C18" s="58" t="s">
        <v>35</v>
      </c>
      <c r="D18" s="59" t="s">
        <v>36</v>
      </c>
      <c r="E18" s="59" t="s">
        <v>37</v>
      </c>
      <c r="F18" s="59" t="s">
        <v>38</v>
      </c>
      <c r="G18" s="60" t="s">
        <v>39</v>
      </c>
      <c r="H18" s="61" t="s">
        <v>40</v>
      </c>
      <c r="I18" s="50"/>
      <c r="J18" s="50"/>
      <c r="K18" s="50"/>
      <c r="L18" s="50"/>
      <c r="M18" s="50"/>
    </row>
    <row r="19" spans="1:13" x14ac:dyDescent="0.25">
      <c r="A19" s="63" t="s">
        <v>4</v>
      </c>
      <c r="B19" s="65" t="s">
        <v>55</v>
      </c>
      <c r="C19" s="71"/>
      <c r="D19" s="64">
        <v>0</v>
      </c>
      <c r="E19" s="64">
        <v>0</v>
      </c>
      <c r="F19" s="64">
        <v>0</v>
      </c>
      <c r="G19" s="100">
        <f>SUM(C19:F19)</f>
        <v>0</v>
      </c>
      <c r="H19" s="69">
        <f>SUM(G19,J19)</f>
        <v>24</v>
      </c>
      <c r="I19" s="50"/>
      <c r="J19" s="50">
        <v>24</v>
      </c>
      <c r="K19" s="50"/>
      <c r="L19" s="50"/>
      <c r="M19" s="50"/>
    </row>
    <row r="20" spans="1:13" x14ac:dyDescent="0.25">
      <c r="A20" s="63"/>
      <c r="B20" s="101" t="s">
        <v>56</v>
      </c>
      <c r="C20" s="71"/>
      <c r="D20" s="64">
        <v>1</v>
      </c>
      <c r="E20" s="64">
        <v>0</v>
      </c>
      <c r="F20" s="64">
        <v>0</v>
      </c>
      <c r="G20" s="100">
        <f t="shared" ref="G20:G32" si="1">SUM(C20:F20)</f>
        <v>1</v>
      </c>
      <c r="H20" s="69">
        <f>SUM(G20,J20)</f>
        <v>25</v>
      </c>
      <c r="I20" s="50"/>
      <c r="J20" s="50">
        <v>24</v>
      </c>
      <c r="K20" s="50"/>
      <c r="L20" s="50"/>
      <c r="M20" s="50"/>
    </row>
    <row r="21" spans="1:13" x14ac:dyDescent="0.25">
      <c r="A21" s="63"/>
      <c r="B21" s="101" t="s">
        <v>57</v>
      </c>
      <c r="C21" s="71"/>
      <c r="D21" s="64">
        <v>1</v>
      </c>
      <c r="E21" s="64">
        <v>4</v>
      </c>
      <c r="F21" s="64">
        <v>0</v>
      </c>
      <c r="G21" s="100">
        <f t="shared" si="1"/>
        <v>5</v>
      </c>
      <c r="H21" s="69">
        <f>SUM(G21,J21)</f>
        <v>30</v>
      </c>
      <c r="I21" s="50"/>
      <c r="J21" s="50">
        <v>25</v>
      </c>
      <c r="K21" s="50"/>
      <c r="L21" s="50"/>
      <c r="M21" s="50"/>
    </row>
    <row r="22" spans="1:13" x14ac:dyDescent="0.25">
      <c r="A22" s="63"/>
      <c r="B22" s="101" t="s">
        <v>58</v>
      </c>
      <c r="C22" s="71"/>
      <c r="D22" s="64">
        <v>2</v>
      </c>
      <c r="E22" s="64">
        <v>3</v>
      </c>
      <c r="F22" s="64">
        <v>0</v>
      </c>
      <c r="G22" s="100">
        <f t="shared" si="1"/>
        <v>5</v>
      </c>
      <c r="H22" s="69">
        <f>SUM(G22,J22)</f>
        <v>27</v>
      </c>
      <c r="I22" s="50"/>
      <c r="J22" s="50">
        <v>22</v>
      </c>
      <c r="K22" s="50"/>
      <c r="L22" s="50"/>
      <c r="M22" s="50"/>
    </row>
    <row r="23" spans="1:13" ht="14.4" thickBot="1" x14ac:dyDescent="0.3">
      <c r="A23" s="63"/>
      <c r="B23" s="70" t="s">
        <v>59</v>
      </c>
      <c r="C23" s="71"/>
      <c r="D23" s="64">
        <v>0</v>
      </c>
      <c r="E23" s="64">
        <v>4</v>
      </c>
      <c r="F23" s="64">
        <v>0</v>
      </c>
      <c r="G23" s="100">
        <f t="shared" si="1"/>
        <v>4</v>
      </c>
      <c r="H23" s="69">
        <f>SUM(G23,J23)</f>
        <v>23</v>
      </c>
      <c r="I23" s="50"/>
      <c r="J23" s="50">
        <v>19</v>
      </c>
      <c r="K23" s="50"/>
      <c r="L23" s="50"/>
      <c r="M23" s="50"/>
    </row>
    <row r="24" spans="1:13" x14ac:dyDescent="0.25">
      <c r="A24" s="63" t="s">
        <v>44</v>
      </c>
      <c r="B24" s="65" t="s">
        <v>60</v>
      </c>
      <c r="C24" s="71"/>
      <c r="D24" s="64">
        <v>3</v>
      </c>
      <c r="E24" s="64">
        <v>1</v>
      </c>
      <c r="F24" s="64">
        <v>1</v>
      </c>
      <c r="G24" s="100">
        <f t="shared" si="1"/>
        <v>5</v>
      </c>
      <c r="H24" s="69">
        <f>SUM(G24,J24)</f>
        <v>26</v>
      </c>
      <c r="I24" s="50"/>
      <c r="J24" s="50">
        <v>21</v>
      </c>
      <c r="K24" s="50"/>
      <c r="L24" s="50"/>
      <c r="M24" s="50"/>
    </row>
    <row r="25" spans="1:13" x14ac:dyDescent="0.25">
      <c r="A25" s="63"/>
      <c r="B25" s="101" t="s">
        <v>61</v>
      </c>
      <c r="C25" s="71"/>
      <c r="D25" s="64">
        <v>3</v>
      </c>
      <c r="E25" s="64">
        <v>3</v>
      </c>
      <c r="F25" s="64">
        <v>0</v>
      </c>
      <c r="G25" s="100">
        <f t="shared" si="1"/>
        <v>6</v>
      </c>
      <c r="H25" s="69">
        <f>SUM(G25,J25)</f>
        <v>30</v>
      </c>
      <c r="I25" s="50"/>
      <c r="J25" s="50">
        <v>24</v>
      </c>
      <c r="K25" s="50"/>
      <c r="L25" s="50"/>
      <c r="M25" s="50"/>
    </row>
    <row r="26" spans="1:13" x14ac:dyDescent="0.25">
      <c r="A26" s="63"/>
      <c r="B26" s="101" t="s">
        <v>62</v>
      </c>
      <c r="C26" s="71"/>
      <c r="D26" s="64">
        <v>1</v>
      </c>
      <c r="E26" s="64">
        <v>0</v>
      </c>
      <c r="F26" s="64">
        <v>1</v>
      </c>
      <c r="G26" s="100">
        <f t="shared" si="1"/>
        <v>2</v>
      </c>
      <c r="H26" s="69">
        <f>SUM(G26,J26)</f>
        <v>16</v>
      </c>
      <c r="I26" s="50"/>
      <c r="J26" s="50">
        <v>14</v>
      </c>
      <c r="K26" s="50"/>
      <c r="L26" s="50"/>
      <c r="M26" s="50"/>
    </row>
    <row r="27" spans="1:13" x14ac:dyDescent="0.25">
      <c r="A27" s="63"/>
      <c r="B27" s="101" t="s">
        <v>63</v>
      </c>
      <c r="C27" s="71"/>
      <c r="D27" s="64">
        <v>0</v>
      </c>
      <c r="E27" s="64">
        <v>2</v>
      </c>
      <c r="F27" s="64">
        <v>0</v>
      </c>
      <c r="G27" s="100">
        <f t="shared" si="1"/>
        <v>2</v>
      </c>
      <c r="H27" s="69">
        <f>SUM(G27,J27)</f>
        <v>28</v>
      </c>
      <c r="I27" s="50"/>
      <c r="J27" s="50">
        <v>26</v>
      </c>
      <c r="K27" s="50"/>
      <c r="L27" s="50"/>
      <c r="M27" s="50"/>
    </row>
    <row r="28" spans="1:13" x14ac:dyDescent="0.25">
      <c r="A28" s="63"/>
      <c r="B28" s="101" t="s">
        <v>64</v>
      </c>
      <c r="C28" s="71"/>
      <c r="D28" s="64">
        <v>2</v>
      </c>
      <c r="E28" s="64">
        <v>3</v>
      </c>
      <c r="F28" s="64">
        <v>3</v>
      </c>
      <c r="G28" s="100">
        <f t="shared" si="1"/>
        <v>8</v>
      </c>
      <c r="H28" s="69">
        <f>SUM(G28,J28)</f>
        <v>30</v>
      </c>
      <c r="I28" s="50"/>
      <c r="J28" s="50">
        <v>22</v>
      </c>
      <c r="K28" s="50"/>
      <c r="L28" s="50"/>
      <c r="M28" s="50"/>
    </row>
    <row r="29" spans="1:13" ht="14.4" thickBot="1" x14ac:dyDescent="0.3">
      <c r="A29" s="63"/>
      <c r="B29" s="70" t="s">
        <v>65</v>
      </c>
      <c r="C29" s="71"/>
      <c r="D29" s="64">
        <v>3</v>
      </c>
      <c r="E29" s="64">
        <v>0</v>
      </c>
      <c r="F29" s="64">
        <v>0</v>
      </c>
      <c r="G29" s="100">
        <f t="shared" si="1"/>
        <v>3</v>
      </c>
      <c r="H29" s="69">
        <f>SUM(G29,J29)</f>
        <v>23</v>
      </c>
      <c r="I29" s="50"/>
      <c r="J29" s="50">
        <v>20</v>
      </c>
      <c r="K29" s="50"/>
      <c r="L29" s="50"/>
      <c r="M29" s="50"/>
    </row>
    <row r="30" spans="1:13" x14ac:dyDescent="0.25">
      <c r="A30" s="63" t="s">
        <v>46</v>
      </c>
      <c r="B30" s="65" t="s">
        <v>66</v>
      </c>
      <c r="C30" s="71"/>
      <c r="D30" s="64">
        <v>3</v>
      </c>
      <c r="E30" s="64">
        <v>1</v>
      </c>
      <c r="F30" s="64">
        <v>0</v>
      </c>
      <c r="G30" s="100">
        <f t="shared" si="1"/>
        <v>4</v>
      </c>
      <c r="H30" s="69">
        <f>SUM(G30,J30)</f>
        <v>27</v>
      </c>
      <c r="I30" s="50"/>
      <c r="J30" s="50">
        <v>23</v>
      </c>
      <c r="K30" s="50"/>
      <c r="L30" s="50"/>
      <c r="M30" s="50"/>
    </row>
    <row r="31" spans="1:13" x14ac:dyDescent="0.25">
      <c r="A31" s="63"/>
      <c r="B31" s="101" t="s">
        <v>67</v>
      </c>
      <c r="C31" s="71"/>
      <c r="D31" s="64">
        <v>4</v>
      </c>
      <c r="E31" s="64">
        <v>1</v>
      </c>
      <c r="F31" s="64">
        <v>1</v>
      </c>
      <c r="G31" s="100">
        <f t="shared" si="1"/>
        <v>6</v>
      </c>
      <c r="H31" s="69">
        <f>SUM(G31,J31)</f>
        <v>30</v>
      </c>
      <c r="I31" s="50"/>
      <c r="J31" s="50">
        <v>24</v>
      </c>
      <c r="K31" s="50"/>
      <c r="L31" s="50"/>
      <c r="M31" s="50"/>
    </row>
    <row r="32" spans="1:13" ht="14.4" thickBot="1" x14ac:dyDescent="0.3">
      <c r="A32" s="72"/>
      <c r="B32" s="70" t="s">
        <v>68</v>
      </c>
      <c r="C32" s="102"/>
      <c r="D32" s="73">
        <v>2</v>
      </c>
      <c r="E32" s="73">
        <v>4</v>
      </c>
      <c r="F32" s="73">
        <v>0</v>
      </c>
      <c r="G32" s="103">
        <f t="shared" si="1"/>
        <v>6</v>
      </c>
      <c r="H32" s="69">
        <f>SUM(G32,J32)</f>
        <v>27</v>
      </c>
      <c r="I32" s="50"/>
      <c r="J32" s="50">
        <v>21</v>
      </c>
      <c r="K32" s="50"/>
      <c r="L32" s="50"/>
      <c r="M32" s="50"/>
    </row>
    <row r="33" spans="1:13" ht="14.4" thickBot="1" x14ac:dyDescent="0.3">
      <c r="A33" s="77" t="s">
        <v>49</v>
      </c>
      <c r="B33" s="50"/>
      <c r="C33" s="86">
        <f t="shared" ref="C33:H33" si="2">SUM(C19:C32)</f>
        <v>0</v>
      </c>
      <c r="D33" s="86">
        <f t="shared" si="2"/>
        <v>25</v>
      </c>
      <c r="E33" s="86">
        <f t="shared" si="2"/>
        <v>26</v>
      </c>
      <c r="F33" s="86">
        <f t="shared" si="2"/>
        <v>6</v>
      </c>
      <c r="G33" s="87">
        <f t="shared" si="2"/>
        <v>57</v>
      </c>
      <c r="H33" s="86">
        <f t="shared" si="2"/>
        <v>366</v>
      </c>
      <c r="I33" s="50"/>
      <c r="J33" s="50"/>
      <c r="K33" s="50"/>
      <c r="L33" s="50"/>
      <c r="M33" s="50"/>
    </row>
    <row r="34" spans="1:13" x14ac:dyDescent="0.25">
      <c r="A34" s="77" t="s">
        <v>50</v>
      </c>
      <c r="B34" s="50"/>
      <c r="C34" s="56">
        <f>(C33/G33)*100</f>
        <v>0</v>
      </c>
      <c r="D34" s="104">
        <f>(D33/G33)*100</f>
        <v>43.859649122807014</v>
      </c>
      <c r="E34" s="104">
        <f>(E33/G33)*100</f>
        <v>45.614035087719294</v>
      </c>
      <c r="F34" s="105">
        <f>(F33/G33)*100</f>
        <v>10.526315789473683</v>
      </c>
      <c r="G34" s="83"/>
      <c r="H34" s="50"/>
      <c r="I34" s="50"/>
      <c r="J34" s="50"/>
      <c r="K34" s="50"/>
      <c r="L34" s="50"/>
      <c r="M34" s="50"/>
    </row>
    <row r="35" spans="1:13" x14ac:dyDescent="0.25">
      <c r="A35" s="82"/>
      <c r="B35" s="50"/>
      <c r="C35" s="84"/>
      <c r="D35" s="85"/>
      <c r="E35" s="86"/>
      <c r="F35" s="87"/>
      <c r="G35" s="83"/>
      <c r="H35" s="50"/>
      <c r="I35" s="50"/>
      <c r="J35" s="50"/>
      <c r="K35" s="50"/>
      <c r="L35" s="50"/>
      <c r="M35" s="50"/>
    </row>
    <row r="36" spans="1:13" ht="14.4" thickBot="1" x14ac:dyDescent="0.3">
      <c r="A36" s="88"/>
      <c r="B36" s="89"/>
      <c r="C36" s="90" t="s">
        <v>51</v>
      </c>
      <c r="D36" s="91"/>
      <c r="E36" s="92" t="s">
        <v>52</v>
      </c>
      <c r="F36" s="93" t="s">
        <v>53</v>
      </c>
      <c r="G36" s="94"/>
      <c r="H36" s="50"/>
      <c r="I36" s="50"/>
      <c r="J36" s="50"/>
      <c r="K36" s="50"/>
      <c r="L36" s="50"/>
      <c r="M36" s="50"/>
    </row>
    <row r="37" spans="1:13" x14ac:dyDescent="0.25">
      <c r="A37" s="50"/>
      <c r="B37" s="50"/>
      <c r="C37" s="106">
        <f>(C33+D33)/H33*100</f>
        <v>6.8306010928961758</v>
      </c>
      <c r="D37" s="107"/>
      <c r="E37" s="99">
        <f>(E33/H33)*100</f>
        <v>7.1038251366120218</v>
      </c>
      <c r="F37" s="98">
        <v>0</v>
      </c>
      <c r="G37" s="50"/>
      <c r="H37" s="50"/>
      <c r="I37" s="50"/>
      <c r="J37" s="50"/>
      <c r="K37" s="50"/>
      <c r="L37" s="50"/>
      <c r="M37" s="50"/>
    </row>
    <row r="38" spans="1:13" ht="14.4" thickBot="1" x14ac:dyDescent="0.3">
      <c r="A38" s="50"/>
      <c r="B38" s="50"/>
      <c r="C38" s="90">
        <f>C37+E37</f>
        <v>13.934426229508198</v>
      </c>
      <c r="D38" s="91"/>
      <c r="E38" s="91"/>
      <c r="F38" s="93"/>
      <c r="G38" s="50"/>
      <c r="H38" s="50"/>
      <c r="I38" s="50"/>
      <c r="J38" s="50"/>
      <c r="K38" s="50"/>
      <c r="L38" s="50"/>
      <c r="M38" s="50"/>
    </row>
    <row r="39" spans="1:13" ht="14.4" thickBot="1" x14ac:dyDescent="0.3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</row>
    <row r="40" spans="1:13" ht="18" thickBot="1" x14ac:dyDescent="0.35">
      <c r="A40" s="108" t="s">
        <v>69</v>
      </c>
      <c r="B40" s="109"/>
      <c r="C40" s="59" t="s">
        <v>33</v>
      </c>
      <c r="D40" s="59"/>
      <c r="E40" s="59"/>
      <c r="F40" s="59"/>
      <c r="G40" s="60"/>
      <c r="H40" s="50"/>
      <c r="I40" s="50"/>
      <c r="J40" s="50"/>
      <c r="K40" s="50"/>
      <c r="L40" s="50"/>
      <c r="M40" s="50"/>
    </row>
    <row r="41" spans="1:13" ht="14.4" thickBot="1" x14ac:dyDescent="0.3">
      <c r="A41" s="110"/>
      <c r="B41" s="111" t="s">
        <v>34</v>
      </c>
      <c r="C41" s="112" t="s">
        <v>35</v>
      </c>
      <c r="D41" s="112" t="s">
        <v>36</v>
      </c>
      <c r="E41" s="112" t="s">
        <v>37</v>
      </c>
      <c r="F41" s="112" t="s">
        <v>38</v>
      </c>
      <c r="G41" s="113" t="s">
        <v>39</v>
      </c>
      <c r="H41" s="61" t="s">
        <v>40</v>
      </c>
      <c r="I41" s="50"/>
      <c r="J41" s="50"/>
      <c r="K41" s="50"/>
      <c r="L41" s="50"/>
      <c r="M41" s="50"/>
    </row>
    <row r="42" spans="1:13" ht="14.4" thickBot="1" x14ac:dyDescent="0.3">
      <c r="A42" s="114" t="s">
        <v>4</v>
      </c>
      <c r="B42" s="162" t="s">
        <v>70</v>
      </c>
      <c r="C42" s="115"/>
      <c r="D42" s="115">
        <v>4</v>
      </c>
      <c r="E42" s="115">
        <v>4</v>
      </c>
      <c r="F42" s="115">
        <v>0</v>
      </c>
      <c r="G42" s="116">
        <f>SUM(D42:F42)</f>
        <v>8</v>
      </c>
      <c r="H42" s="117">
        <f>SUM(G42,J42)</f>
        <v>23</v>
      </c>
      <c r="I42" s="50"/>
      <c r="J42" s="50">
        <v>15</v>
      </c>
      <c r="K42" s="50"/>
      <c r="L42" s="50"/>
      <c r="M42" s="50"/>
    </row>
    <row r="43" spans="1:13" ht="14.4" thickBot="1" x14ac:dyDescent="0.3">
      <c r="A43" s="118" t="s">
        <v>5</v>
      </c>
      <c r="B43" s="163" t="s">
        <v>71</v>
      </c>
      <c r="C43" s="115"/>
      <c r="D43" s="115">
        <v>9</v>
      </c>
      <c r="E43" s="115">
        <v>5</v>
      </c>
      <c r="F43" s="115">
        <v>0</v>
      </c>
      <c r="G43" s="116">
        <f t="shared" ref="G43:G45" si="3">SUM(D43:F43)</f>
        <v>14</v>
      </c>
      <c r="H43" s="117">
        <f>SUM(G43,J43)</f>
        <v>30</v>
      </c>
      <c r="I43" s="50"/>
      <c r="J43" s="50">
        <v>16</v>
      </c>
      <c r="K43" s="50"/>
      <c r="L43" s="50"/>
      <c r="M43" s="50"/>
    </row>
    <row r="44" spans="1:13" ht="14.4" thickBot="1" x14ac:dyDescent="0.3">
      <c r="A44" s="118"/>
      <c r="B44" s="121" t="s">
        <v>72</v>
      </c>
      <c r="C44" s="115"/>
      <c r="D44" s="115">
        <v>6</v>
      </c>
      <c r="E44" s="115">
        <v>2</v>
      </c>
      <c r="F44" s="115">
        <v>0</v>
      </c>
      <c r="G44" s="116">
        <f t="shared" si="3"/>
        <v>8</v>
      </c>
      <c r="H44" s="117">
        <f>SUM(G44,J44)</f>
        <v>27</v>
      </c>
      <c r="I44" s="50"/>
      <c r="J44" s="50">
        <v>19</v>
      </c>
      <c r="K44" s="50"/>
      <c r="L44" s="50"/>
      <c r="M44" s="50"/>
    </row>
    <row r="45" spans="1:13" ht="14.4" thickBot="1" x14ac:dyDescent="0.3">
      <c r="A45" s="120" t="s">
        <v>46</v>
      </c>
      <c r="B45" s="121" t="s">
        <v>73</v>
      </c>
      <c r="C45" s="119"/>
      <c r="D45" s="119">
        <v>5</v>
      </c>
      <c r="E45" s="119">
        <v>2</v>
      </c>
      <c r="F45" s="119">
        <v>1</v>
      </c>
      <c r="G45" s="116">
        <f t="shared" si="3"/>
        <v>8</v>
      </c>
      <c r="H45" s="117">
        <f>SUM(G45,J45)</f>
        <v>21</v>
      </c>
      <c r="I45" s="50"/>
      <c r="J45" s="50">
        <v>13</v>
      </c>
      <c r="K45" s="50"/>
      <c r="L45" s="50"/>
      <c r="M45" s="50"/>
    </row>
    <row r="46" spans="1:13" ht="14.4" thickBot="1" x14ac:dyDescent="0.3">
      <c r="A46" s="122" t="s">
        <v>49</v>
      </c>
      <c r="B46" s="123"/>
      <c r="C46" s="79">
        <f t="shared" ref="C46:H46" si="4">SUM(C42:C45)</f>
        <v>0</v>
      </c>
      <c r="D46" s="79">
        <f t="shared" si="4"/>
        <v>24</v>
      </c>
      <c r="E46" s="79">
        <f t="shared" si="4"/>
        <v>13</v>
      </c>
      <c r="F46" s="79">
        <f t="shared" si="4"/>
        <v>1</v>
      </c>
      <c r="G46" s="80">
        <f t="shared" si="4"/>
        <v>38</v>
      </c>
      <c r="H46" s="81">
        <f t="shared" si="4"/>
        <v>101</v>
      </c>
      <c r="I46" s="50"/>
      <c r="J46" s="50"/>
      <c r="K46" s="50"/>
      <c r="L46" s="50"/>
      <c r="M46" s="50"/>
    </row>
    <row r="47" spans="1:13" x14ac:dyDescent="0.25">
      <c r="A47" s="77" t="s">
        <v>50</v>
      </c>
      <c r="B47" s="50"/>
      <c r="C47" s="56">
        <f>(C46/G46)*100</f>
        <v>0</v>
      </c>
      <c r="D47" s="104">
        <f>(D46/G46)*100</f>
        <v>63.157894736842103</v>
      </c>
      <c r="E47" s="104">
        <f>(E46/G46)*100</f>
        <v>34.210526315789473</v>
      </c>
      <c r="F47" s="105">
        <f>(F46/G46)*100</f>
        <v>2.6315789473684208</v>
      </c>
      <c r="G47" s="83"/>
      <c r="H47" s="50"/>
      <c r="I47" s="50"/>
      <c r="J47" s="50"/>
      <c r="K47" s="50"/>
      <c r="L47" s="50"/>
      <c r="M47" s="50"/>
    </row>
    <row r="48" spans="1:13" x14ac:dyDescent="0.25">
      <c r="A48" s="82"/>
      <c r="B48" s="50"/>
      <c r="C48" s="84">
        <f>C47+D47</f>
        <v>63.157894736842103</v>
      </c>
      <c r="D48" s="85"/>
      <c r="E48" s="86">
        <f>E47</f>
        <v>34.210526315789473</v>
      </c>
      <c r="F48" s="87">
        <f>F47</f>
        <v>2.6315789473684208</v>
      </c>
      <c r="G48" s="83"/>
      <c r="H48" s="50"/>
      <c r="I48" s="50"/>
      <c r="J48" s="50"/>
      <c r="K48" s="50"/>
      <c r="L48" s="50"/>
      <c r="M48" s="50"/>
    </row>
    <row r="49" spans="1:13" ht="14.4" thickBot="1" x14ac:dyDescent="0.3">
      <c r="A49" s="88"/>
      <c r="B49" s="89"/>
      <c r="C49" s="90" t="s">
        <v>51</v>
      </c>
      <c r="D49" s="91"/>
      <c r="E49" s="92" t="s">
        <v>52</v>
      </c>
      <c r="F49" s="93" t="s">
        <v>53</v>
      </c>
      <c r="G49" s="94"/>
      <c r="H49" s="50"/>
      <c r="I49" s="50"/>
      <c r="J49" s="50"/>
      <c r="K49" s="50"/>
      <c r="L49" s="50"/>
      <c r="M49" s="50"/>
    </row>
    <row r="50" spans="1:13" x14ac:dyDescent="0.25">
      <c r="A50" s="50"/>
      <c r="B50" s="50"/>
      <c r="C50" s="95">
        <f>(C46+D46)/H46*100</f>
        <v>23.762376237623762</v>
      </c>
      <c r="D50" s="96"/>
      <c r="E50" s="97">
        <f>(E46/H46)*100</f>
        <v>12.871287128712872</v>
      </c>
      <c r="F50" s="98">
        <f>(F46/H46)*100</f>
        <v>0.99009900990099009</v>
      </c>
      <c r="G50" s="50"/>
      <c r="H50" s="50"/>
      <c r="I50" s="50"/>
      <c r="J50" s="50"/>
      <c r="K50" s="50"/>
      <c r="L50" s="50"/>
      <c r="M50" s="50"/>
    </row>
    <row r="51" spans="1:13" ht="14.4" thickBot="1" x14ac:dyDescent="0.3">
      <c r="A51" s="50"/>
      <c r="B51" s="50"/>
      <c r="C51" s="90">
        <f>C50+E50</f>
        <v>36.633663366336634</v>
      </c>
      <c r="D51" s="91"/>
      <c r="E51" s="91"/>
      <c r="F51" s="93"/>
      <c r="G51" s="50"/>
      <c r="H51" s="50"/>
      <c r="I51" s="50"/>
      <c r="J51" s="50"/>
      <c r="K51" s="50"/>
      <c r="L51" s="50"/>
      <c r="M51" s="50"/>
    </row>
    <row r="52" spans="1:13" ht="14.4" thickBot="1" x14ac:dyDescent="0.3">
      <c r="A52" s="50"/>
      <c r="B52" s="50"/>
      <c r="C52" s="99"/>
      <c r="D52" s="99"/>
      <c r="E52" s="99"/>
      <c r="F52" s="99"/>
      <c r="G52" s="50"/>
      <c r="H52" s="50"/>
      <c r="I52" s="50"/>
      <c r="J52" s="50"/>
      <c r="K52" s="50"/>
      <c r="L52" s="50"/>
      <c r="M52" s="50"/>
    </row>
    <row r="53" spans="1:13" ht="18" thickBot="1" x14ac:dyDescent="0.35">
      <c r="A53" s="108" t="s">
        <v>74</v>
      </c>
      <c r="B53" s="109"/>
      <c r="C53" s="58" t="s">
        <v>33</v>
      </c>
      <c r="D53" s="59"/>
      <c r="E53" s="59"/>
      <c r="F53" s="59"/>
      <c r="G53" s="60"/>
      <c r="H53" s="50"/>
      <c r="I53" s="50"/>
      <c r="J53" s="50"/>
      <c r="K53" s="50"/>
      <c r="L53" s="50"/>
      <c r="M53" s="50"/>
    </row>
    <row r="54" spans="1:13" ht="14.4" thickBot="1" x14ac:dyDescent="0.3">
      <c r="A54" s="56"/>
      <c r="B54" s="57" t="s">
        <v>34</v>
      </c>
      <c r="C54" s="58" t="s">
        <v>35</v>
      </c>
      <c r="D54" s="59" t="s">
        <v>36</v>
      </c>
      <c r="E54" s="59" t="s">
        <v>37</v>
      </c>
      <c r="F54" s="59" t="s">
        <v>38</v>
      </c>
      <c r="G54" s="60" t="s">
        <v>39</v>
      </c>
      <c r="H54" s="61" t="s">
        <v>40</v>
      </c>
      <c r="I54" s="50"/>
      <c r="J54" s="50"/>
      <c r="K54" s="50"/>
      <c r="L54" s="50"/>
      <c r="M54" s="50"/>
    </row>
    <row r="55" spans="1:13" ht="14.4" thickBot="1" x14ac:dyDescent="0.3">
      <c r="A55" s="124" t="s">
        <v>4</v>
      </c>
      <c r="B55" s="125" t="s">
        <v>75</v>
      </c>
      <c r="C55" s="71"/>
      <c r="D55" s="64">
        <v>1</v>
      </c>
      <c r="E55" s="64">
        <v>3</v>
      </c>
      <c r="F55" s="64">
        <v>0</v>
      </c>
      <c r="G55" s="100">
        <f>SUM(C55:F55)</f>
        <v>4</v>
      </c>
      <c r="H55" s="117">
        <f>SUM(G55,J55)</f>
        <v>29</v>
      </c>
      <c r="I55" s="50"/>
      <c r="J55" s="50">
        <v>25</v>
      </c>
      <c r="K55" s="50"/>
      <c r="L55" s="50"/>
      <c r="M55" s="50"/>
    </row>
    <row r="56" spans="1:13" ht="14.4" thickBot="1" x14ac:dyDescent="0.3">
      <c r="A56" s="126"/>
      <c r="B56" s="64" t="s">
        <v>76</v>
      </c>
      <c r="C56" s="71"/>
      <c r="D56" s="64">
        <v>2</v>
      </c>
      <c r="E56" s="64">
        <v>0</v>
      </c>
      <c r="F56" s="64">
        <v>0</v>
      </c>
      <c r="G56" s="100">
        <f t="shared" ref="G56:G66" si="5">SUM(C56:F56)</f>
        <v>2</v>
      </c>
      <c r="H56" s="117">
        <f>SUM(G56,J56)</f>
        <v>28</v>
      </c>
      <c r="I56" s="50"/>
      <c r="J56" s="50">
        <v>26</v>
      </c>
      <c r="K56" s="50"/>
      <c r="L56" s="50"/>
      <c r="M56" s="50"/>
    </row>
    <row r="57" spans="1:13" ht="14.4" thickBot="1" x14ac:dyDescent="0.3">
      <c r="A57" s="126"/>
      <c r="B57" s="64" t="s">
        <v>77</v>
      </c>
      <c r="C57" s="71"/>
      <c r="D57" s="64">
        <v>7</v>
      </c>
      <c r="E57" s="64">
        <v>0</v>
      </c>
      <c r="F57" s="64">
        <v>0</v>
      </c>
      <c r="G57" s="100">
        <f t="shared" si="5"/>
        <v>7</v>
      </c>
      <c r="H57" s="117">
        <f>SUM(G57,J57)</f>
        <v>30</v>
      </c>
      <c r="I57" s="50"/>
      <c r="J57" s="50">
        <v>23</v>
      </c>
      <c r="K57" s="50"/>
      <c r="L57" s="50"/>
      <c r="M57" s="50"/>
    </row>
    <row r="58" spans="1:13" ht="14.4" thickBot="1" x14ac:dyDescent="0.3">
      <c r="A58" s="126"/>
      <c r="B58" s="64" t="s">
        <v>78</v>
      </c>
      <c r="C58" s="71"/>
      <c r="D58" s="64">
        <v>0</v>
      </c>
      <c r="E58" s="64">
        <v>0</v>
      </c>
      <c r="F58" s="64">
        <v>0</v>
      </c>
      <c r="G58" s="100">
        <f t="shared" si="5"/>
        <v>0</v>
      </c>
      <c r="H58" s="117">
        <f>SUM(G58,J58)</f>
        <v>25</v>
      </c>
      <c r="I58" s="50"/>
      <c r="J58" s="50">
        <v>25</v>
      </c>
      <c r="K58" s="50"/>
      <c r="L58" s="50"/>
      <c r="M58" s="50"/>
    </row>
    <row r="59" spans="1:13" ht="14.4" thickBot="1" x14ac:dyDescent="0.3">
      <c r="A59" s="127"/>
      <c r="B59" s="73" t="s">
        <v>79</v>
      </c>
      <c r="C59" s="71"/>
      <c r="D59" s="64">
        <v>2</v>
      </c>
      <c r="E59" s="64">
        <v>5</v>
      </c>
      <c r="F59" s="64">
        <v>0</v>
      </c>
      <c r="G59" s="100">
        <f t="shared" si="5"/>
        <v>7</v>
      </c>
      <c r="H59" s="117">
        <f>SUM(G59,J59)</f>
        <v>29</v>
      </c>
      <c r="I59" s="50"/>
      <c r="J59" s="50">
        <v>22</v>
      </c>
      <c r="K59" s="50"/>
      <c r="L59" s="50"/>
      <c r="M59" s="50"/>
    </row>
    <row r="60" spans="1:13" ht="14.4" thickBot="1" x14ac:dyDescent="0.3">
      <c r="A60" s="124" t="s">
        <v>44</v>
      </c>
      <c r="B60" s="125" t="s">
        <v>80</v>
      </c>
      <c r="C60" s="71"/>
      <c r="D60" s="64">
        <v>10</v>
      </c>
      <c r="E60" s="64">
        <v>10</v>
      </c>
      <c r="F60" s="64">
        <v>1</v>
      </c>
      <c r="G60" s="100">
        <f t="shared" si="5"/>
        <v>21</v>
      </c>
      <c r="H60" s="117">
        <f>SUM(G60,J60)</f>
        <v>43</v>
      </c>
      <c r="I60" s="50"/>
      <c r="J60" s="50">
        <v>22</v>
      </c>
      <c r="K60" s="50"/>
      <c r="L60" s="50"/>
      <c r="M60" s="50"/>
    </row>
    <row r="61" spans="1:13" ht="14.4" thickBot="1" x14ac:dyDescent="0.3">
      <c r="A61" s="126"/>
      <c r="B61" s="64" t="s">
        <v>81</v>
      </c>
      <c r="C61" s="71"/>
      <c r="D61" s="64">
        <v>4</v>
      </c>
      <c r="E61" s="64">
        <v>3</v>
      </c>
      <c r="F61" s="64">
        <v>0</v>
      </c>
      <c r="G61" s="100">
        <f t="shared" si="5"/>
        <v>7</v>
      </c>
      <c r="H61" s="117">
        <f>SUM(G61,J61)</f>
        <v>28</v>
      </c>
      <c r="I61" s="50"/>
      <c r="J61" s="50">
        <v>21</v>
      </c>
      <c r="K61" s="50"/>
      <c r="L61" s="50"/>
      <c r="M61" s="50"/>
    </row>
    <row r="62" spans="1:13" ht="14.4" thickBot="1" x14ac:dyDescent="0.3">
      <c r="A62" s="126"/>
      <c r="B62" s="64" t="s">
        <v>82</v>
      </c>
      <c r="C62" s="71"/>
      <c r="D62" s="64">
        <v>3</v>
      </c>
      <c r="E62" s="64">
        <v>1</v>
      </c>
      <c r="F62" s="64">
        <v>0</v>
      </c>
      <c r="G62" s="100">
        <f t="shared" si="5"/>
        <v>4</v>
      </c>
      <c r="H62" s="117">
        <f>SUM(G62,J62)</f>
        <v>29</v>
      </c>
      <c r="I62" s="50"/>
      <c r="J62" s="50">
        <v>25</v>
      </c>
      <c r="K62" s="50"/>
      <c r="L62" s="50"/>
      <c r="M62" s="50"/>
    </row>
    <row r="63" spans="1:13" ht="14.4" thickBot="1" x14ac:dyDescent="0.3">
      <c r="A63" s="127"/>
      <c r="B63" s="64" t="s">
        <v>83</v>
      </c>
      <c r="C63" s="71"/>
      <c r="D63" s="64">
        <v>3</v>
      </c>
      <c r="E63" s="64">
        <v>1</v>
      </c>
      <c r="F63" s="64">
        <v>0</v>
      </c>
      <c r="G63" s="100">
        <f t="shared" si="5"/>
        <v>4</v>
      </c>
      <c r="H63" s="117">
        <f>SUM(G63,J63)</f>
        <v>20</v>
      </c>
      <c r="I63" s="50"/>
      <c r="J63" s="50">
        <v>16</v>
      </c>
      <c r="K63" s="50"/>
      <c r="L63" s="50"/>
      <c r="M63" s="50"/>
    </row>
    <row r="64" spans="1:13" ht="14.4" thickBot="1" x14ac:dyDescent="0.3">
      <c r="A64" s="124" t="s">
        <v>46</v>
      </c>
      <c r="B64" s="125" t="s">
        <v>84</v>
      </c>
      <c r="C64" s="71"/>
      <c r="D64" s="64">
        <v>3</v>
      </c>
      <c r="E64" s="64">
        <v>0</v>
      </c>
      <c r="F64" s="64">
        <v>0</v>
      </c>
      <c r="G64" s="100">
        <f t="shared" si="5"/>
        <v>3</v>
      </c>
      <c r="H64" s="117">
        <f>SUM(G64,J64)</f>
        <v>26</v>
      </c>
      <c r="I64" s="50"/>
      <c r="J64" s="50">
        <v>23</v>
      </c>
      <c r="K64" s="50"/>
      <c r="L64" s="50"/>
      <c r="M64" s="50"/>
    </row>
    <row r="65" spans="1:13" ht="14.4" thickBot="1" x14ac:dyDescent="0.3">
      <c r="A65" s="126"/>
      <c r="B65" s="64" t="s">
        <v>85</v>
      </c>
      <c r="C65" s="71"/>
      <c r="D65" s="64">
        <v>1</v>
      </c>
      <c r="E65" s="64">
        <v>4</v>
      </c>
      <c r="F65" s="64">
        <v>0</v>
      </c>
      <c r="G65" s="100">
        <f t="shared" si="5"/>
        <v>5</v>
      </c>
      <c r="H65" s="117">
        <f>SUM(G65,J65)</f>
        <v>25</v>
      </c>
      <c r="I65" s="50"/>
      <c r="J65" s="50">
        <v>20</v>
      </c>
      <c r="K65" s="50"/>
      <c r="L65" s="50"/>
      <c r="M65" s="50"/>
    </row>
    <row r="66" spans="1:13" ht="14.4" thickBot="1" x14ac:dyDescent="0.3">
      <c r="A66" s="127"/>
      <c r="B66" s="73" t="s">
        <v>86</v>
      </c>
      <c r="C66" s="102"/>
      <c r="D66" s="73">
        <v>3</v>
      </c>
      <c r="E66" s="73">
        <v>4</v>
      </c>
      <c r="F66" s="73">
        <v>0</v>
      </c>
      <c r="G66" s="100">
        <f t="shared" si="5"/>
        <v>7</v>
      </c>
      <c r="H66" s="117">
        <f>SUM(G66,J66)</f>
        <v>29</v>
      </c>
      <c r="I66" s="50"/>
      <c r="J66" s="50">
        <v>22</v>
      </c>
      <c r="K66" s="50"/>
      <c r="L66" s="50"/>
      <c r="M66" s="50"/>
    </row>
    <row r="67" spans="1:13" ht="14.4" thickBot="1" x14ac:dyDescent="0.3">
      <c r="A67" s="77" t="s">
        <v>49</v>
      </c>
      <c r="B67" s="50"/>
      <c r="C67" s="86">
        <f t="shared" ref="C67:H67" si="6">SUM(C55:C66)</f>
        <v>0</v>
      </c>
      <c r="D67" s="86">
        <f t="shared" si="6"/>
        <v>39</v>
      </c>
      <c r="E67" s="86">
        <f t="shared" si="6"/>
        <v>31</v>
      </c>
      <c r="F67" s="86">
        <f t="shared" si="6"/>
        <v>1</v>
      </c>
      <c r="G67" s="128">
        <f t="shared" si="6"/>
        <v>71</v>
      </c>
      <c r="H67" s="81">
        <f t="shared" si="6"/>
        <v>341</v>
      </c>
      <c r="I67" s="50"/>
      <c r="J67" s="50"/>
      <c r="K67" s="50"/>
      <c r="L67" s="50"/>
      <c r="M67" s="50"/>
    </row>
    <row r="68" spans="1:13" x14ac:dyDescent="0.25">
      <c r="A68" s="77" t="s">
        <v>50</v>
      </c>
      <c r="B68" s="50"/>
      <c r="C68" s="56">
        <f>(C67/G67)*100</f>
        <v>0</v>
      </c>
      <c r="D68" s="104">
        <f>(D67/G67)*100</f>
        <v>54.929577464788736</v>
      </c>
      <c r="E68" s="104">
        <f>(E67/G67)*100</f>
        <v>43.661971830985912</v>
      </c>
      <c r="F68" s="105">
        <f>(F67/G67)*100</f>
        <v>1.4084507042253522</v>
      </c>
      <c r="G68" s="83"/>
      <c r="H68" s="50"/>
      <c r="I68" s="50"/>
      <c r="J68" s="50"/>
      <c r="K68" s="50"/>
      <c r="L68" s="50"/>
      <c r="M68" s="50"/>
    </row>
    <row r="69" spans="1:13" x14ac:dyDescent="0.25">
      <c r="A69" s="82"/>
      <c r="B69" s="50"/>
      <c r="C69" s="84">
        <f>C68+D68</f>
        <v>54.929577464788736</v>
      </c>
      <c r="D69" s="85"/>
      <c r="E69" s="86">
        <f>E68</f>
        <v>43.661971830985912</v>
      </c>
      <c r="F69" s="87">
        <f>F68</f>
        <v>1.4084507042253522</v>
      </c>
      <c r="G69" s="83"/>
      <c r="H69" s="50"/>
      <c r="I69" s="50"/>
      <c r="J69" s="50"/>
      <c r="K69" s="50"/>
      <c r="L69" s="50"/>
      <c r="M69" s="50"/>
    </row>
    <row r="70" spans="1:13" ht="14.4" thickBot="1" x14ac:dyDescent="0.3">
      <c r="A70" s="88"/>
      <c r="B70" s="89"/>
      <c r="C70" s="90" t="s">
        <v>51</v>
      </c>
      <c r="D70" s="91"/>
      <c r="E70" s="92" t="s">
        <v>52</v>
      </c>
      <c r="F70" s="93" t="s">
        <v>53</v>
      </c>
      <c r="G70" s="94"/>
      <c r="H70" s="50"/>
      <c r="I70" s="50"/>
      <c r="J70" s="50"/>
      <c r="K70" s="50"/>
      <c r="L70" s="50"/>
      <c r="M70" s="50"/>
    </row>
    <row r="71" spans="1:13" x14ac:dyDescent="0.25">
      <c r="A71" s="50"/>
      <c r="B71" s="50"/>
      <c r="C71" s="106">
        <f>(C67+D67)/H67*100</f>
        <v>11.436950146627565</v>
      </c>
      <c r="D71" s="107"/>
      <c r="E71" s="99">
        <f>(E67/H67)*100</f>
        <v>9.0909090909090917</v>
      </c>
      <c r="F71" s="98">
        <f>(F67/H67)*100</f>
        <v>0.2932551319648094</v>
      </c>
      <c r="G71" s="50"/>
      <c r="H71" s="50"/>
      <c r="I71" s="50"/>
      <c r="J71" s="50"/>
      <c r="K71" s="50"/>
      <c r="L71" s="50"/>
      <c r="M71" s="50"/>
    </row>
    <row r="72" spans="1:13" ht="14.4" thickBot="1" x14ac:dyDescent="0.3">
      <c r="A72" s="50"/>
      <c r="B72" s="50"/>
      <c r="C72" s="90">
        <f>C71+E71</f>
        <v>20.527859237536656</v>
      </c>
      <c r="D72" s="91"/>
      <c r="E72" s="91"/>
      <c r="F72" s="93"/>
      <c r="G72" s="50"/>
      <c r="H72" s="50"/>
      <c r="I72" s="50"/>
      <c r="J72" s="50"/>
      <c r="K72" s="50"/>
      <c r="L72" s="50"/>
      <c r="M72" s="50"/>
    </row>
    <row r="73" spans="1:13" x14ac:dyDescent="0.25">
      <c r="A73" s="50"/>
      <c r="B73" s="50"/>
      <c r="C73" s="99"/>
      <c r="D73" s="99"/>
      <c r="E73" s="99"/>
      <c r="F73" s="99"/>
      <c r="G73" s="50"/>
      <c r="H73" s="50"/>
      <c r="I73" s="50"/>
      <c r="J73" s="50"/>
      <c r="K73" s="50"/>
      <c r="L73" s="50"/>
      <c r="M73" s="50"/>
    </row>
    <row r="74" spans="1:13" x14ac:dyDescent="0.25">
      <c r="A74" s="50"/>
      <c r="B74" s="50"/>
      <c r="C74" s="99"/>
      <c r="D74" s="99"/>
      <c r="E74" s="99"/>
      <c r="F74" s="99"/>
      <c r="G74" s="50"/>
      <c r="H74" s="50"/>
      <c r="I74" s="50"/>
      <c r="J74" s="50"/>
      <c r="K74" s="50"/>
      <c r="L74" s="50"/>
      <c r="M74" s="50"/>
    </row>
    <row r="75" spans="1:13" x14ac:dyDescent="0.25">
      <c r="A75" s="50"/>
      <c r="B75" s="50"/>
      <c r="C75" s="99"/>
      <c r="D75" s="99"/>
      <c r="E75" s="99"/>
      <c r="F75" s="99"/>
      <c r="G75" s="50"/>
      <c r="H75" s="50"/>
      <c r="I75" s="50"/>
      <c r="J75" s="50"/>
      <c r="K75" s="50"/>
      <c r="L75" s="50"/>
      <c r="M75" s="50"/>
    </row>
    <row r="76" spans="1:13" x14ac:dyDescent="0.25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</row>
    <row r="77" spans="1:13" ht="14.4" thickBot="1" x14ac:dyDescent="0.3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</row>
    <row r="78" spans="1:13" ht="23.4" thickBot="1" x14ac:dyDescent="0.3">
      <c r="A78" s="129" t="s">
        <v>87</v>
      </c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</row>
    <row r="79" spans="1:13" ht="18" thickBot="1" x14ac:dyDescent="0.35">
      <c r="A79" s="130" t="s">
        <v>125</v>
      </c>
      <c r="B79" s="131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</row>
    <row r="80" spans="1:13" ht="18" thickBot="1" x14ac:dyDescent="0.35">
      <c r="A80" s="132" t="s">
        <v>32</v>
      </c>
      <c r="B80" s="133"/>
      <c r="C80" s="53" t="s">
        <v>33</v>
      </c>
      <c r="D80" s="54"/>
      <c r="E80" s="54"/>
      <c r="F80" s="54"/>
      <c r="G80" s="55"/>
      <c r="H80" s="50"/>
      <c r="I80" s="50"/>
      <c r="J80" s="50"/>
      <c r="K80" s="50"/>
      <c r="L80" s="50"/>
      <c r="M80" s="50"/>
    </row>
    <row r="81" spans="1:13" ht="14.4" thickBot="1" x14ac:dyDescent="0.3">
      <c r="A81" s="56"/>
      <c r="B81" s="134" t="s">
        <v>34</v>
      </c>
      <c r="C81" s="58" t="s">
        <v>35</v>
      </c>
      <c r="D81" s="59" t="s">
        <v>36</v>
      </c>
      <c r="E81" s="59" t="s">
        <v>37</v>
      </c>
      <c r="F81" s="59" t="s">
        <v>38</v>
      </c>
      <c r="G81" s="60" t="s">
        <v>39</v>
      </c>
      <c r="H81" s="61" t="s">
        <v>40</v>
      </c>
      <c r="I81" s="50"/>
      <c r="J81" s="50"/>
      <c r="K81" s="50"/>
      <c r="L81" s="50"/>
      <c r="M81" s="50"/>
    </row>
    <row r="82" spans="1:13" ht="14.4" thickBot="1" x14ac:dyDescent="0.3">
      <c r="A82" s="124" t="s">
        <v>4</v>
      </c>
      <c r="B82" s="69" t="s">
        <v>88</v>
      </c>
      <c r="C82" s="135"/>
      <c r="D82" s="50">
        <v>0</v>
      </c>
      <c r="E82" s="50">
        <v>0</v>
      </c>
      <c r="F82" s="50">
        <v>1</v>
      </c>
      <c r="G82" s="50">
        <v>1</v>
      </c>
      <c r="H82" s="117">
        <v>24</v>
      </c>
      <c r="I82" s="50"/>
      <c r="J82" s="50">
        <v>23</v>
      </c>
      <c r="K82" s="50"/>
      <c r="L82" s="50"/>
      <c r="M82" s="50"/>
    </row>
    <row r="83" spans="1:13" ht="14.4" thickBot="1" x14ac:dyDescent="0.3">
      <c r="A83" s="126"/>
      <c r="B83" s="117" t="s">
        <v>89</v>
      </c>
      <c r="C83" s="82"/>
      <c r="D83" s="50">
        <v>0</v>
      </c>
      <c r="E83" s="50">
        <v>1</v>
      </c>
      <c r="F83" s="50">
        <v>1</v>
      </c>
      <c r="G83" s="50">
        <f>SUM(C83:F83)</f>
        <v>2</v>
      </c>
      <c r="H83" s="117">
        <f>SUM(G83,J83)</f>
        <v>33</v>
      </c>
      <c r="I83" s="50"/>
      <c r="J83" s="50">
        <v>31</v>
      </c>
      <c r="K83" s="50"/>
      <c r="L83" s="50"/>
      <c r="M83" s="50"/>
    </row>
    <row r="84" spans="1:13" ht="14.4" thickBot="1" x14ac:dyDescent="0.3">
      <c r="A84" s="127"/>
      <c r="B84" s="123" t="s">
        <v>90</v>
      </c>
      <c r="C84" s="82"/>
      <c r="D84" s="50">
        <v>5</v>
      </c>
      <c r="E84" s="50">
        <v>2</v>
      </c>
      <c r="F84" s="50">
        <v>0</v>
      </c>
      <c r="G84" s="83">
        <f t="shared" ref="G84:G89" si="7">SUM(C84:F84)</f>
        <v>7</v>
      </c>
      <c r="H84" s="117">
        <f>SUM(G84,J84)</f>
        <v>31</v>
      </c>
      <c r="I84" s="50"/>
      <c r="J84" s="50">
        <v>24</v>
      </c>
      <c r="K84" s="50"/>
      <c r="L84" s="50"/>
      <c r="M84" s="50"/>
    </row>
    <row r="85" spans="1:13" ht="14.4" thickBot="1" x14ac:dyDescent="0.3">
      <c r="A85" s="136" t="s">
        <v>5</v>
      </c>
      <c r="B85" s="117" t="s">
        <v>91</v>
      </c>
      <c r="C85" s="82"/>
      <c r="D85" s="50">
        <v>4</v>
      </c>
      <c r="E85" s="50">
        <v>0</v>
      </c>
      <c r="F85" s="50">
        <v>2</v>
      </c>
      <c r="G85" s="83">
        <f t="shared" si="7"/>
        <v>6</v>
      </c>
      <c r="H85" s="117">
        <f>SUM(G85,J85)</f>
        <v>29</v>
      </c>
      <c r="I85" s="50"/>
      <c r="J85" s="50">
        <v>23</v>
      </c>
      <c r="K85" s="50"/>
      <c r="L85" s="50"/>
      <c r="M85" s="50"/>
    </row>
    <row r="86" spans="1:13" ht="14.4" thickBot="1" x14ac:dyDescent="0.3">
      <c r="A86" s="63"/>
      <c r="B86" s="69" t="s">
        <v>92</v>
      </c>
      <c r="C86" s="82"/>
      <c r="D86" s="50">
        <v>0</v>
      </c>
      <c r="E86" s="50">
        <v>3</v>
      </c>
      <c r="F86" s="50">
        <v>0</v>
      </c>
      <c r="G86" s="83">
        <f t="shared" si="7"/>
        <v>3</v>
      </c>
      <c r="H86" s="117">
        <f>SUM(G86,J86)</f>
        <v>34</v>
      </c>
      <c r="I86" s="50"/>
      <c r="J86" s="50">
        <v>31</v>
      </c>
      <c r="K86" s="50"/>
      <c r="L86" s="50"/>
      <c r="M86" s="50"/>
    </row>
    <row r="87" spans="1:13" ht="14.4" thickBot="1" x14ac:dyDescent="0.3">
      <c r="A87" s="72"/>
      <c r="B87" s="123" t="s">
        <v>93</v>
      </c>
      <c r="C87" s="82"/>
      <c r="D87" s="50">
        <v>0</v>
      </c>
      <c r="E87" s="50">
        <v>1</v>
      </c>
      <c r="F87" s="50">
        <v>1</v>
      </c>
      <c r="G87" s="83">
        <f t="shared" si="7"/>
        <v>2</v>
      </c>
      <c r="H87" s="117">
        <f>SUM(G87,J87)</f>
        <v>22</v>
      </c>
      <c r="I87" s="50"/>
      <c r="J87" s="50">
        <v>20</v>
      </c>
      <c r="K87" s="50"/>
      <c r="L87" s="50"/>
      <c r="M87" s="50"/>
    </row>
    <row r="88" spans="1:13" ht="14.4" thickBot="1" x14ac:dyDescent="0.3">
      <c r="A88" s="63" t="s">
        <v>46</v>
      </c>
      <c r="B88" s="69" t="s">
        <v>94</v>
      </c>
      <c r="C88" s="82"/>
      <c r="D88" s="50">
        <v>2</v>
      </c>
      <c r="E88" s="50">
        <v>0</v>
      </c>
      <c r="F88" s="50">
        <v>0</v>
      </c>
      <c r="G88" s="83">
        <f t="shared" si="7"/>
        <v>2</v>
      </c>
      <c r="H88" s="117">
        <f>SUM(G88,J88)</f>
        <v>32</v>
      </c>
      <c r="I88" s="50"/>
      <c r="J88" s="50">
        <v>30</v>
      </c>
      <c r="K88" s="50"/>
      <c r="L88" s="50"/>
      <c r="M88" s="50"/>
    </row>
    <row r="89" spans="1:13" ht="14.4" thickBot="1" x14ac:dyDescent="0.3">
      <c r="A89" s="72"/>
      <c r="B89" s="123" t="s">
        <v>95</v>
      </c>
      <c r="C89" s="88"/>
      <c r="D89" s="89">
        <v>0</v>
      </c>
      <c r="E89" s="89">
        <v>1</v>
      </c>
      <c r="F89" s="89">
        <v>0</v>
      </c>
      <c r="G89" s="83">
        <f t="shared" si="7"/>
        <v>1</v>
      </c>
      <c r="H89" s="117">
        <f>SUM(G89,J89)</f>
        <v>22</v>
      </c>
      <c r="I89" s="50"/>
      <c r="J89" s="50">
        <v>21</v>
      </c>
      <c r="K89" s="50"/>
      <c r="L89" s="50"/>
      <c r="M89" s="50"/>
    </row>
    <row r="90" spans="1:13" ht="14.4" thickBot="1" x14ac:dyDescent="0.3">
      <c r="A90" s="77" t="s">
        <v>49</v>
      </c>
      <c r="B90" s="50"/>
      <c r="C90" s="78">
        <f>SUM(C83:C89)</f>
        <v>0</v>
      </c>
      <c r="D90" s="79">
        <f>SUM(D82:D89)</f>
        <v>11</v>
      </c>
      <c r="E90" s="79">
        <f t="shared" ref="E90:H90" si="8">SUM(E82:E89)</f>
        <v>8</v>
      </c>
      <c r="F90" s="79">
        <f t="shared" si="8"/>
        <v>5</v>
      </c>
      <c r="G90" s="79">
        <f t="shared" si="8"/>
        <v>24</v>
      </c>
      <c r="H90" s="79">
        <f t="shared" si="8"/>
        <v>227</v>
      </c>
      <c r="I90" s="50"/>
      <c r="J90" s="50"/>
      <c r="K90" s="50"/>
      <c r="L90" s="50"/>
      <c r="M90" s="50"/>
    </row>
    <row r="91" spans="1:13" ht="14.4" thickBot="1" x14ac:dyDescent="0.3">
      <c r="A91" s="77" t="s">
        <v>50</v>
      </c>
      <c r="B91" s="50"/>
      <c r="C91" s="137">
        <f>(C90/G90)*100</f>
        <v>0</v>
      </c>
      <c r="D91" s="138">
        <f>(D90/G90)*100</f>
        <v>45.833333333333329</v>
      </c>
      <c r="E91" s="139">
        <f>(E90/G90)*100</f>
        <v>33.333333333333329</v>
      </c>
      <c r="F91" s="139">
        <f>(F90/G90)*100</f>
        <v>20.833333333333336</v>
      </c>
      <c r="G91" s="69"/>
      <c r="H91" s="50"/>
      <c r="I91" s="50"/>
      <c r="J91" s="50"/>
      <c r="K91" s="50"/>
      <c r="L91" s="50"/>
      <c r="M91" s="50"/>
    </row>
    <row r="92" spans="1:13" ht="14.4" thickBot="1" x14ac:dyDescent="0.3">
      <c r="A92" s="82"/>
      <c r="B92" s="50"/>
      <c r="C92" s="140">
        <f>C91+D91</f>
        <v>45.833333333333329</v>
      </c>
      <c r="D92" s="141"/>
      <c r="E92" s="142">
        <f>E91</f>
        <v>33.333333333333329</v>
      </c>
      <c r="F92" s="142">
        <f>F91</f>
        <v>20.833333333333336</v>
      </c>
      <c r="G92" s="69"/>
      <c r="H92" s="50"/>
      <c r="I92" s="50"/>
      <c r="J92" s="50"/>
      <c r="K92" s="50"/>
      <c r="L92" s="50"/>
      <c r="M92" s="50"/>
    </row>
    <row r="93" spans="1:13" ht="14.4" thickBot="1" x14ac:dyDescent="0.3">
      <c r="A93" s="88"/>
      <c r="B93" s="89"/>
      <c r="C93" s="90" t="s">
        <v>51</v>
      </c>
      <c r="D93" s="91"/>
      <c r="E93" s="93" t="s">
        <v>52</v>
      </c>
      <c r="F93" s="92" t="s">
        <v>53</v>
      </c>
      <c r="G93" s="123"/>
      <c r="H93" s="50"/>
      <c r="I93" s="50"/>
      <c r="J93" s="50"/>
      <c r="K93" s="50"/>
      <c r="L93" s="50"/>
      <c r="M93" s="50"/>
    </row>
    <row r="94" spans="1:13" ht="14.4" thickBot="1" x14ac:dyDescent="0.3">
      <c r="A94" s="50"/>
      <c r="B94" s="50"/>
      <c r="C94" s="143">
        <f>(C90+D90)/H90*100</f>
        <v>4.8458149779735686</v>
      </c>
      <c r="D94" s="144"/>
      <c r="E94" s="145">
        <f>(E90/H90)*100</f>
        <v>3.5242290748898681</v>
      </c>
      <c r="F94" s="139">
        <f>(F90/H90)*100</f>
        <v>2.2026431718061676</v>
      </c>
      <c r="G94" s="50"/>
      <c r="H94" s="50"/>
      <c r="I94" s="50"/>
      <c r="J94" s="50"/>
      <c r="K94" s="50"/>
      <c r="L94" s="50"/>
      <c r="M94" s="50"/>
    </row>
    <row r="95" spans="1:13" ht="14.4" thickBot="1" x14ac:dyDescent="0.3">
      <c r="A95" s="50"/>
      <c r="B95" s="50"/>
      <c r="C95" s="90">
        <f>C94+E94</f>
        <v>8.3700440528634363</v>
      </c>
      <c r="D95" s="91"/>
      <c r="E95" s="146"/>
      <c r="F95" s="50"/>
      <c r="G95" s="50"/>
      <c r="H95" s="50"/>
      <c r="I95" s="50"/>
      <c r="J95" s="50"/>
      <c r="K95" s="50"/>
      <c r="L95" s="50"/>
      <c r="M95" s="50"/>
    </row>
    <row r="96" spans="1:13" ht="18" thickBot="1" x14ac:dyDescent="0.35">
      <c r="A96" s="51" t="s">
        <v>54</v>
      </c>
      <c r="B96" s="52"/>
      <c r="C96" s="53" t="s">
        <v>33</v>
      </c>
      <c r="D96" s="54"/>
      <c r="E96" s="54"/>
      <c r="F96" s="54"/>
      <c r="G96" s="55"/>
      <c r="H96" s="50"/>
      <c r="I96" s="50"/>
      <c r="J96" s="50"/>
      <c r="K96" s="50"/>
      <c r="L96" s="50"/>
      <c r="M96" s="50"/>
    </row>
    <row r="97" spans="1:13" ht="14.4" thickBot="1" x14ac:dyDescent="0.3">
      <c r="A97" s="56"/>
      <c r="B97" s="134" t="s">
        <v>34</v>
      </c>
      <c r="C97" s="58" t="s">
        <v>35</v>
      </c>
      <c r="D97" s="59" t="s">
        <v>36</v>
      </c>
      <c r="E97" s="59" t="s">
        <v>37</v>
      </c>
      <c r="F97" s="59" t="s">
        <v>38</v>
      </c>
      <c r="G97" s="60" t="s">
        <v>39</v>
      </c>
      <c r="H97" s="61" t="s">
        <v>40</v>
      </c>
      <c r="I97" s="50"/>
      <c r="J97" s="50"/>
      <c r="K97" s="50"/>
      <c r="L97" s="50"/>
      <c r="M97" s="50"/>
    </row>
    <row r="98" spans="1:13" x14ac:dyDescent="0.25">
      <c r="A98" s="136" t="s">
        <v>4</v>
      </c>
      <c r="B98" s="134" t="s">
        <v>96</v>
      </c>
      <c r="C98" s="82"/>
      <c r="D98" s="50">
        <v>0</v>
      </c>
      <c r="E98" s="50">
        <v>1</v>
      </c>
      <c r="F98" s="50">
        <v>2</v>
      </c>
      <c r="G98" s="83">
        <f>SUM(C98:F98)</f>
        <v>3</v>
      </c>
      <c r="H98" s="69">
        <f>SUM(G98,J98)</f>
        <v>31</v>
      </c>
      <c r="I98" s="50"/>
      <c r="J98" s="50">
        <v>28</v>
      </c>
      <c r="K98" s="50"/>
      <c r="L98" s="50"/>
      <c r="M98" s="50"/>
    </row>
    <row r="99" spans="1:13" x14ac:dyDescent="0.25">
      <c r="A99" s="63"/>
      <c r="B99" s="147" t="s">
        <v>97</v>
      </c>
      <c r="C99" s="82"/>
      <c r="D99" s="50">
        <v>0</v>
      </c>
      <c r="E99" s="50">
        <v>0</v>
      </c>
      <c r="F99" s="50">
        <v>0</v>
      </c>
      <c r="G99" s="83">
        <f t="shared" ref="G99:G106" si="9">SUM(C99:F99)</f>
        <v>0</v>
      </c>
      <c r="H99" s="69">
        <f>SUM(G99,J99)</f>
        <v>32</v>
      </c>
      <c r="I99" s="50"/>
      <c r="J99" s="50">
        <v>32</v>
      </c>
      <c r="K99" s="50"/>
      <c r="L99" s="50"/>
      <c r="M99" s="50"/>
    </row>
    <row r="100" spans="1:13" x14ac:dyDescent="0.25">
      <c r="A100" s="63"/>
      <c r="B100" s="147" t="s">
        <v>98</v>
      </c>
      <c r="C100" s="82"/>
      <c r="D100" s="50">
        <v>0</v>
      </c>
      <c r="E100" s="50">
        <v>1</v>
      </c>
      <c r="F100" s="50">
        <v>0</v>
      </c>
      <c r="G100" s="83">
        <f t="shared" si="9"/>
        <v>1</v>
      </c>
      <c r="H100" s="69">
        <f>SUM(G100,J100)</f>
        <v>25</v>
      </c>
      <c r="I100" s="50"/>
      <c r="J100" s="50">
        <v>24</v>
      </c>
      <c r="K100" s="50"/>
      <c r="L100" s="50"/>
      <c r="M100" s="50"/>
    </row>
    <row r="101" spans="1:13" ht="14.4" thickBot="1" x14ac:dyDescent="0.3">
      <c r="A101" s="72"/>
      <c r="B101" s="148" t="s">
        <v>99</v>
      </c>
      <c r="C101" s="82"/>
      <c r="D101" s="50">
        <v>0</v>
      </c>
      <c r="E101" s="50">
        <v>0</v>
      </c>
      <c r="F101" s="50">
        <v>0</v>
      </c>
      <c r="G101" s="83">
        <f t="shared" si="9"/>
        <v>0</v>
      </c>
      <c r="H101" s="69">
        <f>SUM(G101,J101)</f>
        <v>28</v>
      </c>
      <c r="I101" s="50"/>
      <c r="J101" s="50">
        <v>28</v>
      </c>
      <c r="K101" s="50"/>
      <c r="L101" s="50"/>
      <c r="M101" s="50"/>
    </row>
    <row r="102" spans="1:13" x14ac:dyDescent="0.25">
      <c r="A102" s="136" t="s">
        <v>5</v>
      </c>
      <c r="B102" s="134" t="s">
        <v>100</v>
      </c>
      <c r="C102" s="82"/>
      <c r="D102" s="50">
        <v>1</v>
      </c>
      <c r="E102" s="50">
        <v>0</v>
      </c>
      <c r="F102" s="50">
        <v>0</v>
      </c>
      <c r="G102" s="83">
        <f t="shared" si="9"/>
        <v>1</v>
      </c>
      <c r="H102" s="69">
        <f>SUM(G102,J102)</f>
        <v>31</v>
      </c>
      <c r="I102" s="50"/>
      <c r="J102" s="50">
        <v>30</v>
      </c>
      <c r="K102" s="50"/>
      <c r="L102" s="50"/>
      <c r="M102" s="50"/>
    </row>
    <row r="103" spans="1:13" x14ac:dyDescent="0.25">
      <c r="A103" s="63"/>
      <c r="B103" s="147" t="s">
        <v>101</v>
      </c>
      <c r="C103" s="82"/>
      <c r="D103" s="50">
        <v>0</v>
      </c>
      <c r="E103" s="50">
        <v>0</v>
      </c>
      <c r="F103" s="50">
        <v>0</v>
      </c>
      <c r="G103" s="83">
        <f t="shared" si="9"/>
        <v>0</v>
      </c>
      <c r="H103" s="69">
        <f>SUM(G103,J103)</f>
        <v>27</v>
      </c>
      <c r="I103" s="50"/>
      <c r="J103" s="50">
        <v>27</v>
      </c>
      <c r="K103" s="50"/>
      <c r="L103" s="50"/>
      <c r="M103" s="50"/>
    </row>
    <row r="104" spans="1:13" x14ac:dyDescent="0.25">
      <c r="A104" s="63"/>
      <c r="B104" s="147" t="s">
        <v>102</v>
      </c>
      <c r="C104" s="82"/>
      <c r="D104" s="50">
        <v>0</v>
      </c>
      <c r="E104" s="50">
        <v>1</v>
      </c>
      <c r="F104" s="50">
        <v>0</v>
      </c>
      <c r="G104" s="83">
        <f t="shared" si="9"/>
        <v>1</v>
      </c>
      <c r="H104" s="69">
        <f>SUM(G104,J104)</f>
        <v>27</v>
      </c>
      <c r="I104" s="50"/>
      <c r="J104" s="50">
        <v>26</v>
      </c>
      <c r="K104" s="50"/>
      <c r="L104" s="50"/>
      <c r="M104" s="50"/>
    </row>
    <row r="105" spans="1:13" ht="14.4" thickBot="1" x14ac:dyDescent="0.3">
      <c r="A105" s="72"/>
      <c r="B105" s="148" t="s">
        <v>103</v>
      </c>
      <c r="C105" s="82"/>
      <c r="D105" s="50">
        <v>0</v>
      </c>
      <c r="E105" s="50">
        <v>1</v>
      </c>
      <c r="F105" s="50">
        <v>0</v>
      </c>
      <c r="G105" s="83">
        <f t="shared" si="9"/>
        <v>1</v>
      </c>
      <c r="H105" s="69">
        <f>SUM(G105,J105)</f>
        <v>26</v>
      </c>
      <c r="I105" s="50"/>
      <c r="J105" s="50">
        <v>25</v>
      </c>
      <c r="K105" s="50"/>
      <c r="L105" s="50"/>
      <c r="M105" s="50"/>
    </row>
    <row r="106" spans="1:13" ht="14.4" thickBot="1" x14ac:dyDescent="0.3">
      <c r="A106" s="65" t="s">
        <v>46</v>
      </c>
      <c r="B106" s="161" t="s">
        <v>104</v>
      </c>
      <c r="C106" s="82"/>
      <c r="D106" s="50">
        <v>0</v>
      </c>
      <c r="E106" s="50">
        <v>0</v>
      </c>
      <c r="F106" s="50">
        <v>0</v>
      </c>
      <c r="G106" s="83">
        <f t="shared" si="9"/>
        <v>0</v>
      </c>
      <c r="H106" s="69">
        <f>SUM(G106,J106)</f>
        <v>25</v>
      </c>
      <c r="I106" s="50"/>
      <c r="J106" s="50">
        <v>25</v>
      </c>
      <c r="K106" s="50"/>
      <c r="L106" s="50"/>
      <c r="M106" s="50"/>
    </row>
    <row r="107" spans="1:13" ht="14.4" thickBot="1" x14ac:dyDescent="0.3">
      <c r="A107" s="77" t="s">
        <v>49</v>
      </c>
      <c r="B107" s="50"/>
      <c r="C107" s="149">
        <f t="shared" ref="C107:H107" si="10">SUM(C98:C106)</f>
        <v>0</v>
      </c>
      <c r="D107" s="150">
        <f t="shared" si="10"/>
        <v>1</v>
      </c>
      <c r="E107" s="150">
        <f t="shared" si="10"/>
        <v>4</v>
      </c>
      <c r="F107" s="150">
        <f t="shared" si="10"/>
        <v>2</v>
      </c>
      <c r="G107" s="142">
        <f t="shared" si="10"/>
        <v>7</v>
      </c>
      <c r="H107" s="142">
        <f t="shared" si="10"/>
        <v>252</v>
      </c>
      <c r="I107" s="50"/>
      <c r="J107" s="50"/>
      <c r="K107" s="50"/>
      <c r="L107" s="50"/>
      <c r="M107" s="50"/>
    </row>
    <row r="108" spans="1:13" ht="14.4" thickBot="1" x14ac:dyDescent="0.3">
      <c r="A108" s="77" t="s">
        <v>50</v>
      </c>
      <c r="B108" s="50"/>
      <c r="C108" s="137">
        <f>(C107/G107)*100</f>
        <v>0</v>
      </c>
      <c r="D108" s="138">
        <f>(D107/G107)*100</f>
        <v>14.285714285714285</v>
      </c>
      <c r="E108" s="138">
        <f>(E107/G107)*100</f>
        <v>57.142857142857139</v>
      </c>
      <c r="F108" s="138">
        <f>(F107/G107)*100</f>
        <v>28.571428571428569</v>
      </c>
      <c r="G108" s="139"/>
      <c r="H108" s="50"/>
      <c r="I108" s="50"/>
      <c r="J108" s="50"/>
      <c r="K108" s="50"/>
      <c r="L108" s="50"/>
      <c r="M108" s="50"/>
    </row>
    <row r="109" spans="1:13" ht="14.4" thickBot="1" x14ac:dyDescent="0.3">
      <c r="A109" s="82"/>
      <c r="B109" s="50"/>
      <c r="C109" s="140">
        <f>C108+D108</f>
        <v>14.285714285714285</v>
      </c>
      <c r="D109" s="141"/>
      <c r="E109" s="150">
        <f>E108</f>
        <v>57.142857142857139</v>
      </c>
      <c r="F109" s="142">
        <f>F108</f>
        <v>28.571428571428569</v>
      </c>
      <c r="G109" s="139"/>
      <c r="H109" s="50"/>
      <c r="I109" s="50"/>
      <c r="J109" s="50"/>
      <c r="K109" s="50"/>
      <c r="L109" s="50"/>
      <c r="M109" s="50"/>
    </row>
    <row r="110" spans="1:13" ht="14.4" thickBot="1" x14ac:dyDescent="0.3">
      <c r="A110" s="88"/>
      <c r="B110" s="89"/>
      <c r="C110" s="90" t="s">
        <v>51</v>
      </c>
      <c r="D110" s="91"/>
      <c r="E110" s="92" t="s">
        <v>52</v>
      </c>
      <c r="F110" s="93" t="s">
        <v>53</v>
      </c>
      <c r="G110" s="94"/>
      <c r="H110" s="50"/>
      <c r="I110" s="50"/>
      <c r="J110" s="50"/>
      <c r="K110" s="50"/>
      <c r="L110" s="50"/>
      <c r="M110" s="50"/>
    </row>
    <row r="111" spans="1:13" ht="14.4" thickBot="1" x14ac:dyDescent="0.3">
      <c r="A111" s="50"/>
      <c r="B111" s="50"/>
      <c r="C111" s="151">
        <f>(D107+C107)/H107*100</f>
        <v>0.3968253968253968</v>
      </c>
      <c r="D111" s="152"/>
      <c r="E111" s="89">
        <f>(E107/H107)*100</f>
        <v>1.5873015873015872</v>
      </c>
      <c r="F111" s="94">
        <f>(F107/H107)*100</f>
        <v>0.79365079365079361</v>
      </c>
      <c r="G111" s="50"/>
      <c r="H111" s="50"/>
      <c r="I111" s="50"/>
      <c r="J111" s="50"/>
      <c r="K111" s="50"/>
      <c r="L111" s="50"/>
      <c r="M111" s="50"/>
    </row>
    <row r="112" spans="1:13" ht="14.4" thickBot="1" x14ac:dyDescent="0.3">
      <c r="A112" s="50"/>
      <c r="B112" s="50"/>
      <c r="C112" s="140">
        <f>C111+E111</f>
        <v>1.984126984126984</v>
      </c>
      <c r="D112" s="141"/>
      <c r="E112" s="153"/>
      <c r="F112" s="94"/>
      <c r="G112" s="50"/>
      <c r="H112" s="50"/>
      <c r="I112" s="50"/>
      <c r="J112" s="50"/>
      <c r="K112" s="50"/>
      <c r="L112" s="50"/>
      <c r="M112" s="50"/>
    </row>
    <row r="113" spans="1:13" ht="14.4" thickBot="1" x14ac:dyDescent="0.3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</row>
    <row r="114" spans="1:13" ht="18" thickBot="1" x14ac:dyDescent="0.35">
      <c r="A114" s="108" t="s">
        <v>105</v>
      </c>
      <c r="B114" s="109"/>
      <c r="C114" s="53" t="s">
        <v>33</v>
      </c>
      <c r="D114" s="54"/>
      <c r="E114" s="54"/>
      <c r="F114" s="54"/>
      <c r="G114" s="55"/>
      <c r="H114" s="105"/>
      <c r="I114" s="50"/>
      <c r="J114" s="50"/>
      <c r="K114" s="50"/>
      <c r="L114" s="50"/>
      <c r="M114" s="50"/>
    </row>
    <row r="115" spans="1:13" ht="14.4" thickBot="1" x14ac:dyDescent="0.3">
      <c r="A115" s="56"/>
      <c r="B115" s="134" t="s">
        <v>34</v>
      </c>
      <c r="C115" s="58" t="s">
        <v>35</v>
      </c>
      <c r="D115" s="59" t="s">
        <v>36</v>
      </c>
      <c r="E115" s="59" t="s">
        <v>37</v>
      </c>
      <c r="F115" s="59" t="s">
        <v>38</v>
      </c>
      <c r="G115" s="60" t="s">
        <v>39</v>
      </c>
      <c r="H115" s="154" t="s">
        <v>40</v>
      </c>
      <c r="I115" s="50"/>
      <c r="J115" s="50"/>
      <c r="K115" s="50"/>
      <c r="L115" s="50"/>
      <c r="M115" s="50"/>
    </row>
    <row r="116" spans="1:13" ht="14.4" thickBot="1" x14ac:dyDescent="0.3">
      <c r="A116" s="136" t="s">
        <v>4</v>
      </c>
      <c r="B116" s="117" t="s">
        <v>106</v>
      </c>
      <c r="C116" s="56"/>
      <c r="D116" s="104">
        <v>1</v>
      </c>
      <c r="E116" s="104">
        <v>0</v>
      </c>
      <c r="F116" s="104">
        <v>0</v>
      </c>
      <c r="G116" s="117">
        <f>SUM(C116:F116)</f>
        <v>1</v>
      </c>
      <c r="H116" s="117">
        <f>SUM(G116,J116)</f>
        <v>26</v>
      </c>
      <c r="I116" s="50"/>
      <c r="J116" s="50">
        <v>25</v>
      </c>
      <c r="K116" s="50"/>
      <c r="L116" s="50"/>
      <c r="M116" s="50"/>
    </row>
    <row r="117" spans="1:13" ht="14.4" thickBot="1" x14ac:dyDescent="0.3">
      <c r="A117" s="63"/>
      <c r="B117" s="69" t="s">
        <v>107</v>
      </c>
      <c r="C117" s="82"/>
      <c r="D117" s="50">
        <v>2</v>
      </c>
      <c r="E117" s="50">
        <v>2</v>
      </c>
      <c r="F117" s="50">
        <v>0</v>
      </c>
      <c r="G117" s="69">
        <f t="shared" ref="G117:G123" si="11">SUM(C117:F117)</f>
        <v>4</v>
      </c>
      <c r="H117" s="117">
        <f>SUM(G117,J117)</f>
        <v>32</v>
      </c>
      <c r="I117" s="50"/>
      <c r="J117" s="50">
        <v>28</v>
      </c>
      <c r="K117" s="50"/>
      <c r="L117" s="50"/>
      <c r="M117" s="50"/>
    </row>
    <row r="118" spans="1:13" ht="14.4" thickBot="1" x14ac:dyDescent="0.3">
      <c r="A118" s="136" t="s">
        <v>5</v>
      </c>
      <c r="B118" s="117" t="s">
        <v>108</v>
      </c>
      <c r="C118" s="82"/>
      <c r="D118" s="50">
        <v>0</v>
      </c>
      <c r="E118" s="50">
        <v>1</v>
      </c>
      <c r="F118" s="50">
        <v>1</v>
      </c>
      <c r="G118" s="69">
        <f t="shared" si="11"/>
        <v>2</v>
      </c>
      <c r="H118" s="117">
        <f>SUM(G118,J118)</f>
        <v>26</v>
      </c>
      <c r="I118" s="50"/>
      <c r="J118" s="50">
        <v>24</v>
      </c>
      <c r="K118" s="50"/>
      <c r="L118" s="50"/>
      <c r="M118" s="50"/>
    </row>
    <row r="119" spans="1:13" ht="14.4" thickBot="1" x14ac:dyDescent="0.3">
      <c r="A119" s="63"/>
      <c r="B119" s="69" t="s">
        <v>109</v>
      </c>
      <c r="C119" s="82"/>
      <c r="D119" s="50">
        <v>4</v>
      </c>
      <c r="E119" s="50">
        <v>1</v>
      </c>
      <c r="F119" s="50">
        <v>0</v>
      </c>
      <c r="G119" s="69">
        <f t="shared" si="11"/>
        <v>5</v>
      </c>
      <c r="H119" s="117">
        <f>SUM(G119,J119)</f>
        <v>33</v>
      </c>
      <c r="I119" s="50"/>
      <c r="J119" s="50">
        <v>28</v>
      </c>
      <c r="K119" s="50"/>
      <c r="L119" s="50"/>
      <c r="M119" s="50"/>
    </row>
    <row r="120" spans="1:13" ht="14.4" thickBot="1" x14ac:dyDescent="0.3">
      <c r="A120" s="102"/>
      <c r="B120" s="123" t="s">
        <v>110</v>
      </c>
      <c r="C120" s="82"/>
      <c r="D120" s="50">
        <v>0</v>
      </c>
      <c r="E120" s="50">
        <v>1</v>
      </c>
      <c r="F120" s="50">
        <v>0</v>
      </c>
      <c r="G120" s="69">
        <f t="shared" si="11"/>
        <v>1</v>
      </c>
      <c r="H120" s="117">
        <f>SUM(G120,J120)</f>
        <v>24</v>
      </c>
      <c r="I120" s="50"/>
      <c r="J120" s="50">
        <v>23</v>
      </c>
      <c r="K120" s="50"/>
      <c r="L120" s="50"/>
      <c r="M120" s="50"/>
    </row>
    <row r="121" spans="1:13" ht="14.4" thickBot="1" x14ac:dyDescent="0.3">
      <c r="A121" s="63" t="s">
        <v>111</v>
      </c>
      <c r="B121" s="69" t="s">
        <v>112</v>
      </c>
      <c r="C121" s="82"/>
      <c r="D121" s="50">
        <v>3</v>
      </c>
      <c r="E121" s="50">
        <v>3</v>
      </c>
      <c r="F121" s="50">
        <v>3</v>
      </c>
      <c r="G121" s="69">
        <f t="shared" si="11"/>
        <v>9</v>
      </c>
      <c r="H121" s="117">
        <f>SUM(G121,J121)</f>
        <v>31</v>
      </c>
      <c r="I121" s="50"/>
      <c r="J121" s="50">
        <v>22</v>
      </c>
      <c r="K121" s="50"/>
      <c r="L121" s="50"/>
      <c r="M121" s="50"/>
    </row>
    <row r="122" spans="1:13" ht="14.4" thickBot="1" x14ac:dyDescent="0.3">
      <c r="A122" s="63"/>
      <c r="B122" s="69" t="s">
        <v>113</v>
      </c>
      <c r="C122" s="82"/>
      <c r="D122" s="50">
        <v>2</v>
      </c>
      <c r="E122" s="50">
        <v>1</v>
      </c>
      <c r="F122" s="50">
        <v>0</v>
      </c>
      <c r="G122" s="69">
        <f t="shared" si="11"/>
        <v>3</v>
      </c>
      <c r="H122" s="117">
        <f>SUM(G122,J122)</f>
        <v>27</v>
      </c>
      <c r="I122" s="50"/>
      <c r="J122" s="50">
        <v>24</v>
      </c>
      <c r="K122" s="50"/>
      <c r="L122" s="50"/>
      <c r="M122" s="50"/>
    </row>
    <row r="123" spans="1:13" ht="14.4" thickBot="1" x14ac:dyDescent="0.3">
      <c r="A123" s="72"/>
      <c r="B123" s="123" t="s">
        <v>114</v>
      </c>
      <c r="C123" s="88"/>
      <c r="D123" s="89">
        <v>4</v>
      </c>
      <c r="E123" s="89">
        <v>1</v>
      </c>
      <c r="F123" s="89">
        <v>0</v>
      </c>
      <c r="G123" s="123">
        <f t="shared" si="11"/>
        <v>5</v>
      </c>
      <c r="H123" s="117">
        <f>SUM(G123,J123)</f>
        <v>34</v>
      </c>
      <c r="I123" s="50"/>
      <c r="J123" s="50">
        <v>29</v>
      </c>
      <c r="K123" s="50"/>
      <c r="L123" s="50"/>
      <c r="M123" s="50"/>
    </row>
    <row r="124" spans="1:13" ht="14.4" thickBot="1" x14ac:dyDescent="0.3">
      <c r="A124" s="77" t="s">
        <v>49</v>
      </c>
      <c r="B124" s="50"/>
      <c r="C124" s="149">
        <f>SUM(C116:C123)</f>
        <v>0</v>
      </c>
      <c r="D124" s="150">
        <f>SUM(D116:D123)</f>
        <v>16</v>
      </c>
      <c r="E124" s="150">
        <f>SUM(E116:E123)</f>
        <v>10</v>
      </c>
      <c r="F124" s="150">
        <f>SUM(F116:F123)</f>
        <v>4</v>
      </c>
      <c r="G124" s="142">
        <f>SUM(G116:G123)</f>
        <v>30</v>
      </c>
      <c r="H124" s="142">
        <f t="shared" ref="H124" si="12">SUM(H116:H123)</f>
        <v>233</v>
      </c>
      <c r="I124" s="50"/>
      <c r="J124" s="50"/>
      <c r="K124" s="50"/>
      <c r="L124" s="50"/>
      <c r="M124" s="50"/>
    </row>
    <row r="125" spans="1:13" ht="14.4" thickBot="1" x14ac:dyDescent="0.3">
      <c r="A125" s="77" t="s">
        <v>50</v>
      </c>
      <c r="B125" s="50"/>
      <c r="C125" s="88">
        <f>(C124/G124)*100</f>
        <v>0</v>
      </c>
      <c r="D125" s="89">
        <f>(D124/G124)*100</f>
        <v>53.333333333333336</v>
      </c>
      <c r="E125" s="89">
        <f>(E124/G124)*100</f>
        <v>33.333333333333329</v>
      </c>
      <c r="F125" s="89">
        <f>(F124/G124)*100</f>
        <v>13.333333333333334</v>
      </c>
      <c r="G125" s="94"/>
      <c r="H125" s="83"/>
      <c r="I125" s="50"/>
      <c r="J125" s="50"/>
      <c r="K125" s="50"/>
      <c r="L125" s="50"/>
      <c r="M125" s="50"/>
    </row>
    <row r="126" spans="1:13" ht="14.4" thickBot="1" x14ac:dyDescent="0.3">
      <c r="A126" s="82"/>
      <c r="B126" s="50"/>
      <c r="C126" s="140">
        <f>C125+D125</f>
        <v>53.333333333333336</v>
      </c>
      <c r="D126" s="153"/>
      <c r="E126" s="155">
        <f>E125</f>
        <v>33.333333333333329</v>
      </c>
      <c r="F126" s="155">
        <f>F125</f>
        <v>13.333333333333334</v>
      </c>
      <c r="G126" s="139"/>
      <c r="H126" s="83"/>
      <c r="I126" s="50"/>
      <c r="J126" s="50"/>
      <c r="K126" s="50"/>
      <c r="L126" s="50"/>
      <c r="M126" s="50"/>
    </row>
    <row r="127" spans="1:13" ht="14.4" thickBot="1" x14ac:dyDescent="0.3">
      <c r="A127" s="88"/>
      <c r="B127" s="89"/>
      <c r="C127" s="90" t="s">
        <v>51</v>
      </c>
      <c r="D127" s="146"/>
      <c r="E127" s="156" t="s">
        <v>52</v>
      </c>
      <c r="F127" s="156" t="s">
        <v>53</v>
      </c>
      <c r="G127" s="94"/>
      <c r="H127" s="83"/>
      <c r="I127" s="50"/>
      <c r="J127" s="50"/>
      <c r="K127" s="50"/>
      <c r="L127" s="50"/>
      <c r="M127" s="50"/>
    </row>
    <row r="128" spans="1:13" ht="14.4" thickBot="1" x14ac:dyDescent="0.3">
      <c r="A128" s="82"/>
      <c r="B128" s="50"/>
      <c r="C128" s="143">
        <f>(D124+C124)/H124*100</f>
        <v>6.866952789699571</v>
      </c>
      <c r="D128" s="157"/>
      <c r="E128" s="158">
        <f>(E124/H124)*100</f>
        <v>4.2918454935622314</v>
      </c>
      <c r="F128" s="148">
        <f>(F124/H124)*100</f>
        <v>1.7167381974248928</v>
      </c>
      <c r="G128" s="50"/>
      <c r="H128" s="83"/>
      <c r="I128" s="50"/>
      <c r="J128" s="50"/>
      <c r="K128" s="50"/>
      <c r="L128" s="50"/>
      <c r="M128" s="50"/>
    </row>
    <row r="129" spans="1:13" ht="14.4" thickBot="1" x14ac:dyDescent="0.3">
      <c r="A129" s="82"/>
      <c r="B129" s="50"/>
      <c r="C129" s="140">
        <f>C128+E128</f>
        <v>11.158798283261802</v>
      </c>
      <c r="D129" s="141"/>
      <c r="E129" s="153"/>
      <c r="F129" s="50"/>
      <c r="G129" s="50"/>
      <c r="H129" s="83"/>
      <c r="I129" s="50"/>
      <c r="J129" s="50"/>
      <c r="K129" s="50"/>
      <c r="L129" s="50"/>
      <c r="M129" s="50"/>
    </row>
    <row r="130" spans="1:13" x14ac:dyDescent="0.25">
      <c r="A130" s="82"/>
      <c r="B130" s="50"/>
      <c r="C130" s="50"/>
      <c r="D130" s="50"/>
      <c r="E130" s="50"/>
      <c r="F130" s="50"/>
      <c r="G130" s="50"/>
      <c r="H130" s="83"/>
      <c r="I130" s="50"/>
      <c r="J130" s="50"/>
      <c r="K130" s="50"/>
      <c r="L130" s="50"/>
      <c r="M130" s="50"/>
    </row>
    <row r="131" spans="1:13" ht="14.4" thickBot="1" x14ac:dyDescent="0.3">
      <c r="A131" s="82"/>
      <c r="B131" s="50"/>
      <c r="C131" s="50"/>
      <c r="D131" s="50"/>
      <c r="E131" s="50"/>
      <c r="F131" s="50"/>
      <c r="G131" s="50"/>
      <c r="H131" s="83"/>
      <c r="I131" s="50"/>
      <c r="J131" s="50"/>
      <c r="K131" s="50"/>
      <c r="L131" s="50"/>
      <c r="M131" s="50"/>
    </row>
    <row r="132" spans="1:13" ht="18" thickBot="1" x14ac:dyDescent="0.35">
      <c r="A132" s="108" t="s">
        <v>74</v>
      </c>
      <c r="B132" s="109"/>
      <c r="C132" s="53" t="s">
        <v>33</v>
      </c>
      <c r="D132" s="54"/>
      <c r="E132" s="54"/>
      <c r="F132" s="54"/>
      <c r="G132" s="55"/>
      <c r="H132" s="83"/>
      <c r="I132" s="50"/>
      <c r="J132" s="50"/>
      <c r="K132" s="50"/>
      <c r="L132" s="50"/>
      <c r="M132" s="50"/>
    </row>
    <row r="133" spans="1:13" ht="14.4" thickBot="1" x14ac:dyDescent="0.3">
      <c r="A133" s="56"/>
      <c r="B133" s="134" t="s">
        <v>34</v>
      </c>
      <c r="C133" s="58" t="s">
        <v>35</v>
      </c>
      <c r="D133" s="59" t="s">
        <v>36</v>
      </c>
      <c r="E133" s="59" t="s">
        <v>37</v>
      </c>
      <c r="F133" s="59" t="s">
        <v>38</v>
      </c>
      <c r="G133" s="60" t="s">
        <v>39</v>
      </c>
      <c r="H133" s="61" t="s">
        <v>40</v>
      </c>
      <c r="I133" s="50"/>
      <c r="J133" s="50"/>
      <c r="K133" s="50"/>
      <c r="L133" s="50"/>
      <c r="M133" s="50"/>
    </row>
    <row r="134" spans="1:13" x14ac:dyDescent="0.25">
      <c r="A134" s="136" t="s">
        <v>4</v>
      </c>
      <c r="B134" s="117" t="s">
        <v>115</v>
      </c>
      <c r="C134" s="82"/>
      <c r="D134" s="50">
        <v>1</v>
      </c>
      <c r="E134" s="50">
        <v>0</v>
      </c>
      <c r="F134" s="50">
        <v>0</v>
      </c>
      <c r="G134" s="83">
        <f>SUM(C134:F134)</f>
        <v>1</v>
      </c>
      <c r="H134" s="69">
        <f>SUM(G134,J134)</f>
        <v>28</v>
      </c>
      <c r="I134" s="50"/>
      <c r="J134" s="50">
        <v>27</v>
      </c>
      <c r="K134" s="50"/>
      <c r="L134" s="50"/>
      <c r="M134" s="50"/>
    </row>
    <row r="135" spans="1:13" x14ac:dyDescent="0.25">
      <c r="A135" s="63"/>
      <c r="B135" s="69" t="s">
        <v>116</v>
      </c>
      <c r="C135" s="82"/>
      <c r="D135" s="50">
        <v>0</v>
      </c>
      <c r="E135" s="50">
        <v>0</v>
      </c>
      <c r="F135" s="50">
        <v>0</v>
      </c>
      <c r="G135" s="83">
        <f t="shared" ref="G135:G142" si="13">SUM(C135:F135)</f>
        <v>0</v>
      </c>
      <c r="H135" s="69">
        <f>SUM(G135,J135)</f>
        <v>22</v>
      </c>
      <c r="I135" s="50"/>
      <c r="J135" s="50">
        <v>22</v>
      </c>
      <c r="K135" s="50"/>
      <c r="L135" s="50"/>
      <c r="M135" s="50"/>
    </row>
    <row r="136" spans="1:13" ht="14.4" thickBot="1" x14ac:dyDescent="0.3">
      <c r="A136" s="72"/>
      <c r="B136" s="123" t="s">
        <v>117</v>
      </c>
      <c r="C136" s="82"/>
      <c r="D136" s="50">
        <v>0</v>
      </c>
      <c r="E136" s="50">
        <v>3</v>
      </c>
      <c r="F136" s="50">
        <v>1</v>
      </c>
      <c r="G136" s="83">
        <f t="shared" si="13"/>
        <v>4</v>
      </c>
      <c r="H136" s="69">
        <f>SUM(G136,J136)</f>
        <v>32</v>
      </c>
      <c r="I136" s="50"/>
      <c r="J136" s="50">
        <v>28</v>
      </c>
      <c r="K136" s="50"/>
      <c r="L136" s="50"/>
      <c r="M136" s="50"/>
    </row>
    <row r="137" spans="1:13" x14ac:dyDescent="0.25">
      <c r="A137" s="136" t="s">
        <v>5</v>
      </c>
      <c r="B137" s="117" t="s">
        <v>118</v>
      </c>
      <c r="C137" s="82"/>
      <c r="D137" s="50">
        <v>1</v>
      </c>
      <c r="E137" s="50">
        <v>0</v>
      </c>
      <c r="F137" s="50">
        <v>0</v>
      </c>
      <c r="G137" s="83">
        <f t="shared" si="13"/>
        <v>1</v>
      </c>
      <c r="H137" s="69">
        <f>SUM(G137,J137)</f>
        <v>25</v>
      </c>
      <c r="I137" s="50"/>
      <c r="J137" s="50">
        <v>24</v>
      </c>
      <c r="K137" s="50"/>
      <c r="L137" s="50"/>
      <c r="M137" s="50"/>
    </row>
    <row r="138" spans="1:13" x14ac:dyDescent="0.25">
      <c r="A138" s="63"/>
      <c r="B138" s="69" t="s">
        <v>119</v>
      </c>
      <c r="C138" s="82"/>
      <c r="D138" s="50">
        <v>0</v>
      </c>
      <c r="E138" s="50">
        <v>0</v>
      </c>
      <c r="F138" s="50">
        <v>1</v>
      </c>
      <c r="G138" s="83">
        <f t="shared" si="13"/>
        <v>1</v>
      </c>
      <c r="H138" s="69">
        <f>SUM(G138,J138)</f>
        <v>25</v>
      </c>
      <c r="I138" s="50"/>
      <c r="J138" s="50">
        <v>24</v>
      </c>
      <c r="K138" s="50"/>
      <c r="L138" s="50"/>
      <c r="M138" s="50"/>
    </row>
    <row r="139" spans="1:13" x14ac:dyDescent="0.25">
      <c r="A139" s="63"/>
      <c r="B139" s="69" t="s">
        <v>120</v>
      </c>
      <c r="C139" s="82"/>
      <c r="D139" s="50">
        <v>1</v>
      </c>
      <c r="E139" s="50">
        <v>1</v>
      </c>
      <c r="F139" s="50">
        <v>0</v>
      </c>
      <c r="G139" s="83">
        <f t="shared" si="13"/>
        <v>2</v>
      </c>
      <c r="H139" s="69">
        <f>SUM(G139,J139)</f>
        <v>28</v>
      </c>
      <c r="I139" s="50"/>
      <c r="J139" s="50">
        <v>26</v>
      </c>
      <c r="K139" s="50"/>
      <c r="L139" s="50"/>
      <c r="M139" s="50"/>
    </row>
    <row r="140" spans="1:13" ht="14.4" thickBot="1" x14ac:dyDescent="0.3">
      <c r="A140" s="72"/>
      <c r="B140" s="123" t="s">
        <v>121</v>
      </c>
      <c r="C140" s="82"/>
      <c r="D140" s="50">
        <v>0</v>
      </c>
      <c r="E140" s="50">
        <v>1</v>
      </c>
      <c r="F140" s="50">
        <v>0</v>
      </c>
      <c r="G140" s="83">
        <f t="shared" si="13"/>
        <v>1</v>
      </c>
      <c r="H140" s="69">
        <f>SUM(G140,J140)</f>
        <v>29</v>
      </c>
      <c r="I140" s="50"/>
      <c r="J140" s="50">
        <v>28</v>
      </c>
      <c r="K140" s="50"/>
      <c r="L140" s="50"/>
      <c r="M140" s="50"/>
    </row>
    <row r="141" spans="1:13" x14ac:dyDescent="0.25">
      <c r="A141" s="63" t="s">
        <v>46</v>
      </c>
      <c r="B141" s="69" t="s">
        <v>122</v>
      </c>
      <c r="C141" s="82"/>
      <c r="D141" s="50">
        <v>0</v>
      </c>
      <c r="E141" s="50">
        <v>0</v>
      </c>
      <c r="F141" s="50">
        <v>0</v>
      </c>
      <c r="G141" s="83">
        <f t="shared" si="13"/>
        <v>0</v>
      </c>
      <c r="H141" s="69">
        <f>SUM(G141,J141)</f>
        <v>27</v>
      </c>
      <c r="I141" s="50"/>
      <c r="J141" s="50">
        <v>27</v>
      </c>
      <c r="K141" s="50"/>
      <c r="L141" s="50"/>
      <c r="M141" s="50"/>
    </row>
    <row r="142" spans="1:13" ht="14.4" thickBot="1" x14ac:dyDescent="0.3">
      <c r="A142" s="72"/>
      <c r="B142" s="123" t="s">
        <v>123</v>
      </c>
      <c r="C142" s="88"/>
      <c r="D142" s="89">
        <v>0</v>
      </c>
      <c r="E142" s="89">
        <v>1</v>
      </c>
      <c r="F142" s="89">
        <v>0</v>
      </c>
      <c r="G142" s="94">
        <f t="shared" si="13"/>
        <v>1</v>
      </c>
      <c r="H142" s="69">
        <f>SUM(G142,J142)</f>
        <v>25</v>
      </c>
      <c r="I142" s="50"/>
      <c r="J142" s="50">
        <v>24</v>
      </c>
      <c r="K142" s="50"/>
      <c r="L142" s="50"/>
      <c r="M142" s="50"/>
    </row>
    <row r="143" spans="1:13" ht="14.4" thickBot="1" x14ac:dyDescent="0.3">
      <c r="A143" s="77" t="s">
        <v>49</v>
      </c>
      <c r="B143" s="50"/>
      <c r="C143" s="149">
        <f t="shared" ref="C143:H143" si="14">SUM(C134:C142)</f>
        <v>0</v>
      </c>
      <c r="D143" s="150">
        <f t="shared" si="14"/>
        <v>3</v>
      </c>
      <c r="E143" s="150">
        <f t="shared" si="14"/>
        <v>6</v>
      </c>
      <c r="F143" s="150">
        <f t="shared" si="14"/>
        <v>2</v>
      </c>
      <c r="G143" s="142">
        <f t="shared" si="14"/>
        <v>11</v>
      </c>
      <c r="H143" s="87">
        <f t="shared" si="14"/>
        <v>241</v>
      </c>
      <c r="I143" s="50"/>
      <c r="J143" s="50"/>
      <c r="K143" s="50"/>
      <c r="L143" s="50"/>
      <c r="M143" s="50"/>
    </row>
    <row r="144" spans="1:13" ht="14.4" thickBot="1" x14ac:dyDescent="0.3">
      <c r="A144" s="77" t="s">
        <v>50</v>
      </c>
      <c r="B144" s="50"/>
      <c r="C144" s="137">
        <f>(C143/G143)*100</f>
        <v>0</v>
      </c>
      <c r="D144" s="138">
        <f>(D143/G143)*100</f>
        <v>27.27272727272727</v>
      </c>
      <c r="E144" s="138">
        <f>(E143/G143)*100</f>
        <v>54.54545454545454</v>
      </c>
      <c r="F144" s="138">
        <f>(F143/G143)*100</f>
        <v>18.181818181818183</v>
      </c>
      <c r="G144" s="139"/>
      <c r="H144" s="83"/>
      <c r="I144" s="50"/>
      <c r="J144" s="50"/>
      <c r="K144" s="50"/>
      <c r="L144" s="50"/>
      <c r="M144" s="50"/>
    </row>
    <row r="145" spans="1:13" x14ac:dyDescent="0.25">
      <c r="A145" s="82"/>
      <c r="B145" s="50"/>
      <c r="C145" s="84">
        <f>C144+D144</f>
        <v>27.27272727272727</v>
      </c>
      <c r="D145" s="159"/>
      <c r="E145" s="160">
        <f>E144</f>
        <v>54.54545454545454</v>
      </c>
      <c r="F145" s="160">
        <f>F144</f>
        <v>18.181818181818183</v>
      </c>
      <c r="G145" s="83"/>
      <c r="H145" s="83"/>
      <c r="I145" s="50"/>
      <c r="J145" s="50"/>
      <c r="K145" s="50"/>
      <c r="L145" s="50"/>
      <c r="M145" s="50"/>
    </row>
    <row r="146" spans="1:13" ht="14.4" thickBot="1" x14ac:dyDescent="0.3">
      <c r="A146" s="88"/>
      <c r="B146" s="89"/>
      <c r="C146" s="90" t="s">
        <v>51</v>
      </c>
      <c r="D146" s="146"/>
      <c r="E146" s="156" t="s">
        <v>52</v>
      </c>
      <c r="F146" s="156" t="s">
        <v>53</v>
      </c>
      <c r="G146" s="94"/>
      <c r="H146" s="83"/>
      <c r="I146" s="50"/>
      <c r="J146" s="50"/>
      <c r="K146" s="50"/>
      <c r="L146" s="50"/>
      <c r="M146" s="50"/>
    </row>
    <row r="147" spans="1:13" ht="14.4" thickBot="1" x14ac:dyDescent="0.3">
      <c r="A147" s="82"/>
      <c r="B147" s="50"/>
      <c r="C147" s="140">
        <f>(C143+D143)/H143</f>
        <v>1.2448132780082987E-2</v>
      </c>
      <c r="D147" s="153"/>
      <c r="E147" s="156">
        <f>(E143/H143)*100</f>
        <v>2.4896265560165975</v>
      </c>
      <c r="F147" s="148">
        <f>(F143/H143)*100</f>
        <v>0.82987551867219922</v>
      </c>
      <c r="G147" s="50"/>
      <c r="H147" s="83"/>
      <c r="I147" s="50"/>
      <c r="J147" s="50"/>
      <c r="K147" s="50"/>
      <c r="L147" s="50"/>
      <c r="M147" s="50"/>
    </row>
    <row r="148" spans="1:13" ht="14.4" thickBot="1" x14ac:dyDescent="0.3">
      <c r="A148" s="88"/>
      <c r="B148" s="89"/>
      <c r="C148" s="140">
        <f>C147+E147</f>
        <v>2.5020746887966805</v>
      </c>
      <c r="D148" s="141"/>
      <c r="E148" s="153"/>
      <c r="F148" s="89"/>
      <c r="G148" s="89"/>
      <c r="H148" s="94"/>
      <c r="I148" s="50"/>
      <c r="J148" s="50"/>
      <c r="K148" s="50"/>
      <c r="L148" s="50"/>
      <c r="M148" s="50"/>
    </row>
    <row r="149" spans="1:13" x14ac:dyDescent="0.25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</row>
    <row r="150" spans="1:13" x14ac:dyDescent="0.25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</row>
    <row r="151" spans="1:13" x14ac:dyDescent="0.25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</row>
    <row r="152" spans="1:13" x14ac:dyDescent="0.25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</row>
    <row r="153" spans="1:13" x14ac:dyDescent="0.25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</row>
    <row r="154" spans="1:13" x14ac:dyDescent="0.25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</row>
    <row r="155" spans="1:13" x14ac:dyDescent="0.2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</row>
    <row r="156" spans="1:13" x14ac:dyDescent="0.25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</row>
    <row r="157" spans="1:13" x14ac:dyDescent="0.25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</row>
    <row r="158" spans="1:13" x14ac:dyDescent="0.25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</row>
    <row r="159" spans="1:13" x14ac:dyDescent="0.25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</row>
    <row r="160" spans="1:13" x14ac:dyDescent="0.25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</row>
    <row r="161" spans="1:13" x14ac:dyDescent="0.25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</row>
    <row r="162" spans="1:13" x14ac:dyDescent="0.25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</row>
    <row r="163" spans="1:13" x14ac:dyDescent="0.25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</row>
    <row r="164" spans="1:13" x14ac:dyDescent="0.25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</row>
    <row r="165" spans="1:13" x14ac:dyDescent="0.2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</row>
    <row r="166" spans="1:13" x14ac:dyDescent="0.25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</row>
    <row r="167" spans="1:13" x14ac:dyDescent="0.25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</row>
    <row r="168" spans="1:13" x14ac:dyDescent="0.25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</row>
  </sheetData>
  <mergeCells count="68">
    <mergeCell ref="C148:E148"/>
    <mergeCell ref="A134:A136"/>
    <mergeCell ref="A137:A140"/>
    <mergeCell ref="A141:A142"/>
    <mergeCell ref="C145:D145"/>
    <mergeCell ref="C146:D146"/>
    <mergeCell ref="C147:D147"/>
    <mergeCell ref="C126:D126"/>
    <mergeCell ref="C127:D127"/>
    <mergeCell ref="C128:D128"/>
    <mergeCell ref="C129:E129"/>
    <mergeCell ref="A132:B132"/>
    <mergeCell ref="C132:G132"/>
    <mergeCell ref="A114:B114"/>
    <mergeCell ref="C114:G114"/>
    <mergeCell ref="A116:A117"/>
    <mergeCell ref="A118:A119"/>
    <mergeCell ref="A121:A123"/>
    <mergeCell ref="A98:A101"/>
    <mergeCell ref="A102:A105"/>
    <mergeCell ref="C109:D109"/>
    <mergeCell ref="C110:D110"/>
    <mergeCell ref="C111:D111"/>
    <mergeCell ref="C112:E112"/>
    <mergeCell ref="C92:D92"/>
    <mergeCell ref="C93:D93"/>
    <mergeCell ref="C94:D94"/>
    <mergeCell ref="C95:E95"/>
    <mergeCell ref="A96:B96"/>
    <mergeCell ref="C96:G96"/>
    <mergeCell ref="A80:B80"/>
    <mergeCell ref="C80:G80"/>
    <mergeCell ref="A82:A84"/>
    <mergeCell ref="A85:A87"/>
    <mergeCell ref="A88:A89"/>
    <mergeCell ref="A64:A66"/>
    <mergeCell ref="C69:D69"/>
    <mergeCell ref="C70:D70"/>
    <mergeCell ref="C71:D71"/>
    <mergeCell ref="C72:E72"/>
    <mergeCell ref="A79:B79"/>
    <mergeCell ref="C50:D50"/>
    <mergeCell ref="C51:E51"/>
    <mergeCell ref="A53:B53"/>
    <mergeCell ref="A55:A59"/>
    <mergeCell ref="A60:A63"/>
    <mergeCell ref="C38:E38"/>
    <mergeCell ref="A40:B40"/>
    <mergeCell ref="A43:A44"/>
    <mergeCell ref="C48:D48"/>
    <mergeCell ref="C49:D49"/>
    <mergeCell ref="A19:A23"/>
    <mergeCell ref="A24:A29"/>
    <mergeCell ref="A30:A32"/>
    <mergeCell ref="C35:D35"/>
    <mergeCell ref="C36:D36"/>
    <mergeCell ref="C37:D37"/>
    <mergeCell ref="A8:A9"/>
    <mergeCell ref="C12:D12"/>
    <mergeCell ref="C13:D13"/>
    <mergeCell ref="C14:D14"/>
    <mergeCell ref="C15:E15"/>
    <mergeCell ref="A17:B17"/>
    <mergeCell ref="C17:G17"/>
    <mergeCell ref="A2:B2"/>
    <mergeCell ref="A3:B3"/>
    <mergeCell ref="C3:G3"/>
    <mergeCell ref="A5:A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correct  rate</vt:lpstr>
      <vt:lpstr>sequence duration</vt:lpstr>
      <vt:lpstr>initiation latency</vt:lpstr>
      <vt:lpstr>LIP_inactivation_error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</dc:creator>
  <cp:lastModifiedBy>QJ W</cp:lastModifiedBy>
  <dcterms:created xsi:type="dcterms:W3CDTF">2015-06-05T18:19:34Z</dcterms:created>
  <dcterms:modified xsi:type="dcterms:W3CDTF">2023-12-18T10:23:22Z</dcterms:modified>
</cp:coreProperties>
</file>