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Háskóli Íslands\PC-HI\4 Experiments documents_QIONG\21 H2O2-Treatment-GFPT2-GFPT1-NFkB\"/>
    </mc:Choice>
  </mc:AlternateContent>
  <xr:revisionPtr revIDLastSave="0" documentId="13_ncr:1_{DE67C774-19FD-4F8D-84BD-1DC2A92C94C7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Cq-GAPDH" sheetId="1" r:id="rId1"/>
    <sheet name="Plotting-GAPDH" sheetId="3" r:id="rId2"/>
    <sheet name="Cq-ACNB" sheetId="4" r:id="rId3"/>
    <sheet name="Plotting-ACNB" sheetId="5" r:id="rId4"/>
  </sheets>
  <definedNames>
    <definedName name="_xlnm._FilterDatabase" localSheetId="1" hidden="1">'Plotting-GAPDH'!#REF!</definedName>
  </definedName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5" l="1"/>
  <c r="I15" i="5"/>
  <c r="I14" i="5"/>
  <c r="I11" i="5"/>
  <c r="I10" i="5"/>
  <c r="I9" i="5"/>
  <c r="I6" i="5"/>
  <c r="I5" i="5"/>
  <c r="I4" i="5"/>
  <c r="H16" i="5"/>
  <c r="H15" i="5"/>
  <c r="H14" i="5"/>
  <c r="H11" i="5"/>
  <c r="H10" i="5"/>
  <c r="H9" i="5"/>
  <c r="H6" i="5"/>
  <c r="H5" i="5"/>
  <c r="H4" i="5"/>
  <c r="S6" i="4"/>
  <c r="S5" i="4"/>
  <c r="S4" i="4"/>
  <c r="S3" i="4"/>
  <c r="P6" i="4"/>
  <c r="P5" i="4"/>
  <c r="P4" i="4"/>
  <c r="P3" i="4"/>
  <c r="M3" i="4"/>
  <c r="L3" i="4"/>
  <c r="K3" i="4"/>
  <c r="I16" i="3" l="1"/>
  <c r="H16" i="3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G12" i="5"/>
  <c r="H13" i="5" s="1"/>
  <c r="G7" i="5"/>
  <c r="H8" i="5" s="1"/>
  <c r="G2" i="5"/>
  <c r="H3" i="5" s="1"/>
  <c r="N15" i="4" l="1"/>
  <c r="Q15" i="4" s="1"/>
  <c r="O15" i="4"/>
  <c r="R15" i="4" s="1"/>
  <c r="N9" i="4"/>
  <c r="Q9" i="4" s="1"/>
  <c r="N6" i="4"/>
  <c r="Q6" i="4" s="1"/>
  <c r="I14" i="3"/>
  <c r="H14" i="3"/>
  <c r="I9" i="3"/>
  <c r="H9" i="3"/>
  <c r="I4" i="3"/>
  <c r="H5" i="3"/>
  <c r="H4" i="3"/>
  <c r="M3" i="1"/>
  <c r="P18" i="1" s="1"/>
  <c r="L3" i="1"/>
  <c r="O18" i="1" s="1"/>
  <c r="K3" i="1"/>
  <c r="N3" i="1" s="1"/>
  <c r="I15" i="3"/>
  <c r="H15" i="3"/>
  <c r="I11" i="3"/>
  <c r="I10" i="3"/>
  <c r="H11" i="3"/>
  <c r="H10" i="3"/>
  <c r="I6" i="3"/>
  <c r="I5" i="3"/>
  <c r="H6" i="3"/>
  <c r="J18" i="1"/>
  <c r="I18" i="1"/>
  <c r="H18" i="1"/>
  <c r="J17" i="1"/>
  <c r="I17" i="1"/>
  <c r="H17" i="1"/>
  <c r="P12" i="4" l="1"/>
  <c r="S12" i="4" s="1"/>
  <c r="P7" i="4"/>
  <c r="S7" i="4" s="1"/>
  <c r="P19" i="4"/>
  <c r="S19" i="4" s="1"/>
  <c r="O3" i="4"/>
  <c r="R3" i="4" s="1"/>
  <c r="O17" i="4"/>
  <c r="R17" i="4" s="1"/>
  <c r="N14" i="4"/>
  <c r="Q14" i="4" s="1"/>
  <c r="N3" i="4"/>
  <c r="Q3" i="4" s="1"/>
  <c r="N10" i="4"/>
  <c r="Q10" i="4" s="1"/>
  <c r="N18" i="4"/>
  <c r="Q18" i="4" s="1"/>
  <c r="N19" i="4"/>
  <c r="Q19" i="4" s="1"/>
  <c r="N11" i="4"/>
  <c r="Q11" i="4" s="1"/>
  <c r="N13" i="4"/>
  <c r="Q13" i="4" s="1"/>
  <c r="N5" i="4"/>
  <c r="Q5" i="4" s="1"/>
  <c r="N4" i="4"/>
  <c r="Q4" i="4" s="1"/>
  <c r="P11" i="4"/>
  <c r="S11" i="4" s="1"/>
  <c r="T3" i="4"/>
  <c r="O8" i="4"/>
  <c r="R8" i="4" s="1"/>
  <c r="N16" i="4"/>
  <c r="Q16" i="4" s="1"/>
  <c r="O14" i="4"/>
  <c r="R14" i="4" s="1"/>
  <c r="O5" i="4"/>
  <c r="R5" i="4" s="1"/>
  <c r="P13" i="4"/>
  <c r="S13" i="4" s="1"/>
  <c r="O9" i="4"/>
  <c r="R9" i="4" s="1"/>
  <c r="O6" i="4"/>
  <c r="R6" i="4" s="1"/>
  <c r="N17" i="4"/>
  <c r="Q17" i="4" s="1"/>
  <c r="N20" i="4"/>
  <c r="Q20" i="4" s="1"/>
  <c r="O13" i="4"/>
  <c r="R13" i="4" s="1"/>
  <c r="U3" i="4"/>
  <c r="O11" i="4"/>
  <c r="R11" i="4" s="1"/>
  <c r="O12" i="4"/>
  <c r="R12" i="4" s="1"/>
  <c r="O19" i="4"/>
  <c r="R19" i="4" s="1"/>
  <c r="O20" i="4"/>
  <c r="R20" i="4" s="1"/>
  <c r="O4" i="4"/>
  <c r="R4" i="4" s="1"/>
  <c r="O18" i="4"/>
  <c r="R18" i="4" s="1"/>
  <c r="O10" i="4"/>
  <c r="R10" i="4" s="1"/>
  <c r="P20" i="4"/>
  <c r="S20" i="4" s="1"/>
  <c r="P16" i="4"/>
  <c r="S16" i="4" s="1"/>
  <c r="P10" i="4"/>
  <c r="S10" i="4" s="1"/>
  <c r="P8" i="4"/>
  <c r="S8" i="4" s="1"/>
  <c r="P18" i="4"/>
  <c r="S18" i="4" s="1"/>
  <c r="P17" i="4"/>
  <c r="S17" i="4" s="1"/>
  <c r="P9" i="4"/>
  <c r="S9" i="4" s="1"/>
  <c r="N7" i="4"/>
  <c r="Q7" i="4" s="1"/>
  <c r="O16" i="4"/>
  <c r="R16" i="4" s="1"/>
  <c r="P14" i="4"/>
  <c r="S14" i="4" s="1"/>
  <c r="N8" i="4"/>
  <c r="Q8" i="4" s="1"/>
  <c r="P15" i="4"/>
  <c r="S15" i="4" s="1"/>
  <c r="V3" i="4"/>
  <c r="N12" i="4"/>
  <c r="Q12" i="4" s="1"/>
  <c r="O7" i="4"/>
  <c r="R7" i="4" s="1"/>
  <c r="S18" i="1"/>
  <c r="P17" i="1"/>
  <c r="S17" i="1" s="1"/>
  <c r="O17" i="1"/>
  <c r="R17" i="1" s="1"/>
  <c r="N18" i="1"/>
  <c r="Q18" i="1" s="1"/>
  <c r="N17" i="1"/>
  <c r="Q17" i="1" s="1"/>
  <c r="R18" i="1"/>
  <c r="G12" i="3" l="1"/>
  <c r="H13" i="3" s="1"/>
  <c r="G7" i="3"/>
  <c r="H8" i="3" s="1"/>
  <c r="G2" i="3"/>
  <c r="H3" i="3" s="1"/>
  <c r="H3" i="1"/>
  <c r="I20" i="1"/>
  <c r="I19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20" i="1"/>
  <c r="J19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V3" i="1" l="1"/>
  <c r="O6" i="1"/>
  <c r="R6" i="1" s="1"/>
  <c r="O3" i="1" l="1"/>
  <c r="R3" i="1" s="1"/>
  <c r="O5" i="1"/>
  <c r="R5" i="1" s="1"/>
  <c r="O8" i="1"/>
  <c r="R8" i="1" s="1"/>
  <c r="O13" i="1"/>
  <c r="R13" i="1" s="1"/>
  <c r="U3" i="1"/>
  <c r="O12" i="1"/>
  <c r="R12" i="1" s="1"/>
  <c r="O20" i="1"/>
  <c r="R20" i="1" s="1"/>
  <c r="O11" i="1"/>
  <c r="R11" i="1" s="1"/>
  <c r="O19" i="1"/>
  <c r="R19" i="1" s="1"/>
  <c r="O16" i="1"/>
  <c r="R16" i="1" s="1"/>
  <c r="O7" i="1"/>
  <c r="R7" i="1" s="1"/>
  <c r="O14" i="1"/>
  <c r="R14" i="1" s="1"/>
  <c r="O4" i="1"/>
  <c r="R4" i="1" s="1"/>
  <c r="O10" i="1"/>
  <c r="R10" i="1" s="1"/>
  <c r="O15" i="1"/>
  <c r="R15" i="1" s="1"/>
  <c r="O9" i="1"/>
  <c r="R9" i="1" s="1"/>
  <c r="H20" i="1"/>
  <c r="H14" i="1"/>
  <c r="H15" i="1"/>
  <c r="H16" i="1"/>
  <c r="H19" i="1"/>
  <c r="P3" i="1" l="1"/>
  <c r="P7" i="1" l="1"/>
  <c r="S7" i="1" s="1"/>
  <c r="P20" i="1"/>
  <c r="S20" i="1" s="1"/>
  <c r="P11" i="1"/>
  <c r="S11" i="1" s="1"/>
  <c r="P12" i="1"/>
  <c r="S12" i="1" s="1"/>
  <c r="P4" i="1"/>
  <c r="S4" i="1" s="1"/>
  <c r="P13" i="1"/>
  <c r="S13" i="1" s="1"/>
  <c r="P6" i="1"/>
  <c r="S6" i="1" s="1"/>
  <c r="P15" i="1"/>
  <c r="S15" i="1" s="1"/>
  <c r="P16" i="1"/>
  <c r="S16" i="1" s="1"/>
  <c r="P8" i="1"/>
  <c r="S8" i="1" s="1"/>
  <c r="P9" i="1"/>
  <c r="S9" i="1" s="1"/>
  <c r="P19" i="1"/>
  <c r="S19" i="1" s="1"/>
  <c r="S3" i="1"/>
  <c r="P5" i="1"/>
  <c r="S5" i="1" s="1"/>
  <c r="P14" i="1"/>
  <c r="S14" i="1" s="1"/>
  <c r="P10" i="1"/>
  <c r="S10" i="1" s="1"/>
  <c r="H13" i="1" l="1"/>
  <c r="H12" i="1"/>
  <c r="H11" i="1"/>
  <c r="H10" i="1"/>
  <c r="H9" i="1"/>
  <c r="H8" i="1"/>
  <c r="H7" i="1"/>
  <c r="H6" i="1"/>
  <c r="H5" i="1"/>
  <c r="H4" i="1"/>
  <c r="N13" i="1" l="1"/>
  <c r="Q13" i="1" s="1"/>
  <c r="T3" i="1" l="1"/>
  <c r="Q3" i="1"/>
  <c r="N9" i="1"/>
  <c r="Q9" i="1" s="1"/>
  <c r="N11" i="1"/>
  <c r="Q11" i="1" s="1"/>
  <c r="N6" i="1"/>
  <c r="Q6" i="1" s="1"/>
  <c r="N5" i="1"/>
  <c r="Q5" i="1" s="1"/>
  <c r="N7" i="1"/>
  <c r="Q7" i="1" s="1"/>
  <c r="N8" i="1"/>
  <c r="Q8" i="1" s="1"/>
  <c r="N12" i="1"/>
  <c r="Q12" i="1" s="1"/>
  <c r="N10" i="1"/>
  <c r="Q10" i="1" s="1"/>
  <c r="N4" i="1"/>
  <c r="Q4" i="1" s="1"/>
  <c r="N20" i="1"/>
  <c r="Q20" i="1" s="1"/>
  <c r="N19" i="1"/>
  <c r="Q19" i="1" s="1"/>
  <c r="N14" i="1"/>
  <c r="Q14" i="1" s="1"/>
  <c r="N16" i="1"/>
  <c r="Q16" i="1" s="1"/>
  <c r="N15" i="1"/>
  <c r="Q15" i="1" s="1"/>
</calcChain>
</file>

<file path=xl/sharedStrings.xml><?xml version="1.0" encoding="utf-8"?>
<sst xmlns="http://schemas.openxmlformats.org/spreadsheetml/2006/main" count="162" uniqueCount="38">
  <si>
    <t>delta Cq</t>
    <phoneticPr fontId="2" type="noConversion"/>
  </si>
  <si>
    <t>delta Cq (average)</t>
    <phoneticPr fontId="2" type="noConversion"/>
  </si>
  <si>
    <t>delta delta Cq</t>
    <phoneticPr fontId="2" type="noConversion"/>
  </si>
  <si>
    <t>Fold changes</t>
  </si>
  <si>
    <t>No.</t>
  </si>
  <si>
    <t>Sample Name</t>
  </si>
  <si>
    <t>ACNB</t>
    <phoneticPr fontId="2" type="noConversion"/>
  </si>
  <si>
    <t>GFPT2</t>
    <phoneticPr fontId="2" type="noConversion"/>
  </si>
  <si>
    <t>Cq</t>
    <phoneticPr fontId="2" type="noConversion"/>
  </si>
  <si>
    <t>Sample</t>
    <phoneticPr fontId="2" type="noConversion"/>
  </si>
  <si>
    <t>sd</t>
    <phoneticPr fontId="2" type="noConversion"/>
  </si>
  <si>
    <t>GFPT2</t>
  </si>
  <si>
    <t>GFPT1</t>
  </si>
  <si>
    <t>GFPT1</t>
    <phoneticPr fontId="2" type="noConversion"/>
  </si>
  <si>
    <t>Ctrl</t>
    <phoneticPr fontId="2" type="noConversion"/>
  </si>
  <si>
    <t>H2O2</t>
    <phoneticPr fontId="2" type="noConversion"/>
  </si>
  <si>
    <t>ACNB</t>
  </si>
  <si>
    <t>GAPDH</t>
    <phoneticPr fontId="2" type="noConversion"/>
  </si>
  <si>
    <t>MDAMB231_Ctrl_1</t>
  </si>
  <si>
    <t>MDAMB231_Ctrl_2</t>
  </si>
  <si>
    <t>MDAMB231_Ctrl_3</t>
  </si>
  <si>
    <t>MDAMB231_Ctrl_4</t>
  </si>
  <si>
    <t>MDAMB231_Ctrl_5</t>
  </si>
  <si>
    <t>MDAMB231_Ctrl_6</t>
  </si>
  <si>
    <t>MDAMB231_H2O2_1</t>
  </si>
  <si>
    <t>MDAMB231_H2O2_2</t>
  </si>
  <si>
    <t>MDAMB231_H2O2_3</t>
  </si>
  <si>
    <t>MDAMB231_H2O2_4</t>
  </si>
  <si>
    <t>MDAMB231_H2O2_5</t>
  </si>
  <si>
    <t>MDAMB231_H2O2_6</t>
  </si>
  <si>
    <t>MDAMB231_Starvation_1</t>
  </si>
  <si>
    <t>MDAMB231_Starvation_2</t>
  </si>
  <si>
    <t>MDAMB231_Starvation_3</t>
  </si>
  <si>
    <t>MDAMB231_Starvation_4</t>
  </si>
  <si>
    <t>MDAMB231_Starvation_5</t>
  </si>
  <si>
    <t>MDAMB231_Starvation_6</t>
  </si>
  <si>
    <t>Starvation</t>
    <phoneticPr fontId="2" type="noConversion"/>
  </si>
  <si>
    <t>GAPDH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</si>
</sst>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00"/>
  </numFmts>
  <fonts count="25">
    <font>
      <sz val="11"/>
      <color theme="1"/>
      <name val="等线"/>
      <family val="2"/>
      <charset val="134"/>
      <scheme val="minor"/>
    </font>
    <font>
      <b/>
      <sz val="1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Arial"/>
      <family val="2"/>
    </font>
    <font>
      <b/>
      <sz val="9"/>
      <name val="Arial"/>
      <family val="2"/>
    </font>
    <font>
      <sz val="11"/>
      <name val="等线"/>
      <family val="2"/>
      <charset val="134"/>
      <scheme val="minor"/>
    </font>
    <font>
      <sz val="9"/>
      <name val="Arial"/>
      <family val="2"/>
    </font>
    <font>
      <sz val="10"/>
      <color theme="1"/>
      <name val="等线"/>
      <family val="2"/>
      <charset val="134"/>
      <scheme val="minor"/>
    </font>
    <font>
      <b/>
      <sz val="10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name val="等线"/>
      <family val="2"/>
      <charset val="134"/>
      <scheme val="minor"/>
    </font>
    <font>
      <sz val="10"/>
      <name val="等线"/>
      <family val="2"/>
      <scheme val="minor"/>
    </font>
    <font>
      <b/>
      <sz val="11"/>
      <name val="等线"/>
      <family val="2"/>
      <scheme val="minor"/>
    </font>
    <font>
      <b/>
      <sz val="11"/>
      <name val="等线"/>
      <scheme val="minor"/>
    </font>
    <font>
      <sz val="10"/>
      <name val="等线"/>
      <scheme val="minor"/>
    </font>
    <font>
      <b/>
      <sz val="10"/>
      <color theme="1"/>
      <name val="等线"/>
      <scheme val="minor"/>
    </font>
    <font>
      <sz val="10"/>
      <color theme="1"/>
      <name val="等线"/>
      <scheme val="minor"/>
    </font>
    <font>
      <b/>
      <sz val="11"/>
      <color rgb="FFFF0000"/>
      <name val="等线"/>
      <scheme val="minor"/>
    </font>
    <font>
      <sz val="9"/>
      <color rgb="FF7030A0"/>
      <name val="Arial"/>
      <family val="2"/>
    </font>
    <font>
      <sz val="11"/>
      <color rgb="FF7030A0"/>
      <name val="等线"/>
      <family val="2"/>
      <charset val="134"/>
      <scheme val="minor"/>
    </font>
    <font>
      <b/>
      <sz val="11"/>
      <color rgb="FF7030A0"/>
      <name val="等线"/>
      <scheme val="minor"/>
    </font>
    <font>
      <sz val="10"/>
      <color rgb="FF7030A0"/>
      <name val="等线"/>
      <scheme val="minor"/>
    </font>
    <font>
      <b/>
      <sz val="11"/>
      <color rgb="FFFF0000"/>
      <name val="等线"/>
      <family val="2"/>
      <scheme val="minor"/>
    </font>
    <font>
      <sz val="10"/>
      <color rgb="FFFF0000"/>
      <name val="等线"/>
      <scheme val="minor"/>
    </font>
    <font>
      <sz val="10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6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78" fontId="7" fillId="0" borderId="5" xfId="0" applyNumberFormat="1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178" fontId="11" fillId="0" borderId="6" xfId="0" applyNumberFormat="1" applyFont="1" applyFill="1" applyBorder="1" applyAlignment="1">
      <alignment horizontal="center" vertical="center"/>
    </xf>
    <xf numFmtId="178" fontId="11" fillId="0" borderId="9" xfId="0" applyNumberFormat="1" applyFont="1" applyFill="1" applyBorder="1" applyAlignment="1">
      <alignment horizontal="center" vertical="center"/>
    </xf>
    <xf numFmtId="178" fontId="11" fillId="0" borderId="15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11" fillId="0" borderId="3" xfId="0" applyNumberFormat="1" applyFont="1" applyFill="1" applyBorder="1" applyAlignment="1">
      <alignment horizontal="center" vertical="center"/>
    </xf>
    <xf numFmtId="178" fontId="14" fillId="0" borderId="6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2" xfId="0" applyNumberFormat="1" applyFont="1" applyFill="1" applyBorder="1" applyAlignment="1">
      <alignment horizontal="center" vertical="center"/>
    </xf>
    <xf numFmtId="2" fontId="18" fillId="0" borderId="3" xfId="0" applyNumberFormat="1" applyFont="1" applyFill="1" applyBorder="1" applyAlignment="1">
      <alignment horizontal="center" vertical="center"/>
    </xf>
    <xf numFmtId="177" fontId="18" fillId="0" borderId="1" xfId="0" applyNumberFormat="1" applyFont="1" applyFill="1" applyBorder="1" applyAlignment="1">
      <alignment horizontal="center" vertical="center"/>
    </xf>
    <xf numFmtId="177" fontId="18" fillId="0" borderId="24" xfId="0" applyNumberFormat="1" applyFont="1" applyFill="1" applyBorder="1" applyAlignment="1">
      <alignment horizontal="center" vertical="center"/>
    </xf>
    <xf numFmtId="177" fontId="18" fillId="0" borderId="2" xfId="0" applyNumberFormat="1" applyFont="1" applyFill="1" applyBorder="1" applyAlignment="1">
      <alignment horizontal="center" vertical="center"/>
    </xf>
    <xf numFmtId="177" fontId="18" fillId="0" borderId="3" xfId="0" applyNumberFormat="1" applyFont="1" applyFill="1" applyBorder="1" applyAlignment="1">
      <alignment horizontal="center" vertical="center"/>
    </xf>
    <xf numFmtId="178" fontId="18" fillId="0" borderId="3" xfId="0" applyNumberFormat="1" applyFont="1" applyFill="1" applyBorder="1" applyAlignment="1">
      <alignment horizontal="center" vertical="center"/>
    </xf>
    <xf numFmtId="177" fontId="18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2" fontId="18" fillId="0" borderId="4" xfId="0" applyNumberFormat="1" applyFont="1" applyFill="1" applyBorder="1" applyAlignment="1">
      <alignment horizontal="center" vertical="center"/>
    </xf>
    <xf numFmtId="2" fontId="18" fillId="0" borderId="5" xfId="0" applyNumberFormat="1" applyFont="1" applyFill="1" applyBorder="1" applyAlignment="1">
      <alignment horizontal="center" vertical="center"/>
    </xf>
    <xf numFmtId="2" fontId="18" fillId="0" borderId="6" xfId="0" applyNumberFormat="1" applyFont="1" applyFill="1" applyBorder="1" applyAlignment="1">
      <alignment horizontal="center" vertical="center"/>
    </xf>
    <xf numFmtId="177" fontId="18" fillId="0" borderId="4" xfId="0" applyNumberFormat="1" applyFont="1" applyFill="1" applyBorder="1" applyAlignment="1">
      <alignment horizontal="center" vertical="center"/>
    </xf>
    <xf numFmtId="177" fontId="18" fillId="0" borderId="25" xfId="0" applyNumberFormat="1" applyFont="1" applyFill="1" applyBorder="1" applyAlignment="1">
      <alignment horizontal="center" vertical="center"/>
    </xf>
    <xf numFmtId="177" fontId="18" fillId="0" borderId="5" xfId="0" applyNumberFormat="1" applyFont="1" applyFill="1" applyBorder="1" applyAlignment="1">
      <alignment horizontal="center" vertical="center"/>
    </xf>
    <xf numFmtId="177" fontId="18" fillId="0" borderId="6" xfId="0" applyNumberFormat="1" applyFont="1" applyFill="1" applyBorder="1" applyAlignment="1">
      <alignment horizontal="center" vertical="center"/>
    </xf>
    <xf numFmtId="178" fontId="18" fillId="0" borderId="6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2" fontId="18" fillId="0" borderId="7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18" fillId="0" borderId="9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177" fontId="18" fillId="0" borderId="8" xfId="0" applyNumberFormat="1" applyFont="1" applyFill="1" applyBorder="1" applyAlignment="1">
      <alignment horizontal="center" vertical="center"/>
    </xf>
    <xf numFmtId="178" fontId="18" fillId="0" borderId="9" xfId="0" applyNumberFormat="1" applyFont="1" applyFill="1" applyBorder="1" applyAlignment="1">
      <alignment horizontal="center" vertical="center"/>
    </xf>
    <xf numFmtId="2" fontId="18" fillId="0" borderId="13" xfId="0" applyNumberFormat="1" applyFont="1" applyFill="1" applyBorder="1" applyAlignment="1">
      <alignment horizontal="center" vertical="center"/>
    </xf>
    <xf numFmtId="2" fontId="18" fillId="0" borderId="14" xfId="0" applyNumberFormat="1" applyFont="1" applyFill="1" applyBorder="1" applyAlignment="1">
      <alignment horizontal="center" vertical="center"/>
    </xf>
    <xf numFmtId="2" fontId="18" fillId="0" borderId="15" xfId="0" applyNumberFormat="1" applyFont="1" applyFill="1" applyBorder="1" applyAlignment="1">
      <alignment horizontal="center" vertical="center"/>
    </xf>
    <xf numFmtId="177" fontId="18" fillId="0" borderId="27" xfId="0" applyNumberFormat="1" applyFont="1" applyFill="1" applyBorder="1" applyAlignment="1">
      <alignment horizontal="center" vertical="center"/>
    </xf>
    <xf numFmtId="177" fontId="18" fillId="0" borderId="14" xfId="0" applyNumberFormat="1" applyFont="1" applyFill="1" applyBorder="1" applyAlignment="1">
      <alignment horizontal="center" vertical="center"/>
    </xf>
    <xf numFmtId="178" fontId="18" fillId="0" borderId="15" xfId="0" applyNumberFormat="1" applyFont="1" applyFill="1" applyBorder="1" applyAlignment="1">
      <alignment horizontal="center" vertical="center"/>
    </xf>
    <xf numFmtId="176" fontId="18" fillId="0" borderId="5" xfId="0" applyNumberFormat="1" applyFont="1" applyFill="1" applyBorder="1" applyAlignment="1">
      <alignment horizontal="center" vertical="center"/>
    </xf>
    <xf numFmtId="178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176" fontId="18" fillId="0" borderId="2" xfId="0" applyNumberFormat="1" applyFont="1" applyFill="1" applyBorder="1" applyAlignment="1">
      <alignment horizontal="center" vertical="center"/>
    </xf>
    <xf numFmtId="178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176" fontId="18" fillId="0" borderId="8" xfId="0" applyNumberFormat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178" fontId="18" fillId="0" borderId="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176" fontId="18" fillId="0" borderId="14" xfId="0" applyNumberFormat="1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178" fontId="18" fillId="0" borderId="14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 wrapText="1"/>
    </xf>
    <xf numFmtId="0" fontId="18" fillId="0" borderId="25" xfId="0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center" vertical="center" wrapText="1"/>
    </xf>
    <xf numFmtId="176" fontId="18" fillId="0" borderId="16" xfId="0" applyNumberFormat="1" applyFont="1" applyFill="1" applyBorder="1" applyAlignment="1">
      <alignment horizontal="center" vertical="center"/>
    </xf>
    <xf numFmtId="176" fontId="18" fillId="0" borderId="17" xfId="0" applyNumberFormat="1" applyFont="1" applyFill="1" applyBorder="1" applyAlignment="1">
      <alignment horizontal="center" vertical="center"/>
    </xf>
    <xf numFmtId="176" fontId="18" fillId="0" borderId="18" xfId="0" applyNumberFormat="1" applyFont="1" applyFill="1" applyBorder="1" applyAlignment="1">
      <alignment horizontal="center" vertical="center"/>
    </xf>
    <xf numFmtId="176" fontId="18" fillId="0" borderId="23" xfId="0" applyNumberFormat="1" applyFont="1" applyFill="1" applyBorder="1" applyAlignment="1">
      <alignment horizontal="center" vertical="center"/>
    </xf>
    <xf numFmtId="176" fontId="18" fillId="0" borderId="24" xfId="0" applyNumberFormat="1" applyFont="1" applyFill="1" applyBorder="1" applyAlignment="1">
      <alignment horizontal="center" vertical="center"/>
    </xf>
    <xf numFmtId="176" fontId="18" fillId="0" borderId="25" xfId="0" applyNumberFormat="1" applyFont="1" applyFill="1" applyBorder="1" applyAlignment="1">
      <alignment horizontal="center" vertical="center"/>
    </xf>
    <xf numFmtId="176" fontId="18" fillId="0" borderId="26" xfId="0" applyNumberFormat="1" applyFont="1" applyFill="1" applyBorder="1" applyAlignment="1">
      <alignment horizontal="center" vertical="center"/>
    </xf>
    <xf numFmtId="176" fontId="18" fillId="0" borderId="27" xfId="0" applyNumberFormat="1" applyFont="1" applyFill="1" applyBorder="1" applyAlignment="1">
      <alignment horizontal="center" vertical="center"/>
    </xf>
    <xf numFmtId="177" fontId="18" fillId="0" borderId="16" xfId="0" applyNumberFormat="1" applyFont="1" applyFill="1" applyBorder="1" applyAlignment="1">
      <alignment horizontal="center" vertical="center"/>
    </xf>
    <xf numFmtId="177" fontId="18" fillId="0" borderId="17" xfId="0" applyNumberFormat="1" applyFont="1" applyFill="1" applyBorder="1" applyAlignment="1">
      <alignment horizontal="center" vertical="center"/>
    </xf>
    <xf numFmtId="177" fontId="18" fillId="0" borderId="18" xfId="0" applyNumberFormat="1" applyFont="1" applyFill="1" applyBorder="1" applyAlignment="1">
      <alignment horizontal="center" vertical="center"/>
    </xf>
    <xf numFmtId="177" fontId="18" fillId="0" borderId="2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177" fontId="18" fillId="0" borderId="26" xfId="0" applyNumberFormat="1" applyFont="1" applyFill="1" applyBorder="1" applyAlignment="1">
      <alignment horizontal="center" vertical="center"/>
    </xf>
    <xf numFmtId="178" fontId="18" fillId="0" borderId="1" xfId="0" applyNumberFormat="1" applyFont="1" applyFill="1" applyBorder="1" applyAlignment="1">
      <alignment horizontal="center" vertical="center"/>
    </xf>
    <xf numFmtId="178" fontId="18" fillId="0" borderId="4" xfId="0" applyNumberFormat="1" applyFont="1" applyFill="1" applyBorder="1" applyAlignment="1">
      <alignment horizontal="center" vertical="center"/>
    </xf>
    <xf numFmtId="178" fontId="18" fillId="0" borderId="7" xfId="0" applyNumberFormat="1" applyFont="1" applyFill="1" applyBorder="1" applyAlignment="1">
      <alignment horizontal="center" vertical="center"/>
    </xf>
    <xf numFmtId="178" fontId="18" fillId="0" borderId="13" xfId="0" applyNumberFormat="1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178" fontId="11" fillId="0" borderId="5" xfId="0" applyNumberFormat="1" applyFont="1" applyFill="1" applyBorder="1" applyAlignment="1">
      <alignment horizontal="center" vertical="center"/>
    </xf>
    <xf numFmtId="178" fontId="14" fillId="0" borderId="5" xfId="0" applyNumberFormat="1" applyFont="1" applyFill="1" applyBorder="1" applyAlignment="1">
      <alignment horizontal="center" vertical="center"/>
    </xf>
    <xf numFmtId="178" fontId="11" fillId="0" borderId="2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11" fillId="0" borderId="4" xfId="0" applyNumberFormat="1" applyFont="1" applyFill="1" applyBorder="1" applyAlignment="1">
      <alignment horizontal="center" vertical="center"/>
    </xf>
    <xf numFmtId="178" fontId="14" fillId="0" borderId="4" xfId="0" applyNumberFormat="1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178" fontId="11" fillId="0" borderId="13" xfId="0" applyNumberFormat="1" applyFont="1" applyFill="1" applyBorder="1" applyAlignment="1">
      <alignment horizontal="center" vertical="center"/>
    </xf>
    <xf numFmtId="178" fontId="11" fillId="0" borderId="14" xfId="0" applyNumberFormat="1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178" fontId="11" fillId="0" borderId="7" xfId="0" applyNumberFormat="1" applyFont="1" applyFill="1" applyBorder="1" applyAlignment="1">
      <alignment horizontal="center" vertical="center"/>
    </xf>
    <xf numFmtId="178" fontId="11" fillId="0" borderId="8" xfId="0" applyNumberFormat="1" applyFont="1" applyFill="1" applyBorder="1" applyAlignment="1">
      <alignment horizontal="center" vertical="center"/>
    </xf>
    <xf numFmtId="178" fontId="7" fillId="0" borderId="4" xfId="0" applyNumberFormat="1" applyFont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8" fontId="7" fillId="0" borderId="8" xfId="0" applyNumberFormat="1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78" fontId="16" fillId="0" borderId="0" xfId="0" applyNumberFormat="1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 wrapText="1"/>
    </xf>
    <xf numFmtId="0" fontId="18" fillId="2" borderId="25" xfId="0" applyFont="1" applyFill="1" applyBorder="1" applyAlignment="1">
      <alignment horizontal="center" vertical="center" wrapText="1"/>
    </xf>
    <xf numFmtId="2" fontId="18" fillId="2" borderId="4" xfId="0" applyNumberFormat="1" applyFont="1" applyFill="1" applyBorder="1" applyAlignment="1">
      <alignment horizontal="center" vertical="center"/>
    </xf>
    <xf numFmtId="2" fontId="18" fillId="2" borderId="5" xfId="0" applyNumberFormat="1" applyFont="1" applyFill="1" applyBorder="1" applyAlignment="1">
      <alignment horizontal="center" vertical="center"/>
    </xf>
    <xf numFmtId="2" fontId="18" fillId="2" borderId="6" xfId="0" applyNumberFormat="1" applyFont="1" applyFill="1" applyBorder="1" applyAlignment="1">
      <alignment horizontal="center" vertical="center"/>
    </xf>
    <xf numFmtId="176" fontId="18" fillId="2" borderId="17" xfId="0" applyNumberFormat="1" applyFont="1" applyFill="1" applyBorder="1" applyAlignment="1">
      <alignment horizontal="center" vertical="center"/>
    </xf>
    <xf numFmtId="176" fontId="18" fillId="2" borderId="5" xfId="0" applyNumberFormat="1" applyFont="1" applyFill="1" applyBorder="1" applyAlignment="1">
      <alignment horizontal="center" vertical="center"/>
    </xf>
    <xf numFmtId="176" fontId="18" fillId="2" borderId="25" xfId="0" applyNumberFormat="1" applyFont="1" applyFill="1" applyBorder="1" applyAlignment="1">
      <alignment horizontal="center" vertical="center"/>
    </xf>
    <xf numFmtId="177" fontId="18" fillId="2" borderId="4" xfId="0" applyNumberFormat="1" applyFont="1" applyFill="1" applyBorder="1" applyAlignment="1">
      <alignment horizontal="center" vertical="center"/>
    </xf>
    <xf numFmtId="177" fontId="18" fillId="2" borderId="5" xfId="0" applyNumberFormat="1" applyFont="1" applyFill="1" applyBorder="1" applyAlignment="1">
      <alignment horizontal="center" vertical="center"/>
    </xf>
    <xf numFmtId="177" fontId="18" fillId="2" borderId="6" xfId="0" applyNumberFormat="1" applyFont="1" applyFill="1" applyBorder="1" applyAlignment="1">
      <alignment horizontal="center" vertical="center"/>
    </xf>
    <xf numFmtId="177" fontId="18" fillId="2" borderId="17" xfId="0" applyNumberFormat="1" applyFont="1" applyFill="1" applyBorder="1" applyAlignment="1">
      <alignment horizontal="center" vertical="center"/>
    </xf>
    <xf numFmtId="177" fontId="18" fillId="2" borderId="25" xfId="0" applyNumberFormat="1" applyFont="1" applyFill="1" applyBorder="1" applyAlignment="1">
      <alignment horizontal="center" vertical="center"/>
    </xf>
    <xf numFmtId="178" fontId="18" fillId="2" borderId="4" xfId="0" applyNumberFormat="1" applyFont="1" applyFill="1" applyBorder="1" applyAlignment="1">
      <alignment horizontal="center" vertical="center"/>
    </xf>
    <xf numFmtId="178" fontId="18" fillId="2" borderId="5" xfId="0" applyNumberFormat="1" applyFont="1" applyFill="1" applyBorder="1" applyAlignment="1">
      <alignment horizontal="center" vertical="center"/>
    </xf>
    <xf numFmtId="178" fontId="18" fillId="2" borderId="6" xfId="0" applyNumberFormat="1" applyFont="1" applyFill="1" applyBorder="1" applyAlignment="1">
      <alignment horizontal="center" vertical="center"/>
    </xf>
    <xf numFmtId="0" fontId="19" fillId="2" borderId="0" xfId="0" applyFont="1" applyFill="1">
      <alignment vertical="center"/>
    </xf>
    <xf numFmtId="0" fontId="18" fillId="2" borderId="28" xfId="0" applyFont="1" applyFill="1" applyBorder="1" applyAlignment="1">
      <alignment horizontal="center" vertical="center" wrapText="1"/>
    </xf>
    <xf numFmtId="0" fontId="18" fillId="2" borderId="31" xfId="0" applyFont="1" applyFill="1" applyBorder="1" applyAlignment="1">
      <alignment horizontal="center" vertical="center" wrapText="1"/>
    </xf>
    <xf numFmtId="2" fontId="18" fillId="2" borderId="28" xfId="0" applyNumberFormat="1" applyFont="1" applyFill="1" applyBorder="1" applyAlignment="1">
      <alignment horizontal="center" vertical="center"/>
    </xf>
    <xf numFmtId="2" fontId="18" fillId="2" borderId="29" xfId="0" applyNumberFormat="1" applyFont="1" applyFill="1" applyBorder="1" applyAlignment="1">
      <alignment horizontal="center" vertical="center"/>
    </xf>
    <xf numFmtId="2" fontId="18" fillId="2" borderId="30" xfId="0" applyNumberFormat="1" applyFont="1" applyFill="1" applyBorder="1" applyAlignment="1">
      <alignment horizontal="center" vertical="center"/>
    </xf>
    <xf numFmtId="176" fontId="18" fillId="2" borderId="32" xfId="0" applyNumberFormat="1" applyFont="1" applyFill="1" applyBorder="1" applyAlignment="1">
      <alignment horizontal="center" vertical="center"/>
    </xf>
    <xf numFmtId="176" fontId="18" fillId="2" borderId="29" xfId="0" applyNumberFormat="1" applyFont="1" applyFill="1" applyBorder="1" applyAlignment="1">
      <alignment horizontal="center" vertical="center"/>
    </xf>
    <xf numFmtId="176" fontId="18" fillId="2" borderId="31" xfId="0" applyNumberFormat="1" applyFont="1" applyFill="1" applyBorder="1" applyAlignment="1">
      <alignment horizontal="center" vertical="center"/>
    </xf>
    <xf numFmtId="177" fontId="18" fillId="2" borderId="28" xfId="0" applyNumberFormat="1" applyFont="1" applyFill="1" applyBorder="1" applyAlignment="1">
      <alignment horizontal="center" vertical="center"/>
    </xf>
    <xf numFmtId="177" fontId="18" fillId="2" borderId="29" xfId="0" applyNumberFormat="1" applyFont="1" applyFill="1" applyBorder="1" applyAlignment="1">
      <alignment horizontal="center" vertical="center"/>
    </xf>
    <xf numFmtId="177" fontId="18" fillId="2" borderId="30" xfId="0" applyNumberFormat="1" applyFont="1" applyFill="1" applyBorder="1" applyAlignment="1">
      <alignment horizontal="center" vertical="center"/>
    </xf>
    <xf numFmtId="177" fontId="18" fillId="2" borderId="32" xfId="0" applyNumberFormat="1" applyFont="1" applyFill="1" applyBorder="1" applyAlignment="1">
      <alignment horizontal="center" vertical="center"/>
    </xf>
    <xf numFmtId="177" fontId="18" fillId="2" borderId="31" xfId="0" applyNumberFormat="1" applyFont="1" applyFill="1" applyBorder="1" applyAlignment="1">
      <alignment horizontal="center" vertical="center"/>
    </xf>
    <xf numFmtId="178" fontId="18" fillId="2" borderId="28" xfId="0" applyNumberFormat="1" applyFont="1" applyFill="1" applyBorder="1" applyAlignment="1">
      <alignment horizontal="center" vertical="center"/>
    </xf>
    <xf numFmtId="178" fontId="18" fillId="2" borderId="29" xfId="0" applyNumberFormat="1" applyFont="1" applyFill="1" applyBorder="1" applyAlignment="1">
      <alignment horizontal="center" vertical="center"/>
    </xf>
    <xf numFmtId="178" fontId="18" fillId="2" borderId="30" xfId="0" applyNumberFormat="1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178" fontId="21" fillId="0" borderId="4" xfId="0" applyNumberFormat="1" applyFont="1" applyFill="1" applyBorder="1" applyAlignment="1">
      <alignment horizontal="center" vertical="center"/>
    </xf>
    <xf numFmtId="178" fontId="21" fillId="0" borderId="5" xfId="0" applyNumberFormat="1" applyFont="1" applyFill="1" applyBorder="1" applyAlignment="1">
      <alignment horizontal="center" vertical="center"/>
    </xf>
    <xf numFmtId="178" fontId="21" fillId="0" borderId="6" xfId="0" applyNumberFormat="1" applyFont="1" applyFill="1" applyBorder="1" applyAlignment="1">
      <alignment horizontal="center" vertical="center"/>
    </xf>
    <xf numFmtId="0" fontId="20" fillId="0" borderId="40" xfId="0" applyFont="1" applyFill="1" applyBorder="1" applyAlignment="1">
      <alignment horizontal="center" vertical="center"/>
    </xf>
    <xf numFmtId="178" fontId="21" fillId="0" borderId="28" xfId="0" applyNumberFormat="1" applyFont="1" applyFill="1" applyBorder="1" applyAlignment="1">
      <alignment horizontal="center" vertical="center"/>
    </xf>
    <xf numFmtId="178" fontId="21" fillId="0" borderId="29" xfId="0" applyNumberFormat="1" applyFont="1" applyFill="1" applyBorder="1" applyAlignment="1">
      <alignment horizontal="center" vertical="center"/>
    </xf>
    <xf numFmtId="178" fontId="21" fillId="0" borderId="30" xfId="0" applyNumberFormat="1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center" vertical="center" wrapText="1"/>
    </xf>
    <xf numFmtId="2" fontId="18" fillId="0" borderId="28" xfId="0" applyNumberFormat="1" applyFont="1" applyFill="1" applyBorder="1" applyAlignment="1">
      <alignment horizontal="center" vertical="center"/>
    </xf>
    <xf numFmtId="2" fontId="18" fillId="0" borderId="29" xfId="0" applyNumberFormat="1" applyFont="1" applyFill="1" applyBorder="1" applyAlignment="1">
      <alignment horizontal="center" vertical="center"/>
    </xf>
    <xf numFmtId="2" fontId="18" fillId="0" borderId="30" xfId="0" applyNumberFormat="1" applyFont="1" applyFill="1" applyBorder="1" applyAlignment="1">
      <alignment horizontal="center" vertical="center"/>
    </xf>
    <xf numFmtId="176" fontId="18" fillId="0" borderId="32" xfId="0" applyNumberFormat="1" applyFont="1" applyFill="1" applyBorder="1" applyAlignment="1">
      <alignment horizontal="center" vertical="center"/>
    </xf>
    <xf numFmtId="176" fontId="18" fillId="0" borderId="29" xfId="0" applyNumberFormat="1" applyFont="1" applyFill="1" applyBorder="1" applyAlignment="1">
      <alignment horizontal="center" vertical="center"/>
    </xf>
    <xf numFmtId="177" fontId="18" fillId="0" borderId="28" xfId="0" applyNumberFormat="1" applyFont="1" applyFill="1" applyBorder="1" applyAlignment="1">
      <alignment horizontal="center" vertical="center"/>
    </xf>
    <xf numFmtId="177" fontId="18" fillId="0" borderId="29" xfId="0" applyNumberFormat="1" applyFont="1" applyFill="1" applyBorder="1" applyAlignment="1">
      <alignment horizontal="center" vertical="center"/>
    </xf>
    <xf numFmtId="177" fontId="18" fillId="0" borderId="30" xfId="0" applyNumberFormat="1" applyFont="1" applyFill="1" applyBorder="1" applyAlignment="1">
      <alignment horizontal="center" vertical="center"/>
    </xf>
    <xf numFmtId="177" fontId="18" fillId="0" borderId="32" xfId="0" applyNumberFormat="1" applyFont="1" applyFill="1" applyBorder="1" applyAlignment="1">
      <alignment horizontal="center" vertical="center"/>
    </xf>
    <xf numFmtId="178" fontId="18" fillId="0" borderId="28" xfId="0" applyNumberFormat="1" applyFont="1" applyFill="1" applyBorder="1" applyAlignment="1">
      <alignment horizontal="center" vertical="center"/>
    </xf>
    <xf numFmtId="178" fontId="18" fillId="0" borderId="29" xfId="0" applyNumberFormat="1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178" fontId="14" fillId="0" borderId="28" xfId="0" applyNumberFormat="1" applyFont="1" applyFill="1" applyBorder="1" applyAlignment="1">
      <alignment horizontal="center" vertical="center"/>
    </xf>
    <xf numFmtId="178" fontId="14" fillId="0" borderId="29" xfId="0" applyNumberFormat="1" applyFont="1" applyFill="1" applyBorder="1" applyAlignment="1">
      <alignment horizontal="center" vertical="center"/>
    </xf>
    <xf numFmtId="0" fontId="22" fillId="0" borderId="20" xfId="0" applyFont="1" applyFill="1" applyBorder="1" applyAlignment="1">
      <alignment horizontal="center" vertical="center"/>
    </xf>
    <xf numFmtId="178" fontId="23" fillId="0" borderId="4" xfId="0" applyNumberFormat="1" applyFont="1" applyFill="1" applyBorder="1" applyAlignment="1">
      <alignment horizontal="center" vertical="center"/>
    </xf>
    <xf numFmtId="178" fontId="23" fillId="0" borderId="5" xfId="0" applyNumberFormat="1" applyFont="1" applyFill="1" applyBorder="1" applyAlignment="1">
      <alignment horizontal="center" vertical="center"/>
    </xf>
    <xf numFmtId="178" fontId="23" fillId="0" borderId="6" xfId="0" applyNumberFormat="1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178" fontId="23" fillId="0" borderId="3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178" fontId="24" fillId="0" borderId="4" xfId="0" applyNumberFormat="1" applyFont="1" applyFill="1" applyBorder="1" applyAlignment="1">
      <alignment horizontal="center" vertical="center"/>
    </xf>
    <xf numFmtId="178" fontId="24" fillId="0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'Cq-GAPDH'!$D$3:$D$20</c:f>
              <c:numCache>
                <c:formatCode>0.00</c:formatCode>
                <c:ptCount val="18"/>
                <c:pt idx="0">
                  <c:v>25.764806698803898</c:v>
                </c:pt>
                <c:pt idx="1">
                  <c:v>25.257552529688901</c:v>
                </c:pt>
                <c:pt idx="2">
                  <c:v>25.0198776503135</c:v>
                </c:pt>
                <c:pt idx="3">
                  <c:v>25.200859508071598</c:v>
                </c:pt>
                <c:pt idx="4">
                  <c:v>23.952537292497599</c:v>
                </c:pt>
                <c:pt idx="5">
                  <c:v>24.041597818714401</c:v>
                </c:pt>
                <c:pt idx="6">
                  <c:v>24.6110417819337</c:v>
                </c:pt>
                <c:pt idx="7">
                  <c:v>24.3904436720827</c:v>
                </c:pt>
                <c:pt idx="8">
                  <c:v>23.981391876366001</c:v>
                </c:pt>
                <c:pt idx="9">
                  <c:v>24.188657588497499</c:v>
                </c:pt>
                <c:pt idx="10">
                  <c:v>24.244608410196602</c:v>
                </c:pt>
                <c:pt idx="11">
                  <c:v>24.0275367741263</c:v>
                </c:pt>
                <c:pt idx="12">
                  <c:v>23.8424881162418</c:v>
                </c:pt>
                <c:pt idx="13">
                  <c:v>25.367852691925101</c:v>
                </c:pt>
                <c:pt idx="14">
                  <c:v>24.168055729979599</c:v>
                </c:pt>
                <c:pt idx="15">
                  <c:v>24.657545564846501</c:v>
                </c:pt>
                <c:pt idx="16">
                  <c:v>24.155330564228802</c:v>
                </c:pt>
                <c:pt idx="17">
                  <c:v>23.964455694845199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5D4-4FD2-9177-AF33ADF74774}"/>
            </c:ext>
          </c:extLst>
        </c:ser>
        <c:ser>
          <c:idx val="3"/>
          <c:order val="1"/>
          <c:tx>
            <c:v>GFPT1</c:v>
          </c:tx>
          <c:spPr>
            <a:ln w="25400" cap="rnd">
              <a:noFill/>
              <a:round/>
            </a:ln>
            <a:effectLst/>
          </c:spPr>
          <c:yVal>
            <c:numRef>
              <c:f>'Cq-GAPDH'!$E$3:$E$20</c:f>
              <c:numCache>
                <c:formatCode>0.00</c:formatCode>
                <c:ptCount val="18"/>
                <c:pt idx="0">
                  <c:v>23.448339212258801</c:v>
                </c:pt>
                <c:pt idx="1">
                  <c:v>22.6805098732112</c:v>
                </c:pt>
                <c:pt idx="2">
                  <c:v>22.4340873854085</c:v>
                </c:pt>
                <c:pt idx="3">
                  <c:v>22.3652004494704</c:v>
                </c:pt>
                <c:pt idx="4">
                  <c:v>20.5352522388871</c:v>
                </c:pt>
                <c:pt idx="5">
                  <c:v>20.972759187571501</c:v>
                </c:pt>
                <c:pt idx="6">
                  <c:v>21.969084816762301</c:v>
                </c:pt>
                <c:pt idx="7">
                  <c:v>21.804288689333799</c:v>
                </c:pt>
                <c:pt idx="8">
                  <c:v>21.288536624254998</c:v>
                </c:pt>
                <c:pt idx="9">
                  <c:v>21.2830892594747</c:v>
                </c:pt>
                <c:pt idx="10">
                  <c:v>21.240031132059102</c:v>
                </c:pt>
                <c:pt idx="11">
                  <c:v>21.122990899979001</c:v>
                </c:pt>
                <c:pt idx="12">
                  <c:v>20.902026955014598</c:v>
                </c:pt>
                <c:pt idx="13">
                  <c:v>22.37073208552</c:v>
                </c:pt>
                <c:pt idx="14">
                  <c:v>20.8975258539507</c:v>
                </c:pt>
                <c:pt idx="15">
                  <c:v>20.997377147364801</c:v>
                </c:pt>
                <c:pt idx="16">
                  <c:v>20.7103008762932</c:v>
                </c:pt>
                <c:pt idx="17">
                  <c:v>20.899471920407201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5D4-4FD2-9177-AF33ADF74774}"/>
            </c:ext>
          </c:extLst>
        </c:ser>
        <c:ser>
          <c:idx val="2"/>
          <c:order val="2"/>
          <c:tx>
            <c:v>ACNB</c:v>
          </c:tx>
          <c:spPr>
            <a:ln w="25400" cap="rnd">
              <a:noFill/>
              <a:round/>
            </a:ln>
            <a:effectLst/>
          </c:spPr>
          <c:yVal>
            <c:numRef>
              <c:f>'Cq-GAPDH'!$F$3:$F$20</c:f>
              <c:numCache>
                <c:formatCode>0.00</c:formatCode>
                <c:ptCount val="18"/>
                <c:pt idx="0">
                  <c:v>26.5197312234279</c:v>
                </c:pt>
                <c:pt idx="1">
                  <c:v>26.3678144683585</c:v>
                </c:pt>
                <c:pt idx="2">
                  <c:v>26.744873058066101</c:v>
                </c:pt>
                <c:pt idx="3">
                  <c:v>26.316543475987402</c:v>
                </c:pt>
                <c:pt idx="4">
                  <c:v>24.466188545850301</c:v>
                </c:pt>
                <c:pt idx="5">
                  <c:v>24.9270760389727</c:v>
                </c:pt>
                <c:pt idx="6">
                  <c:v>26.5989380389892</c:v>
                </c:pt>
                <c:pt idx="7">
                  <c:v>27.897069800228401</c:v>
                </c:pt>
                <c:pt idx="8">
                  <c:v>26.616710766988501</c:v>
                </c:pt>
                <c:pt idx="9">
                  <c:v>26.6122286424409</c:v>
                </c:pt>
                <c:pt idx="10">
                  <c:v>27.103623882419399</c:v>
                </c:pt>
                <c:pt idx="11">
                  <c:v>26.856560947810902</c:v>
                </c:pt>
                <c:pt idx="12">
                  <c:v>24.502861333019801</c:v>
                </c:pt>
                <c:pt idx="13">
                  <c:v>26.6667290712167</c:v>
                </c:pt>
                <c:pt idx="14">
                  <c:v>24.844612030796402</c:v>
                </c:pt>
                <c:pt idx="15">
                  <c:v>24.6622928629873</c:v>
                </c:pt>
                <c:pt idx="16">
                  <c:v>24.452203215152299</c:v>
                </c:pt>
                <c:pt idx="17">
                  <c:v>24.4810610818557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5D4-4FD2-9177-AF33ADF74774}"/>
            </c:ext>
          </c:extLst>
        </c:ser>
        <c:ser>
          <c:idx val="1"/>
          <c:order val="3"/>
          <c:tx>
            <c:v>GAPDH</c:v>
          </c:tx>
          <c:spPr>
            <a:ln w="19050">
              <a:noFill/>
            </a:ln>
          </c:spPr>
          <c:yVal>
            <c:numRef>
              <c:f>'Cq-GAPDH'!$G$3:$G$20</c:f>
              <c:numCache>
                <c:formatCode>0.00</c:formatCode>
                <c:ptCount val="18"/>
                <c:pt idx="0">
                  <c:v>15.3409741755578</c:v>
                </c:pt>
                <c:pt idx="1">
                  <c:v>14.2429533119998</c:v>
                </c:pt>
                <c:pt idx="2">
                  <c:v>14.569469331738199</c:v>
                </c:pt>
                <c:pt idx="3">
                  <c:v>15.187952786381899</c:v>
                </c:pt>
                <c:pt idx="4">
                  <c:v>14.473894607400901</c:v>
                </c:pt>
                <c:pt idx="5">
                  <c:v>15.106680747434501</c:v>
                </c:pt>
                <c:pt idx="6">
                  <c:v>15.1134307499957</c:v>
                </c:pt>
                <c:pt idx="7">
                  <c:v>15.0302947635513</c:v>
                </c:pt>
                <c:pt idx="8">
                  <c:v>15.1673033634269</c:v>
                </c:pt>
                <c:pt idx="9">
                  <c:v>14.959659775699199</c:v>
                </c:pt>
                <c:pt idx="10">
                  <c:v>14.509929559017101</c:v>
                </c:pt>
                <c:pt idx="11">
                  <c:v>14.4411744127371</c:v>
                </c:pt>
                <c:pt idx="12">
                  <c:v>14.711300516387</c:v>
                </c:pt>
                <c:pt idx="13">
                  <c:v>16.1109083814763</c:v>
                </c:pt>
                <c:pt idx="14">
                  <c:v>14.716301152631701</c:v>
                </c:pt>
                <c:pt idx="15">
                  <c:v>15.030425283353001</c:v>
                </c:pt>
                <c:pt idx="16">
                  <c:v>14.515395073053201</c:v>
                </c:pt>
                <c:pt idx="17">
                  <c:v>14.7600047136334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5D4-4FD2-9177-AF33ADF74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44224"/>
        <c:axId val="1886903632"/>
      </c:scatterChart>
      <c:valAx>
        <c:axId val="61944224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6903632"/>
        <c:crosses val="autoZero"/>
        <c:crossBetween val="midCat"/>
        <c:majorUnit val="6"/>
      </c:valAx>
      <c:valAx>
        <c:axId val="188690363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44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'Plotting-GAPDH'!$G$9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'Plotting-GAPDH'!$I$9</c:f>
                <c:numCache>
                  <c:formatCode>General</c:formatCode>
                  <c:ptCount val="1"/>
                  <c:pt idx="0">
                    <c:v>0.41736453554848052</c:v>
                  </c:pt>
                </c:numCache>
              </c:numRef>
            </c:plus>
            <c:minus>
              <c:numRef>
                <c:f>'Plotting-GAPDH'!$I$9</c:f>
                <c:numCache>
                  <c:formatCode>General</c:formatCode>
                  <c:ptCount val="1"/>
                  <c:pt idx="0">
                    <c:v>0.41736453554848052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'Plotting-GAPDH'!$H$8</c:f>
              <c:strCache>
                <c:ptCount val="1"/>
                <c:pt idx="0">
                  <c:v>GFPT1</c:v>
                </c:pt>
              </c:strCache>
            </c:strRef>
          </c:cat>
          <c:val>
            <c:numRef>
              <c:f>'Plotting-GAPDH'!$H$9</c:f>
              <c:numCache>
                <c:formatCode>0.000</c:formatCode>
                <c:ptCount val="1"/>
                <c:pt idx="0">
                  <c:v>1.0551339194543814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C-4900-BD29-080AAC10EC44}"/>
            </c:ext>
          </c:extLst>
        </c:ser>
        <c:ser>
          <c:idx val="1"/>
          <c:order val="1"/>
          <c:tx>
            <c:strRef>
              <c:f>'Plotting-GAPDH'!$G$10</c:f>
              <c:strCache>
                <c:ptCount val="1"/>
                <c:pt idx="0">
                  <c:v>H2O2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'Plotting-GAPDH'!$I$10</c:f>
                <c:numCache>
                  <c:formatCode>General</c:formatCode>
                  <c:ptCount val="1"/>
                  <c:pt idx="0">
                    <c:v>0.54206188234443264</c:v>
                  </c:pt>
                </c:numCache>
              </c:numRef>
            </c:plus>
            <c:minus>
              <c:numRef>
                <c:f>'Plotting-GAPDH'!$I$10</c:f>
                <c:numCache>
                  <c:formatCode>General</c:formatCode>
                  <c:ptCount val="1"/>
                  <c:pt idx="0">
                    <c:v>0.54206188234443264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'Plotting-GAPDH'!$H$8</c:f>
              <c:strCache>
                <c:ptCount val="1"/>
                <c:pt idx="0">
                  <c:v>GFPT1</c:v>
                </c:pt>
              </c:strCache>
            </c:strRef>
          </c:cat>
          <c:val>
            <c:numRef>
              <c:f>'Plotting-GAPDH'!$H$10</c:f>
              <c:numCache>
                <c:formatCode>0.000</c:formatCode>
                <c:ptCount val="1"/>
                <c:pt idx="0">
                  <c:v>2.5334245191698757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C-4900-BD29-080AAC10EC44}"/>
            </c:ext>
          </c:extLst>
        </c:ser>
        <c:ser>
          <c:idx val="2"/>
          <c:order val="2"/>
          <c:tx>
            <c:strRef>
              <c:f>'Plotting-GAPDH'!$G$11</c:f>
              <c:strCache>
                <c:ptCount val="1"/>
                <c:pt idx="0">
                  <c:v>Starvation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'Plotting-GAPDH'!$I$11</c:f>
                <c:numCache>
                  <c:formatCode>General</c:formatCode>
                  <c:ptCount val="1"/>
                  <c:pt idx="0">
                    <c:v>0.24144162821412216</c:v>
                  </c:pt>
                </c:numCache>
              </c:numRef>
            </c:plus>
            <c:minus>
              <c:numRef>
                <c:f>'Plotting-GAPDH'!$I$11</c:f>
                <c:numCache>
                  <c:formatCode>General</c:formatCode>
                  <c:ptCount val="1"/>
                  <c:pt idx="0">
                    <c:v>0.24144162821412216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'Plotting-GAPDH'!$H$8</c:f>
              <c:strCache>
                <c:ptCount val="1"/>
                <c:pt idx="0">
                  <c:v>GFPT1</c:v>
                </c:pt>
              </c:strCache>
            </c:strRef>
          </c:cat>
          <c:val>
            <c:numRef>
              <c:f>'Plotting-GAPDH'!$H$11</c:f>
              <c:numCache>
                <c:formatCode>0.000</c:formatCode>
                <c:ptCount val="1"/>
                <c:pt idx="0">
                  <c:v>3.3499736915963201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D-4DA9-BED0-7F8B79E8B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23264"/>
        <c:axId val="869631504"/>
      </c:barChart>
      <c:catAx>
        <c:axId val="865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9631504"/>
        <c:crosses val="autoZero"/>
        <c:auto val="1"/>
        <c:lblAlgn val="ctr"/>
        <c:lblOffset val="100"/>
        <c:noMultiLvlLbl val="0"/>
      </c:catAx>
      <c:valAx>
        <c:axId val="86963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5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'Plotting-GAPDH'!$G$4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'Plotting-GAPDH'!$I$4</c:f>
                <c:numCache>
                  <c:formatCode>General</c:formatCode>
                  <c:ptCount val="1"/>
                  <c:pt idx="0">
                    <c:v>0.28173183019751963</c:v>
                  </c:pt>
                </c:numCache>
              </c:numRef>
            </c:plus>
            <c:minus>
              <c:numRef>
                <c:f>'Plotting-GAPDH'!$I$4</c:f>
                <c:numCache>
                  <c:formatCode>General</c:formatCode>
                  <c:ptCount val="1"/>
                  <c:pt idx="0">
                    <c:v>0.28173183019751963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'Plotting-GAPDH'!$H$3</c:f>
              <c:strCache>
                <c:ptCount val="1"/>
                <c:pt idx="0">
                  <c:v>GFPT2</c:v>
                </c:pt>
              </c:strCache>
            </c:strRef>
          </c:cat>
          <c:val>
            <c:numRef>
              <c:f>'Plotting-GAPDH'!$H$4</c:f>
              <c:numCache>
                <c:formatCode>0.000</c:formatCode>
                <c:ptCount val="1"/>
                <c:pt idx="0">
                  <c:v>1.0300107066821829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A-4533-B3AE-908455393E8B}"/>
            </c:ext>
          </c:extLst>
        </c:ser>
        <c:ser>
          <c:idx val="1"/>
          <c:order val="1"/>
          <c:tx>
            <c:strRef>
              <c:f>'Plotting-GAPDH'!$G$5</c:f>
              <c:strCache>
                <c:ptCount val="1"/>
                <c:pt idx="0">
                  <c:v>H2O2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'Plotting-GAPDH'!$I$5</c:f>
                <c:numCache>
                  <c:formatCode>General</c:formatCode>
                  <c:ptCount val="1"/>
                  <c:pt idx="0">
                    <c:v>0.53151265625308697</c:v>
                  </c:pt>
                </c:numCache>
              </c:numRef>
            </c:plus>
            <c:minus>
              <c:numRef>
                <c:f>'Plotting-GAPDH'!$I$5</c:f>
                <c:numCache>
                  <c:formatCode>General</c:formatCode>
                  <c:ptCount val="1"/>
                  <c:pt idx="0">
                    <c:v>0.53151265625308697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'Plotting-GAPDH'!$H$3</c:f>
              <c:strCache>
                <c:ptCount val="1"/>
                <c:pt idx="0">
                  <c:v>GFPT2</c:v>
                </c:pt>
              </c:strCache>
            </c:strRef>
          </c:cat>
          <c:val>
            <c:numRef>
              <c:f>'Plotting-GAPDH'!$H$5</c:f>
              <c:numCache>
                <c:formatCode>0.000</c:formatCode>
                <c:ptCount val="1"/>
                <c:pt idx="0">
                  <c:v>2.1990980590018121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A-4533-B3AE-908455393E8B}"/>
            </c:ext>
          </c:extLst>
        </c:ser>
        <c:ser>
          <c:idx val="2"/>
          <c:order val="2"/>
          <c:tx>
            <c:strRef>
              <c:f>'Plotting-GAPDH'!$G$6</c:f>
              <c:strCache>
                <c:ptCount val="1"/>
                <c:pt idx="0">
                  <c:v>Starvation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'Plotting-GAPDH'!$I$6</c:f>
                <c:numCache>
                  <c:formatCode>General</c:formatCode>
                  <c:ptCount val="1"/>
                  <c:pt idx="0">
                    <c:v>0.32293863379750692</c:v>
                  </c:pt>
                </c:numCache>
              </c:numRef>
            </c:plus>
            <c:minus>
              <c:numRef>
                <c:f>'Plotting-GAPDH'!$I$6</c:f>
                <c:numCache>
                  <c:formatCode>General</c:formatCode>
                  <c:ptCount val="1"/>
                  <c:pt idx="0">
                    <c:v>0.32293863379750692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'Plotting-GAPDH'!$H$3</c:f>
              <c:strCache>
                <c:ptCount val="1"/>
                <c:pt idx="0">
                  <c:v>GFPT2</c:v>
                </c:pt>
              </c:strCache>
            </c:strRef>
          </c:cat>
          <c:val>
            <c:numRef>
              <c:f>'Plotting-GAPDH'!$H$6</c:f>
              <c:numCache>
                <c:formatCode>0.000</c:formatCode>
                <c:ptCount val="1"/>
                <c:pt idx="0">
                  <c:v>2.1495425150978127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F-4678-BF2A-894D27104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23264"/>
        <c:axId val="869631504"/>
      </c:barChart>
      <c:catAx>
        <c:axId val="865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9631504"/>
        <c:crosses val="autoZero"/>
        <c:auto val="1"/>
        <c:lblAlgn val="ctr"/>
        <c:lblOffset val="100"/>
        <c:noMultiLvlLbl val="0"/>
      </c:catAx>
      <c:valAx>
        <c:axId val="86963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5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'Plotting-GAPDH'!$G$14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'Plotting-GAPDH'!$I$14</c:f>
                <c:numCache>
                  <c:formatCode>General</c:formatCode>
                  <c:ptCount val="1"/>
                  <c:pt idx="0">
                    <c:v>0.40742570934345101</c:v>
                  </c:pt>
                </c:numCache>
              </c:numRef>
            </c:plus>
            <c:minus>
              <c:numRef>
                <c:f>'Plotting-GAPDH'!$I$14</c:f>
                <c:numCache>
                  <c:formatCode>General</c:formatCode>
                  <c:ptCount val="1"/>
                  <c:pt idx="0">
                    <c:v>0.40742570934345101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'Plotting-GAPDH'!$H$13</c:f>
              <c:strCache>
                <c:ptCount val="1"/>
                <c:pt idx="0">
                  <c:v>ACNB</c:v>
                </c:pt>
              </c:strCache>
            </c:strRef>
          </c:cat>
          <c:val>
            <c:numRef>
              <c:f>'Plotting-GAPDH'!$H$14</c:f>
              <c:numCache>
                <c:formatCode>0.000</c:formatCode>
                <c:ptCount val="1"/>
                <c:pt idx="0">
                  <c:v>1.0603880861644752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8-4582-B732-46A218A0851C}"/>
            </c:ext>
          </c:extLst>
        </c:ser>
        <c:ser>
          <c:idx val="1"/>
          <c:order val="1"/>
          <c:tx>
            <c:strRef>
              <c:f>'Plotting-GAPDH'!$G$15</c:f>
              <c:strCache>
                <c:ptCount val="1"/>
                <c:pt idx="0">
                  <c:v>H2O2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'Plotting-GAPDH'!$I$15</c:f>
                <c:numCache>
                  <c:formatCode>General</c:formatCode>
                  <c:ptCount val="1"/>
                  <c:pt idx="0">
                    <c:v>0.32418454427038679</c:v>
                  </c:pt>
                </c:numCache>
              </c:numRef>
            </c:plus>
            <c:minus>
              <c:numRef>
                <c:f>'Plotting-GAPDH'!$I$15</c:f>
                <c:numCache>
                  <c:formatCode>General</c:formatCode>
                  <c:ptCount val="1"/>
                  <c:pt idx="0">
                    <c:v>0.32418454427038679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'Plotting-GAPDH'!$H$13</c:f>
              <c:strCache>
                <c:ptCount val="1"/>
                <c:pt idx="0">
                  <c:v>ACNB</c:v>
                </c:pt>
              </c:strCache>
            </c:strRef>
          </c:cat>
          <c:val>
            <c:numRef>
              <c:f>'Plotting-GAPDH'!$H$15</c:f>
              <c:numCache>
                <c:formatCode>0.000</c:formatCode>
                <c:ptCount val="1"/>
                <c:pt idx="0">
                  <c:v>0.80215784446143201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8-4582-B732-46A218A0851C}"/>
            </c:ext>
          </c:extLst>
        </c:ser>
        <c:ser>
          <c:idx val="2"/>
          <c:order val="2"/>
          <c:tx>
            <c:strRef>
              <c:f>'Plotting-GAPDH'!$G$16</c:f>
              <c:strCache>
                <c:ptCount val="1"/>
                <c:pt idx="0">
                  <c:v>Starvation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'Plotting-GAPDH'!$I$16</c:f>
                <c:numCache>
                  <c:formatCode>General</c:formatCode>
                  <c:ptCount val="1"/>
                  <c:pt idx="0">
                    <c:v>0.70365192436949919</c:v>
                  </c:pt>
                </c:numCache>
              </c:numRef>
            </c:plus>
            <c:minus>
              <c:numRef>
                <c:f>'Plotting-GAPDH'!$I$16</c:f>
                <c:numCache>
                  <c:formatCode>General</c:formatCode>
                  <c:ptCount val="1"/>
                  <c:pt idx="0">
                    <c:v>0.70365192436949919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'Plotting-GAPDH'!$H$13</c:f>
              <c:strCache>
                <c:ptCount val="1"/>
                <c:pt idx="0">
                  <c:v>ACNB</c:v>
                </c:pt>
              </c:strCache>
            </c:strRef>
          </c:cat>
          <c:val>
            <c:numRef>
              <c:f>'Plotting-GAPDH'!$H$16</c:f>
              <c:numCache>
                <c:formatCode>0.000</c:formatCode>
                <c:ptCount val="1"/>
                <c:pt idx="0">
                  <c:v>3.2992737556424578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9-4333-9D82-ABE252785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23264"/>
        <c:axId val="869631504"/>
      </c:barChart>
      <c:catAx>
        <c:axId val="865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9631504"/>
        <c:crosses val="autoZero"/>
        <c:auto val="1"/>
        <c:lblAlgn val="ctr"/>
        <c:lblOffset val="100"/>
        <c:noMultiLvlLbl val="0"/>
      </c:catAx>
      <c:valAx>
        <c:axId val="86963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5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'Plotting-ACNB'!$G$9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'Plotting-ACNB'!$I$9</c:f>
                <c:numCache>
                  <c:formatCode>General</c:formatCode>
                  <c:ptCount val="1"/>
                  <c:pt idx="0">
                    <c:v>0.23184225128041233</c:v>
                  </c:pt>
                </c:numCache>
              </c:numRef>
            </c:plus>
            <c:minus>
              <c:numRef>
                <c:f>'Plotting-ACNB'!$I$9</c:f>
                <c:numCache>
                  <c:formatCode>General</c:formatCode>
                  <c:ptCount val="1"/>
                  <c:pt idx="0">
                    <c:v>0.23184225128041233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'Plotting-ACNB'!$H$8</c:f>
              <c:strCache>
                <c:ptCount val="1"/>
                <c:pt idx="0">
                  <c:v>GFPT1</c:v>
                </c:pt>
              </c:strCache>
            </c:strRef>
          </c:cat>
          <c:val>
            <c:numRef>
              <c:f>'Plotting-ACNB'!$H$9</c:f>
              <c:numCache>
                <c:formatCode>0.000</c:formatCode>
                <c:ptCount val="1"/>
                <c:pt idx="0">
                  <c:v>1.025309576638493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D-4C4B-BE6F-D8DABA67AC9E}"/>
            </c:ext>
          </c:extLst>
        </c:ser>
        <c:ser>
          <c:idx val="1"/>
          <c:order val="1"/>
          <c:tx>
            <c:strRef>
              <c:f>'Plotting-ACNB'!$G$10</c:f>
              <c:strCache>
                <c:ptCount val="1"/>
                <c:pt idx="0">
                  <c:v>H2O2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'Plotting-ACNB'!$I$10</c:f>
                <c:numCache>
                  <c:formatCode>General</c:formatCode>
                  <c:ptCount val="1"/>
                  <c:pt idx="0">
                    <c:v>0.99308993371438037</c:v>
                  </c:pt>
                </c:numCache>
              </c:numRef>
            </c:plus>
            <c:minus>
              <c:numRef>
                <c:f>'Plotting-ACNB'!$I$10</c:f>
                <c:numCache>
                  <c:formatCode>General</c:formatCode>
                  <c:ptCount val="1"/>
                  <c:pt idx="0">
                    <c:v>0.99308993371438037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'Plotting-ACNB'!$H$8</c:f>
              <c:strCache>
                <c:ptCount val="1"/>
                <c:pt idx="0">
                  <c:v>GFPT1</c:v>
                </c:pt>
              </c:strCache>
            </c:strRef>
          </c:cat>
          <c:val>
            <c:numRef>
              <c:f>'Plotting-ACNB'!$H$10</c:f>
              <c:numCache>
                <c:formatCode>0.000</c:formatCode>
                <c:ptCount val="1"/>
                <c:pt idx="0">
                  <c:v>3.2890700323233162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D-4C4B-BE6F-D8DABA67AC9E}"/>
            </c:ext>
          </c:extLst>
        </c:ser>
        <c:ser>
          <c:idx val="2"/>
          <c:order val="2"/>
          <c:tx>
            <c:strRef>
              <c:f>'Plotting-ACNB'!$G$11</c:f>
              <c:strCache>
                <c:ptCount val="1"/>
                <c:pt idx="0">
                  <c:v>Starvation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'Plotting-ACNB'!$I$11</c:f>
                <c:numCache>
                  <c:formatCode>General</c:formatCode>
                  <c:ptCount val="1"/>
                  <c:pt idx="0">
                    <c:v>0.22357433698372609</c:v>
                  </c:pt>
                </c:numCache>
              </c:numRef>
            </c:plus>
            <c:minus>
              <c:numRef>
                <c:f>'Plotting-ACNB'!$I$11</c:f>
                <c:numCache>
                  <c:formatCode>General</c:formatCode>
                  <c:ptCount val="1"/>
                  <c:pt idx="0">
                    <c:v>0.22357433698372609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'Plotting-ACNB'!$H$8</c:f>
              <c:strCache>
                <c:ptCount val="1"/>
                <c:pt idx="0">
                  <c:v>GFPT1</c:v>
                </c:pt>
              </c:strCache>
            </c:strRef>
          </c:cat>
          <c:val>
            <c:numRef>
              <c:f>'Plotting-ACNB'!$H$11</c:f>
              <c:numCache>
                <c:formatCode>0.000</c:formatCode>
                <c:ptCount val="1"/>
                <c:pt idx="0">
                  <c:v>1.0787455068347434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8D-4C4B-BE6F-D8DABA67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23264"/>
        <c:axId val="869631504"/>
      </c:barChart>
      <c:catAx>
        <c:axId val="865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9631504"/>
        <c:crosses val="autoZero"/>
        <c:auto val="1"/>
        <c:lblAlgn val="ctr"/>
        <c:lblOffset val="100"/>
        <c:noMultiLvlLbl val="0"/>
      </c:catAx>
      <c:valAx>
        <c:axId val="86963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5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'Plotting-ACNB'!$G$4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'Plotting-ACNB'!$I$4</c:f>
                <c:numCache>
                  <c:formatCode>General</c:formatCode>
                  <c:ptCount val="1"/>
                  <c:pt idx="0">
                    <c:v>0.17237772757822098</c:v>
                  </c:pt>
                </c:numCache>
              </c:numRef>
            </c:plus>
            <c:minus>
              <c:numRef>
                <c:f>'Plotting-ACNB'!$I$4</c:f>
                <c:numCache>
                  <c:formatCode>General</c:formatCode>
                  <c:ptCount val="1"/>
                  <c:pt idx="0">
                    <c:v>0.17237772757822098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'Plotting-ACNB'!$H$3</c:f>
              <c:strCache>
                <c:ptCount val="1"/>
                <c:pt idx="0">
                  <c:v>GFPT2</c:v>
                </c:pt>
              </c:strCache>
            </c:strRef>
          </c:cat>
          <c:val>
            <c:numRef>
              <c:f>'Plotting-ACNB'!$H$4</c:f>
              <c:numCache>
                <c:formatCode>0.000</c:formatCode>
                <c:ptCount val="1"/>
                <c:pt idx="0">
                  <c:v>1.012205867348527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B-40A3-B322-B8C0E2F2A17C}"/>
            </c:ext>
          </c:extLst>
        </c:ser>
        <c:ser>
          <c:idx val="1"/>
          <c:order val="1"/>
          <c:tx>
            <c:strRef>
              <c:f>'Plotting-ACNB'!$G$5</c:f>
              <c:strCache>
                <c:ptCount val="1"/>
                <c:pt idx="0">
                  <c:v>H2O2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'Plotting-ACNB'!$I$5</c:f>
                <c:numCache>
                  <c:formatCode>General</c:formatCode>
                  <c:ptCount val="1"/>
                  <c:pt idx="0">
                    <c:v>0.74012509899216605</c:v>
                  </c:pt>
                </c:numCache>
              </c:numRef>
            </c:plus>
            <c:minus>
              <c:numRef>
                <c:f>'Plotting-ACNB'!$I$5</c:f>
                <c:numCache>
                  <c:formatCode>General</c:formatCode>
                  <c:ptCount val="1"/>
                  <c:pt idx="0">
                    <c:v>0.74012509899216605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'Plotting-ACNB'!$H$3</c:f>
              <c:strCache>
                <c:ptCount val="1"/>
                <c:pt idx="0">
                  <c:v>GFPT2</c:v>
                </c:pt>
              </c:strCache>
            </c:strRef>
          </c:cat>
          <c:val>
            <c:numRef>
              <c:f>'Plotting-ACNB'!$H$5</c:f>
              <c:numCache>
                <c:formatCode>0.000</c:formatCode>
                <c:ptCount val="1"/>
                <c:pt idx="0">
                  <c:v>3.2589923608918445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B-40A3-B322-B8C0E2F2A17C}"/>
            </c:ext>
          </c:extLst>
        </c:ser>
        <c:ser>
          <c:idx val="2"/>
          <c:order val="2"/>
          <c:tx>
            <c:strRef>
              <c:f>'Plotting-ACNB'!$G$6</c:f>
              <c:strCache>
                <c:ptCount val="1"/>
                <c:pt idx="0">
                  <c:v>Starvation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'Plotting-ACNB'!$I$6</c:f>
                <c:numCache>
                  <c:formatCode>General</c:formatCode>
                  <c:ptCount val="1"/>
                  <c:pt idx="0">
                    <c:v>0.27228131259425886</c:v>
                  </c:pt>
                </c:numCache>
              </c:numRef>
            </c:plus>
            <c:minus>
              <c:numRef>
                <c:f>'Plotting-ACNB'!$I$6</c:f>
                <c:numCache>
                  <c:formatCode>General</c:formatCode>
                  <c:ptCount val="1"/>
                  <c:pt idx="0">
                    <c:v>0.27228131259425886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'Plotting-ACNB'!$H$3</c:f>
              <c:strCache>
                <c:ptCount val="1"/>
                <c:pt idx="0">
                  <c:v>GFPT2</c:v>
                </c:pt>
              </c:strCache>
            </c:strRef>
          </c:cat>
          <c:val>
            <c:numRef>
              <c:f>'Plotting-ACNB'!$H$6</c:f>
              <c:numCache>
                <c:formatCode>0.000</c:formatCode>
                <c:ptCount val="1"/>
                <c:pt idx="0">
                  <c:v>0.8446980233439213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0B-40A3-B322-B8C0E2F2A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23264"/>
        <c:axId val="869631504"/>
      </c:barChart>
      <c:catAx>
        <c:axId val="865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9631504"/>
        <c:crosses val="autoZero"/>
        <c:auto val="1"/>
        <c:lblAlgn val="ctr"/>
        <c:lblOffset val="100"/>
        <c:noMultiLvlLbl val="0"/>
      </c:catAx>
      <c:valAx>
        <c:axId val="86963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5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'Plotting-ACNB'!$G$14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'Plotting-ACNB'!$I$14</c:f>
                <c:numCache>
                  <c:formatCode>General</c:formatCode>
                  <c:ptCount val="1"/>
                  <c:pt idx="0">
                    <c:v>0.40743405400339977</c:v>
                  </c:pt>
                </c:numCache>
              </c:numRef>
            </c:plus>
            <c:minus>
              <c:numRef>
                <c:f>'Plotting-ACNB'!$I$14</c:f>
                <c:numCache>
                  <c:formatCode>General</c:formatCode>
                  <c:ptCount val="1"/>
                  <c:pt idx="0">
                    <c:v>0.40743405400339977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'Plotting-ACNB'!$H$13</c:f>
              <c:strCache>
                <c:ptCount val="1"/>
                <c:pt idx="0">
                  <c:v>GAPDH</c:v>
                </c:pt>
              </c:strCache>
            </c:strRef>
          </c:cat>
          <c:val>
            <c:numRef>
              <c:f>'Plotting-ACNB'!$H$14</c:f>
              <c:numCache>
                <c:formatCode>0.000</c:formatCode>
                <c:ptCount val="1"/>
                <c:pt idx="0">
                  <c:v>1.0603888877253802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D-49C4-95D1-86270F22A133}"/>
            </c:ext>
          </c:extLst>
        </c:ser>
        <c:ser>
          <c:idx val="1"/>
          <c:order val="1"/>
          <c:tx>
            <c:strRef>
              <c:f>'Plotting-ACNB'!$G$15</c:f>
              <c:strCache>
                <c:ptCount val="1"/>
                <c:pt idx="0">
                  <c:v>H2O2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'Plotting-ACNB'!$I$15</c:f>
                <c:numCache>
                  <c:formatCode>General</c:formatCode>
                  <c:ptCount val="1"/>
                  <c:pt idx="0">
                    <c:v>0.49582044708168954</c:v>
                  </c:pt>
                </c:numCache>
              </c:numRef>
            </c:plus>
            <c:minus>
              <c:numRef>
                <c:f>'Plotting-ACNB'!$I$15</c:f>
                <c:numCache>
                  <c:formatCode>General</c:formatCode>
                  <c:ptCount val="1"/>
                  <c:pt idx="0">
                    <c:v>0.49582044708168954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'Plotting-ACNB'!$H$13</c:f>
              <c:strCache>
                <c:ptCount val="1"/>
                <c:pt idx="0">
                  <c:v>GAPDH</c:v>
                </c:pt>
              </c:strCache>
            </c:strRef>
          </c:cat>
          <c:val>
            <c:numRef>
              <c:f>'Plotting-ACNB'!$H$15</c:f>
              <c:numCache>
                <c:formatCode>0.000</c:formatCode>
                <c:ptCount val="1"/>
                <c:pt idx="0">
                  <c:v>1.2758139051112267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D-49C4-95D1-86270F22A133}"/>
            </c:ext>
          </c:extLst>
        </c:ser>
        <c:ser>
          <c:idx val="2"/>
          <c:order val="2"/>
          <c:tx>
            <c:strRef>
              <c:f>'Plotting-ACNB'!$G$16</c:f>
              <c:strCache>
                <c:ptCount val="1"/>
                <c:pt idx="0">
                  <c:v>Starvation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'Plotting-ACNB'!$I$16</c:f>
                <c:numCache>
                  <c:formatCode>General</c:formatCode>
                  <c:ptCount val="1"/>
                  <c:pt idx="0">
                    <c:v>8.1885889884914506E-2</c:v>
                  </c:pt>
                </c:numCache>
              </c:numRef>
            </c:plus>
            <c:minus>
              <c:numRef>
                <c:f>'Plotting-ACNB'!$I$16</c:f>
                <c:numCache>
                  <c:formatCode>General</c:formatCode>
                  <c:ptCount val="1"/>
                  <c:pt idx="0">
                    <c:v>8.1885889884914506E-2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'Plotting-ACNB'!$H$13</c:f>
              <c:strCache>
                <c:ptCount val="1"/>
                <c:pt idx="0">
                  <c:v>GAPDH</c:v>
                </c:pt>
              </c:strCache>
            </c:strRef>
          </c:cat>
          <c:val>
            <c:numRef>
              <c:f>'Plotting-ACNB'!$H$16</c:f>
              <c:numCache>
                <c:formatCode>0.000</c:formatCode>
                <c:ptCount val="1"/>
                <c:pt idx="0">
                  <c:v>0.31740408184849883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2D-49C4-95D1-86270F22A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23264"/>
        <c:axId val="869631504"/>
      </c:barChart>
      <c:catAx>
        <c:axId val="865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9631504"/>
        <c:crosses val="autoZero"/>
        <c:auto val="1"/>
        <c:lblAlgn val="ctr"/>
        <c:lblOffset val="100"/>
        <c:noMultiLvlLbl val="0"/>
      </c:catAx>
      <c:valAx>
        <c:axId val="86963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5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21</xdr:row>
      <xdr:rowOff>101600</xdr:rowOff>
    </xdr:from>
    <xdr:to>
      <xdr:col>11</xdr:col>
      <xdr:colOff>139700</xdr:colOff>
      <xdr:row>42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32599-872A-46A2-9247-FCC78B086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20</xdr:row>
      <xdr:rowOff>114300</xdr:rowOff>
    </xdr:from>
    <xdr:to>
      <xdr:col>8</xdr:col>
      <xdr:colOff>355600</xdr:colOff>
      <xdr:row>33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ECECEB-47A1-41CE-9315-72164944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20</xdr:row>
      <xdr:rowOff>120650</xdr:rowOff>
    </xdr:from>
    <xdr:to>
      <xdr:col>3</xdr:col>
      <xdr:colOff>596900</xdr:colOff>
      <xdr:row>33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12E26B-55FB-4FF6-AA27-6B4514E39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527050</xdr:colOff>
      <xdr:row>20</xdr:row>
      <xdr:rowOff>82550</xdr:rowOff>
    </xdr:from>
    <xdr:to>
      <xdr:col>12</xdr:col>
      <xdr:colOff>488950</xdr:colOff>
      <xdr:row>33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98B666-76C1-4743-830B-5FA9D9F36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20</xdr:row>
      <xdr:rowOff>114300</xdr:rowOff>
    </xdr:from>
    <xdr:to>
      <xdr:col>8</xdr:col>
      <xdr:colOff>355600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BCE1B-1ABB-42A2-BA36-4003D9BC1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20</xdr:row>
      <xdr:rowOff>120650</xdr:rowOff>
    </xdr:from>
    <xdr:to>
      <xdr:col>3</xdr:col>
      <xdr:colOff>596900</xdr:colOff>
      <xdr:row>33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ED3E55-6657-45C7-9E03-464010EDB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527050</xdr:colOff>
      <xdr:row>20</xdr:row>
      <xdr:rowOff>82550</xdr:rowOff>
    </xdr:from>
    <xdr:to>
      <xdr:col>12</xdr:col>
      <xdr:colOff>488950</xdr:colOff>
      <xdr:row>33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A64364-5637-4DA2-BC5A-7BEE21A61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V20"/>
  <sheetViews>
    <sheetView workbookViewId="0">
      <pane xSplit="3" ySplit="2" topLeftCell="D3" activePane="bottomRight" state="frozen"/>
      <selection sqref="A1:XFD1048576"/>
      <selection pane="topRight" sqref="A1:XFD1048576"/>
      <selection pane="bottomLeft" sqref="A1:XFD1048576"/>
      <selection pane="bottomRight" activeCell="N22" sqref="N22"/>
    </sheetView>
  </sheetViews>
  <sheetFormatPr defaultColWidth="8.75" defaultRowHeight="14"/>
  <cols>
    <col min="1" max="1" width="1.75" style="2" customWidth="1"/>
    <col min="2" max="2" width="3.4140625" style="2" customWidth="1"/>
    <col min="3" max="3" width="20.1640625" style="2" customWidth="1"/>
    <col min="4" max="4" width="9.4140625" style="3" customWidth="1"/>
    <col min="5" max="5" width="9.58203125" style="3" bestFit="1" customWidth="1"/>
    <col min="6" max="6" width="9.58203125" style="3" customWidth="1"/>
    <col min="7" max="7" width="9.1640625" style="3" bestFit="1" customWidth="1"/>
    <col min="8" max="9" width="8.83203125" style="3" customWidth="1"/>
    <col min="10" max="10" width="8.5" style="3" customWidth="1"/>
    <col min="11" max="12" width="8.58203125" style="3" customWidth="1"/>
    <col min="13" max="13" width="8.33203125" style="3" customWidth="1"/>
    <col min="14" max="15" width="8.4140625" style="2" customWidth="1"/>
    <col min="16" max="16" width="9.25" style="2" customWidth="1"/>
    <col min="17" max="18" width="7.83203125" style="2" customWidth="1"/>
    <col min="19" max="19" width="8.4140625" style="2" customWidth="1"/>
    <col min="20" max="21" width="8.25" style="2" customWidth="1"/>
    <col min="22" max="22" width="8.5" style="2" customWidth="1"/>
    <col min="23" max="16384" width="8.75" style="2"/>
  </cols>
  <sheetData>
    <row r="1" spans="2:22" s="1" customFormat="1" ht="16.5" customHeight="1" thickBot="1">
      <c r="B1" s="11"/>
      <c r="C1" s="12"/>
      <c r="D1" s="199" t="s">
        <v>8</v>
      </c>
      <c r="E1" s="200"/>
      <c r="F1" s="200"/>
      <c r="G1" s="201"/>
      <c r="H1" s="202" t="s">
        <v>0</v>
      </c>
      <c r="I1" s="203"/>
      <c r="J1" s="204"/>
      <c r="K1" s="205" t="s">
        <v>1</v>
      </c>
      <c r="L1" s="206"/>
      <c r="M1" s="207"/>
      <c r="N1" s="208" t="s">
        <v>2</v>
      </c>
      <c r="O1" s="209"/>
      <c r="P1" s="210"/>
      <c r="Q1" s="211" t="s">
        <v>3</v>
      </c>
      <c r="R1" s="212"/>
      <c r="S1" s="213"/>
    </row>
    <row r="2" spans="2:22" s="14" customFormat="1" ht="14.5" thickBot="1">
      <c r="B2" s="96" t="s">
        <v>4</v>
      </c>
      <c r="C2" s="97" t="s">
        <v>5</v>
      </c>
      <c r="D2" s="98" t="s">
        <v>7</v>
      </c>
      <c r="E2" s="99" t="s">
        <v>13</v>
      </c>
      <c r="F2" s="100" t="s">
        <v>6</v>
      </c>
      <c r="G2" s="101" t="s">
        <v>17</v>
      </c>
      <c r="H2" s="98" t="s">
        <v>7</v>
      </c>
      <c r="I2" s="99" t="s">
        <v>13</v>
      </c>
      <c r="J2" s="101" t="s">
        <v>6</v>
      </c>
      <c r="K2" s="102" t="s">
        <v>7</v>
      </c>
      <c r="L2" s="99" t="s">
        <v>13</v>
      </c>
      <c r="M2" s="100" t="s">
        <v>6</v>
      </c>
      <c r="N2" s="98" t="s">
        <v>7</v>
      </c>
      <c r="O2" s="99" t="s">
        <v>13</v>
      </c>
      <c r="P2" s="101" t="s">
        <v>6</v>
      </c>
      <c r="Q2" s="102" t="s">
        <v>7</v>
      </c>
      <c r="R2" s="99" t="s">
        <v>13</v>
      </c>
      <c r="S2" s="101" t="s">
        <v>6</v>
      </c>
      <c r="T2" s="98" t="s">
        <v>7</v>
      </c>
      <c r="U2" s="99" t="s">
        <v>13</v>
      </c>
      <c r="V2" s="101" t="s">
        <v>6</v>
      </c>
    </row>
    <row r="3" spans="2:22" s="31" customFormat="1">
      <c r="B3" s="56">
        <v>1</v>
      </c>
      <c r="C3" s="69" t="s">
        <v>18</v>
      </c>
      <c r="D3" s="22">
        <v>25.764806698803898</v>
      </c>
      <c r="E3" s="23">
        <v>23.448339212258801</v>
      </c>
      <c r="F3" s="23">
        <v>26.5197312234279</v>
      </c>
      <c r="G3" s="24">
        <v>15.3409741755578</v>
      </c>
      <c r="H3" s="73">
        <f>D3-G3</f>
        <v>10.423832523246098</v>
      </c>
      <c r="I3" s="57">
        <f t="shared" ref="I3:I20" si="0">E3-G3</f>
        <v>8.1073650367010011</v>
      </c>
      <c r="J3" s="77">
        <f t="shared" ref="J3:J20" si="1">F3-G3</f>
        <v>11.1787570478701</v>
      </c>
      <c r="K3" s="25">
        <f>AVERAGE(H3:H6)</f>
        <v>10.475436695300051</v>
      </c>
      <c r="L3" s="27">
        <f>AVERAGE(I3:I6)</f>
        <v>7.8966968286677997</v>
      </c>
      <c r="M3" s="28">
        <f>AVERAGE(J3:J6)</f>
        <v>11.65190315504055</v>
      </c>
      <c r="N3" s="81">
        <f>H3-K3</f>
        <v>-5.1604172053952624E-2</v>
      </c>
      <c r="O3" s="27">
        <f>I3-L3</f>
        <v>0.21066820803320141</v>
      </c>
      <c r="P3" s="26">
        <f>J3-M3</f>
        <v>-0.47314610717045014</v>
      </c>
      <c r="Q3" s="92">
        <f>2^(-N3)</f>
        <v>1.0364167034394809</v>
      </c>
      <c r="R3" s="58">
        <f>2^(-O3)</f>
        <v>0.86413689932934901</v>
      </c>
      <c r="S3" s="29">
        <f t="shared" ref="S3:S8" si="2">2^(-P3)</f>
        <v>1.3881332933936286</v>
      </c>
      <c r="T3" s="30">
        <f>2^(-K3)</f>
        <v>7.0239164511544144E-4</v>
      </c>
      <c r="U3" s="30">
        <f>2^(-L3)</f>
        <v>4.1962116764208048E-3</v>
      </c>
      <c r="V3" s="30">
        <f>2^(-M3)</f>
        <v>3.107618110549431E-4</v>
      </c>
    </row>
    <row r="4" spans="2:22" s="31" customFormat="1">
      <c r="B4" s="59">
        <v>2</v>
      </c>
      <c r="C4" s="70" t="s">
        <v>19</v>
      </c>
      <c r="D4" s="32">
        <v>25.257552529688901</v>
      </c>
      <c r="E4" s="33">
        <v>22.6805098732112</v>
      </c>
      <c r="F4" s="33">
        <v>26.3678144683585</v>
      </c>
      <c r="G4" s="34">
        <v>14.2429533119998</v>
      </c>
      <c r="H4" s="74">
        <f t="shared" ref="H4:H20" si="3">D4-G4</f>
        <v>11.014599217689101</v>
      </c>
      <c r="I4" s="53">
        <f t="shared" si="0"/>
        <v>8.4375565612113999</v>
      </c>
      <c r="J4" s="78">
        <f t="shared" si="1"/>
        <v>12.124861156358699</v>
      </c>
      <c r="K4" s="35"/>
      <c r="L4" s="37"/>
      <c r="M4" s="38"/>
      <c r="N4" s="82">
        <f>H4-K3</f>
        <v>0.53916252238905038</v>
      </c>
      <c r="O4" s="37">
        <f>I4-L3</f>
        <v>0.5408597325436002</v>
      </c>
      <c r="P4" s="36">
        <f>J4-M3</f>
        <v>0.47295800131814936</v>
      </c>
      <c r="Q4" s="93">
        <f t="shared" ref="Q4:Q13" si="4">2^(-N4)</f>
        <v>0.68817027271524067</v>
      </c>
      <c r="R4" s="54">
        <f>2^(-O4)</f>
        <v>0.68736117390928986</v>
      </c>
      <c r="S4" s="39">
        <f t="shared" si="2"/>
        <v>0.72048584837022867</v>
      </c>
    </row>
    <row r="5" spans="2:22" s="31" customFormat="1">
      <c r="B5" s="59">
        <v>3</v>
      </c>
      <c r="C5" s="70" t="s">
        <v>20</v>
      </c>
      <c r="D5" s="32">
        <v>25.0198776503135</v>
      </c>
      <c r="E5" s="33">
        <v>22.4340873854085</v>
      </c>
      <c r="F5" s="33">
        <v>26.744873058066101</v>
      </c>
      <c r="G5" s="34">
        <v>14.569469331738199</v>
      </c>
      <c r="H5" s="74">
        <f t="shared" si="3"/>
        <v>10.450408318575301</v>
      </c>
      <c r="I5" s="53">
        <f t="shared" si="0"/>
        <v>7.8646180536703003</v>
      </c>
      <c r="J5" s="78">
        <f t="shared" si="1"/>
        <v>12.175403726327902</v>
      </c>
      <c r="K5" s="35"/>
      <c r="L5" s="37"/>
      <c r="M5" s="38"/>
      <c r="N5" s="82">
        <f>H5-K3</f>
        <v>-2.502837672474989E-2</v>
      </c>
      <c r="O5" s="37">
        <f>I5-L3</f>
        <v>-3.2078774997499337E-2</v>
      </c>
      <c r="P5" s="36">
        <f>J5-M3</f>
        <v>0.52350057128735195</v>
      </c>
      <c r="Q5" s="93">
        <f t="shared" si="4"/>
        <v>1.0174997053586397</v>
      </c>
      <c r="R5" s="54">
        <f t="shared" ref="R5:R8" si="5">2^(-O5)</f>
        <v>1.0224843594591233</v>
      </c>
      <c r="S5" s="39">
        <f t="shared" si="2"/>
        <v>0.69568177362450623</v>
      </c>
    </row>
    <row r="6" spans="2:22" s="31" customFormat="1">
      <c r="B6" s="59">
        <v>4</v>
      </c>
      <c r="C6" s="70" t="s">
        <v>21</v>
      </c>
      <c r="D6" s="32">
        <v>25.200859508071598</v>
      </c>
      <c r="E6" s="33">
        <v>22.3652004494704</v>
      </c>
      <c r="F6" s="33">
        <v>26.316543475987402</v>
      </c>
      <c r="G6" s="34">
        <v>15.187952786381899</v>
      </c>
      <c r="H6" s="74">
        <f t="shared" si="3"/>
        <v>10.012906721689699</v>
      </c>
      <c r="I6" s="53">
        <f t="shared" si="0"/>
        <v>7.1772476630885009</v>
      </c>
      <c r="J6" s="78">
        <f t="shared" si="1"/>
        <v>11.128590689605502</v>
      </c>
      <c r="K6" s="35"/>
      <c r="L6" s="37"/>
      <c r="M6" s="38"/>
      <c r="N6" s="82">
        <f>H6-K3</f>
        <v>-0.46252997361035142</v>
      </c>
      <c r="O6" s="37">
        <f>I6-L3</f>
        <v>-0.71944916557929872</v>
      </c>
      <c r="P6" s="36">
        <f>J6-M3</f>
        <v>-0.52331246543504761</v>
      </c>
      <c r="Q6" s="93">
        <f t="shared" si="4"/>
        <v>1.3779561452153706</v>
      </c>
      <c r="R6" s="54">
        <f t="shared" si="5"/>
        <v>1.6465532451197638</v>
      </c>
      <c r="S6" s="39">
        <f t="shared" si="2"/>
        <v>1.4372514292695375</v>
      </c>
    </row>
    <row r="7" spans="2:22" s="150" customFormat="1" ht="13.5" customHeight="1">
      <c r="B7" s="134">
        <v>5</v>
      </c>
      <c r="C7" s="135" t="s">
        <v>22</v>
      </c>
      <c r="D7" s="136">
        <v>23.952537292497599</v>
      </c>
      <c r="E7" s="137">
        <v>20.5352522388871</v>
      </c>
      <c r="F7" s="137">
        <v>24.466188545850301</v>
      </c>
      <c r="G7" s="138">
        <v>14.473894607400901</v>
      </c>
      <c r="H7" s="139">
        <f t="shared" si="3"/>
        <v>9.4786426850966983</v>
      </c>
      <c r="I7" s="140">
        <f t="shared" si="0"/>
        <v>6.0613576314861994</v>
      </c>
      <c r="J7" s="141">
        <f t="shared" si="1"/>
        <v>9.9922939384494001</v>
      </c>
      <c r="K7" s="142"/>
      <c r="L7" s="143"/>
      <c r="M7" s="144"/>
      <c r="N7" s="145">
        <f>H7-K3</f>
        <v>-0.99679401020335234</v>
      </c>
      <c r="O7" s="143">
        <f>I7-L3</f>
        <v>-1.8353391971816002</v>
      </c>
      <c r="P7" s="146">
        <f>J7-M3</f>
        <v>-1.65960921659115</v>
      </c>
      <c r="Q7" s="147">
        <f t="shared" si="4"/>
        <v>1.9955604890412704</v>
      </c>
      <c r="R7" s="148">
        <f t="shared" si="5"/>
        <v>3.5685529942906737</v>
      </c>
      <c r="S7" s="149">
        <f t="shared" si="2"/>
        <v>3.1593093680932438</v>
      </c>
    </row>
    <row r="8" spans="2:22" s="150" customFormat="1" ht="14.5" thickBot="1">
      <c r="B8" s="151">
        <v>6</v>
      </c>
      <c r="C8" s="152" t="s">
        <v>23</v>
      </c>
      <c r="D8" s="153">
        <v>24.041597818714401</v>
      </c>
      <c r="E8" s="154">
        <v>20.972759187571501</v>
      </c>
      <c r="F8" s="154">
        <v>24.9270760389727</v>
      </c>
      <c r="G8" s="155">
        <v>15.106680747434501</v>
      </c>
      <c r="H8" s="156">
        <f t="shared" si="3"/>
        <v>8.9349170712798998</v>
      </c>
      <c r="I8" s="157">
        <f t="shared" si="0"/>
        <v>5.8660784401370005</v>
      </c>
      <c r="J8" s="158">
        <f t="shared" si="1"/>
        <v>9.8203952915381993</v>
      </c>
      <c r="K8" s="159"/>
      <c r="L8" s="160"/>
      <c r="M8" s="161"/>
      <c r="N8" s="162">
        <f>H8-K3</f>
        <v>-1.5405196240201509</v>
      </c>
      <c r="O8" s="160">
        <f>I8-L3</f>
        <v>-2.0306183885307991</v>
      </c>
      <c r="P8" s="163">
        <f>J8-M3</f>
        <v>-1.8315078635023507</v>
      </c>
      <c r="Q8" s="164">
        <f t="shared" si="4"/>
        <v>2.9089925950736215</v>
      </c>
      <c r="R8" s="165">
        <f t="shared" si="5"/>
        <v>4.085799441192882</v>
      </c>
      <c r="S8" s="166">
        <f t="shared" si="2"/>
        <v>3.5590886388243539</v>
      </c>
    </row>
    <row r="9" spans="2:22" s="31" customFormat="1">
      <c r="B9" s="56">
        <v>7</v>
      </c>
      <c r="C9" s="69" t="s">
        <v>24</v>
      </c>
      <c r="D9" s="22">
        <v>24.6110417819337</v>
      </c>
      <c r="E9" s="23">
        <v>21.969084816762301</v>
      </c>
      <c r="F9" s="23">
        <v>26.5989380389892</v>
      </c>
      <c r="G9" s="24">
        <v>15.1134307499957</v>
      </c>
      <c r="H9" s="73">
        <f t="shared" si="3"/>
        <v>9.4976110319379998</v>
      </c>
      <c r="I9" s="57">
        <f t="shared" si="0"/>
        <v>6.8556540667666006</v>
      </c>
      <c r="J9" s="77">
        <f t="shared" si="1"/>
        <v>11.485507288993499</v>
      </c>
      <c r="K9" s="85"/>
      <c r="L9" s="68"/>
      <c r="M9" s="86"/>
      <c r="N9" s="81">
        <f>H9-K3</f>
        <v>-0.97782566336205079</v>
      </c>
      <c r="O9" s="27">
        <f>I9-L3</f>
        <v>-1.041042761901199</v>
      </c>
      <c r="P9" s="26">
        <f>J9-M3</f>
        <v>-0.16639586604705059</v>
      </c>
      <c r="Q9" s="92">
        <f t="shared" si="4"/>
        <v>1.9694948757807496</v>
      </c>
      <c r="R9" s="58">
        <f>2^(-O9)</f>
        <v>2.0577144061375714</v>
      </c>
      <c r="S9" s="29">
        <f t="shared" ref="S9:S20" si="6">2^(-P9)</f>
        <v>1.1222513766957127</v>
      </c>
    </row>
    <row r="10" spans="2:22" s="31" customFormat="1">
      <c r="B10" s="59">
        <v>8</v>
      </c>
      <c r="C10" s="70" t="s">
        <v>25</v>
      </c>
      <c r="D10" s="32">
        <v>24.3904436720827</v>
      </c>
      <c r="E10" s="33">
        <v>21.804288689333799</v>
      </c>
      <c r="F10" s="33">
        <v>27.897069800228401</v>
      </c>
      <c r="G10" s="34">
        <v>15.0302947635513</v>
      </c>
      <c r="H10" s="74">
        <f t="shared" si="3"/>
        <v>9.3601489085314</v>
      </c>
      <c r="I10" s="53">
        <f t="shared" si="0"/>
        <v>6.7739939257824986</v>
      </c>
      <c r="J10" s="78">
        <f t="shared" si="1"/>
        <v>12.866775036677101</v>
      </c>
      <c r="K10" s="40"/>
      <c r="L10" s="55"/>
      <c r="M10" s="87"/>
      <c r="N10" s="82">
        <f>H10-K3</f>
        <v>-1.1152877867686506</v>
      </c>
      <c r="O10" s="37">
        <f>I10-L3</f>
        <v>-1.1227029028853011</v>
      </c>
      <c r="P10" s="36">
        <f>J10-M3</f>
        <v>1.2148718816365509</v>
      </c>
      <c r="Q10" s="93">
        <f t="shared" si="4"/>
        <v>2.1663821948124498</v>
      </c>
      <c r="R10" s="54">
        <f>2^(-O10)</f>
        <v>2.1775455581248133</v>
      </c>
      <c r="S10" s="39">
        <f t="shared" si="6"/>
        <v>0.43081133630736212</v>
      </c>
    </row>
    <row r="11" spans="2:22" s="31" customFormat="1">
      <c r="B11" s="59">
        <v>9</v>
      </c>
      <c r="C11" s="70" t="s">
        <v>26</v>
      </c>
      <c r="D11" s="32">
        <v>23.981391876366001</v>
      </c>
      <c r="E11" s="33">
        <v>21.288536624254998</v>
      </c>
      <c r="F11" s="33">
        <v>26.616710766988501</v>
      </c>
      <c r="G11" s="34">
        <v>15.1673033634269</v>
      </c>
      <c r="H11" s="74">
        <f t="shared" si="3"/>
        <v>8.8140885129391009</v>
      </c>
      <c r="I11" s="53">
        <f t="shared" si="0"/>
        <v>6.1212332608280988</v>
      </c>
      <c r="J11" s="78">
        <f t="shared" si="1"/>
        <v>11.449407403561601</v>
      </c>
      <c r="K11" s="35"/>
      <c r="L11" s="37"/>
      <c r="M11" s="38"/>
      <c r="N11" s="82">
        <f>H11-K3</f>
        <v>-1.6613481823609497</v>
      </c>
      <c r="O11" s="37">
        <f>I11-L3</f>
        <v>-1.7754635678397008</v>
      </c>
      <c r="P11" s="36">
        <f>J11-M3</f>
        <v>-0.20249575147894916</v>
      </c>
      <c r="Q11" s="93">
        <f t="shared" si="4"/>
        <v>3.163119766758498</v>
      </c>
      <c r="R11" s="54">
        <f>2^(-O11)</f>
        <v>3.4234799611354947</v>
      </c>
      <c r="S11" s="39">
        <f t="shared" si="6"/>
        <v>1.1506872346258472</v>
      </c>
    </row>
    <row r="12" spans="2:22" s="31" customFormat="1">
      <c r="B12" s="59">
        <v>10</v>
      </c>
      <c r="C12" s="70" t="s">
        <v>27</v>
      </c>
      <c r="D12" s="32">
        <v>24.188657588497499</v>
      </c>
      <c r="E12" s="33">
        <v>21.2830892594747</v>
      </c>
      <c r="F12" s="33">
        <v>26.6122286424409</v>
      </c>
      <c r="G12" s="34">
        <v>14.959659775699199</v>
      </c>
      <c r="H12" s="74">
        <f t="shared" si="3"/>
        <v>9.2289978127982994</v>
      </c>
      <c r="I12" s="53">
        <f t="shared" si="0"/>
        <v>6.3234294837755005</v>
      </c>
      <c r="J12" s="78">
        <f t="shared" si="1"/>
        <v>11.652568866741701</v>
      </c>
      <c r="K12" s="35"/>
      <c r="L12" s="37"/>
      <c r="M12" s="38"/>
      <c r="N12" s="82">
        <f>H12-K3</f>
        <v>-1.2464388825017512</v>
      </c>
      <c r="O12" s="37">
        <f>I12-L3</f>
        <v>-1.5732673448922991</v>
      </c>
      <c r="P12" s="36">
        <f>J12-M3</f>
        <v>6.6571170115103939E-4</v>
      </c>
      <c r="Q12" s="93">
        <f t="shared" si="4"/>
        <v>2.3725506430819174</v>
      </c>
      <c r="R12" s="54">
        <f>2^(-O12)</f>
        <v>2.9757789134596973</v>
      </c>
      <c r="S12" s="39">
        <f t="shared" si="6"/>
        <v>0.99953867025658627</v>
      </c>
    </row>
    <row r="13" spans="2:22" s="31" customFormat="1">
      <c r="B13" s="59">
        <v>11</v>
      </c>
      <c r="C13" s="70" t="s">
        <v>28</v>
      </c>
      <c r="D13" s="32">
        <v>24.244608410196602</v>
      </c>
      <c r="E13" s="33">
        <v>21.240031132059102</v>
      </c>
      <c r="F13" s="33">
        <v>27.103623882419399</v>
      </c>
      <c r="G13" s="34">
        <v>14.509929559017101</v>
      </c>
      <c r="H13" s="74">
        <f t="shared" si="3"/>
        <v>9.7346788511795008</v>
      </c>
      <c r="I13" s="53">
        <f t="shared" si="0"/>
        <v>6.7301015730420009</v>
      </c>
      <c r="J13" s="78">
        <f t="shared" si="1"/>
        <v>12.593694323402298</v>
      </c>
      <c r="K13" s="40"/>
      <c r="L13" s="55"/>
      <c r="M13" s="87"/>
      <c r="N13" s="82">
        <f>H13-K3</f>
        <v>-0.74075784412054979</v>
      </c>
      <c r="O13" s="37">
        <f>I13-L3</f>
        <v>-1.1665952556257988</v>
      </c>
      <c r="P13" s="36">
        <f>J13-M3</f>
        <v>0.94179116836174792</v>
      </c>
      <c r="Q13" s="93">
        <f t="shared" si="4"/>
        <v>1.671053408547686</v>
      </c>
      <c r="R13" s="54">
        <f t="shared" ref="R13:R16" si="7">2^(-O13)</f>
        <v>2.2448129793040459</v>
      </c>
      <c r="S13" s="39">
        <f t="shared" si="6"/>
        <v>0.52058614878594922</v>
      </c>
    </row>
    <row r="14" spans="2:22" s="31" customFormat="1" ht="14.5" thickBot="1">
      <c r="B14" s="60">
        <v>12</v>
      </c>
      <c r="C14" s="71" t="s">
        <v>29</v>
      </c>
      <c r="D14" s="41">
        <v>24.0275367741263</v>
      </c>
      <c r="E14" s="42">
        <v>21.122990899979001</v>
      </c>
      <c r="F14" s="42">
        <v>26.856560947810902</v>
      </c>
      <c r="G14" s="43">
        <v>14.4411744127371</v>
      </c>
      <c r="H14" s="75">
        <f t="shared" si="3"/>
        <v>9.5863623613892006</v>
      </c>
      <c r="I14" s="61">
        <f t="shared" si="0"/>
        <v>6.6818164872419015</v>
      </c>
      <c r="J14" s="79">
        <f t="shared" si="1"/>
        <v>12.415386535073802</v>
      </c>
      <c r="K14" s="44"/>
      <c r="L14" s="62"/>
      <c r="M14" s="88"/>
      <c r="N14" s="83">
        <f>H14-K3</f>
        <v>-0.88907433391085</v>
      </c>
      <c r="O14" s="45">
        <f>I14-L3</f>
        <v>-1.2148803414258982</v>
      </c>
      <c r="P14" s="91">
        <f>J14-M3</f>
        <v>0.76348338003325189</v>
      </c>
      <c r="Q14" s="94">
        <f t="shared" ref="Q14:Q19" si="8">2^(-N14)</f>
        <v>1.8519874650295691</v>
      </c>
      <c r="R14" s="63">
        <f t="shared" si="7"/>
        <v>2.3212152968576323</v>
      </c>
      <c r="S14" s="46">
        <f t="shared" si="6"/>
        <v>0.58907230009713407</v>
      </c>
    </row>
    <row r="15" spans="2:22" s="31" customFormat="1">
      <c r="B15" s="64">
        <v>13</v>
      </c>
      <c r="C15" s="72" t="s">
        <v>30</v>
      </c>
      <c r="D15" s="47">
        <v>23.8424881162418</v>
      </c>
      <c r="E15" s="48">
        <v>20.902026955014598</v>
      </c>
      <c r="F15" s="48">
        <v>24.502861333019801</v>
      </c>
      <c r="G15" s="49">
        <v>14.711300516387</v>
      </c>
      <c r="H15" s="76">
        <f t="shared" si="3"/>
        <v>9.1311875998547993</v>
      </c>
      <c r="I15" s="65">
        <f t="shared" si="0"/>
        <v>6.190726438627598</v>
      </c>
      <c r="J15" s="80">
        <f t="shared" si="1"/>
        <v>9.791560816632801</v>
      </c>
      <c r="K15" s="89"/>
      <c r="L15" s="66"/>
      <c r="M15" s="90"/>
      <c r="N15" s="84">
        <f>H15-K3</f>
        <v>-1.3442490954452513</v>
      </c>
      <c r="O15" s="51">
        <f>I15-L3</f>
        <v>-1.7059703900402017</v>
      </c>
      <c r="P15" s="50">
        <f>J15-M3</f>
        <v>-1.8603423384077491</v>
      </c>
      <c r="Q15" s="95">
        <f t="shared" si="8"/>
        <v>2.5389801140093224</v>
      </c>
      <c r="R15" s="67">
        <f t="shared" si="7"/>
        <v>3.2624830132712894</v>
      </c>
      <c r="S15" s="52">
        <f t="shared" si="6"/>
        <v>3.6309381076322964</v>
      </c>
    </row>
    <row r="16" spans="2:22" s="31" customFormat="1">
      <c r="B16" s="59">
        <v>14</v>
      </c>
      <c r="C16" s="70" t="s">
        <v>31</v>
      </c>
      <c r="D16" s="32">
        <v>25.367852691925101</v>
      </c>
      <c r="E16" s="33">
        <v>22.37073208552</v>
      </c>
      <c r="F16" s="33">
        <v>26.6667290712167</v>
      </c>
      <c r="G16" s="34">
        <v>16.1109083814763</v>
      </c>
      <c r="H16" s="74">
        <f t="shared" si="3"/>
        <v>9.2569443104488016</v>
      </c>
      <c r="I16" s="53">
        <f t="shared" si="0"/>
        <v>6.2598237040437006</v>
      </c>
      <c r="J16" s="78">
        <f t="shared" si="1"/>
        <v>10.555820689740401</v>
      </c>
      <c r="K16" s="35"/>
      <c r="L16" s="37"/>
      <c r="M16" s="38"/>
      <c r="N16" s="82">
        <f>H16-K3</f>
        <v>-1.218492384851249</v>
      </c>
      <c r="O16" s="37">
        <f>I16-L3</f>
        <v>-1.6368731246240991</v>
      </c>
      <c r="P16" s="36">
        <f>J16-M3</f>
        <v>-1.0960824653001495</v>
      </c>
      <c r="Q16" s="93">
        <f t="shared" si="8"/>
        <v>2.3270341531019865</v>
      </c>
      <c r="R16" s="54">
        <f t="shared" si="7"/>
        <v>3.1099106356715471</v>
      </c>
      <c r="S16" s="39">
        <f t="shared" si="6"/>
        <v>2.1377341730769595</v>
      </c>
    </row>
    <row r="17" spans="2:19" s="31" customFormat="1">
      <c r="B17" s="59">
        <v>15</v>
      </c>
      <c r="C17" s="70" t="s">
        <v>32</v>
      </c>
      <c r="D17" s="32">
        <v>24.168055729979599</v>
      </c>
      <c r="E17" s="33">
        <v>20.8975258539507</v>
      </c>
      <c r="F17" s="33">
        <v>24.844612030796402</v>
      </c>
      <c r="G17" s="34">
        <v>14.716301152631701</v>
      </c>
      <c r="H17" s="74">
        <f t="shared" ref="H17:H18" si="9">D17-G17</f>
        <v>9.4517545773478986</v>
      </c>
      <c r="I17" s="53">
        <f t="shared" ref="I17:I18" si="10">E17-G17</f>
        <v>6.1812247013189996</v>
      </c>
      <c r="J17" s="78">
        <f t="shared" ref="J17:J18" si="11">F17-G17</f>
        <v>10.128310878164701</v>
      </c>
      <c r="K17" s="40"/>
      <c r="L17" s="55"/>
      <c r="M17" s="87"/>
      <c r="N17" s="82">
        <f>H17-K3</f>
        <v>-1.023682117952152</v>
      </c>
      <c r="O17" s="37">
        <f>I17-L3</f>
        <v>-1.7154721273488001</v>
      </c>
      <c r="P17" s="36">
        <f>J17-M3</f>
        <v>-1.5235922768758492</v>
      </c>
      <c r="Q17" s="93">
        <f t="shared" ref="Q17:Q18" si="12">2^(-N17)</f>
        <v>2.0331013256225536</v>
      </c>
      <c r="R17" s="54">
        <f t="shared" ref="R17:R18" si="13">2^(-O17)</f>
        <v>3.2840409741023135</v>
      </c>
      <c r="S17" s="39">
        <f t="shared" ref="S17:S18" si="14">2^(-P17)</f>
        <v>2.875060423906461</v>
      </c>
    </row>
    <row r="18" spans="2:19" s="31" customFormat="1">
      <c r="B18" s="59">
        <v>16</v>
      </c>
      <c r="C18" s="70" t="s">
        <v>33</v>
      </c>
      <c r="D18" s="32">
        <v>24.657545564846501</v>
      </c>
      <c r="E18" s="33">
        <v>20.997377147364801</v>
      </c>
      <c r="F18" s="33">
        <v>24.6622928629873</v>
      </c>
      <c r="G18" s="34">
        <v>15.030425283353001</v>
      </c>
      <c r="H18" s="74">
        <f t="shared" si="9"/>
        <v>9.6271202814935002</v>
      </c>
      <c r="I18" s="53">
        <f t="shared" si="10"/>
        <v>5.9669518640118007</v>
      </c>
      <c r="J18" s="78">
        <f t="shared" si="11"/>
        <v>9.6318675796342994</v>
      </c>
      <c r="K18" s="35"/>
      <c r="L18" s="37"/>
      <c r="M18" s="38"/>
      <c r="N18" s="82">
        <f>H18-K3</f>
        <v>-0.84831641380655043</v>
      </c>
      <c r="O18" s="37">
        <f>I18-L3</f>
        <v>-1.929744964655999</v>
      </c>
      <c r="P18" s="36">
        <f>J18-M3</f>
        <v>-2.0200355754062507</v>
      </c>
      <c r="Q18" s="93">
        <f t="shared" si="12"/>
        <v>1.8003986821366573</v>
      </c>
      <c r="R18" s="54">
        <f t="shared" si="13"/>
        <v>3.8098784336498857</v>
      </c>
      <c r="S18" s="39">
        <f t="shared" si="14"/>
        <v>4.0559379332702266</v>
      </c>
    </row>
    <row r="19" spans="2:19" s="31" customFormat="1">
      <c r="B19" s="59">
        <v>17</v>
      </c>
      <c r="C19" s="70" t="s">
        <v>34</v>
      </c>
      <c r="D19" s="32">
        <v>24.155330564228802</v>
      </c>
      <c r="E19" s="33">
        <v>20.7103008762932</v>
      </c>
      <c r="F19" s="33">
        <v>24.452203215152299</v>
      </c>
      <c r="G19" s="34">
        <v>14.515395073053201</v>
      </c>
      <c r="H19" s="74">
        <f t="shared" si="3"/>
        <v>9.639935491175601</v>
      </c>
      <c r="I19" s="53">
        <f t="shared" si="0"/>
        <v>6.1949058032399993</v>
      </c>
      <c r="J19" s="78">
        <f t="shared" si="1"/>
        <v>9.9368081420990979</v>
      </c>
      <c r="K19" s="35"/>
      <c r="L19" s="37"/>
      <c r="M19" s="38"/>
      <c r="N19" s="82">
        <f>H19-K3</f>
        <v>-0.83550120412444961</v>
      </c>
      <c r="O19" s="37">
        <f>I19-L3</f>
        <v>-1.7017910254278004</v>
      </c>
      <c r="P19" s="36">
        <f>J19-M3</f>
        <v>-1.7150950129414522</v>
      </c>
      <c r="Q19" s="93">
        <f t="shared" si="8"/>
        <v>1.7844768731105634</v>
      </c>
      <c r="R19" s="54">
        <f>2^(-O19)</f>
        <v>3.253045554310444</v>
      </c>
      <c r="S19" s="39">
        <f t="shared" si="6"/>
        <v>3.2831826518092049</v>
      </c>
    </row>
    <row r="20" spans="2:19" s="31" customFormat="1" ht="14.5" thickBot="1">
      <c r="B20" s="60">
        <v>18</v>
      </c>
      <c r="C20" s="71" t="s">
        <v>35</v>
      </c>
      <c r="D20" s="41">
        <v>23.964455694845199</v>
      </c>
      <c r="E20" s="42">
        <v>20.899471920407201</v>
      </c>
      <c r="F20" s="42">
        <v>24.4810610818557</v>
      </c>
      <c r="G20" s="43">
        <v>14.7600047136334</v>
      </c>
      <c r="H20" s="75">
        <f t="shared" si="3"/>
        <v>9.2044509812117994</v>
      </c>
      <c r="I20" s="61">
        <f t="shared" si="0"/>
        <v>6.1394672067738014</v>
      </c>
      <c r="J20" s="79">
        <f t="shared" si="1"/>
        <v>9.7210563682222997</v>
      </c>
      <c r="K20" s="44"/>
      <c r="L20" s="62"/>
      <c r="M20" s="88"/>
      <c r="N20" s="83">
        <f>H20-K3</f>
        <v>-1.2709857140882512</v>
      </c>
      <c r="O20" s="45">
        <f>I20-L3</f>
        <v>-1.7572296218939982</v>
      </c>
      <c r="P20" s="91">
        <f>J20-M3</f>
        <v>-1.9308467868182504</v>
      </c>
      <c r="Q20" s="94">
        <f>2^(-N20)</f>
        <v>2.4132639426057927</v>
      </c>
      <c r="R20" s="63">
        <f>2^(-O20)</f>
        <v>3.3804835385724425</v>
      </c>
      <c r="S20" s="46">
        <f t="shared" si="6"/>
        <v>3.8127892441595956</v>
      </c>
    </row>
  </sheetData>
  <mergeCells count="5">
    <mergeCell ref="D1:G1"/>
    <mergeCell ref="H1:J1"/>
    <mergeCell ref="K1:M1"/>
    <mergeCell ref="N1:P1"/>
    <mergeCell ref="Q1:S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1:N30"/>
  <sheetViews>
    <sheetView topLeftCell="D16" workbookViewId="0">
      <selection activeCell="K17" sqref="K17"/>
    </sheetView>
  </sheetViews>
  <sheetFormatPr defaultColWidth="8.75" defaultRowHeight="14"/>
  <cols>
    <col min="1" max="1" width="2.83203125" style="5" customWidth="1"/>
    <col min="2" max="2" width="22.58203125" style="6" customWidth="1"/>
    <col min="3" max="4" width="8.75" style="5"/>
    <col min="5" max="5" width="9.25" style="5" customWidth="1"/>
    <col min="6" max="8" width="8.75" style="5"/>
    <col min="9" max="9" width="8.1640625" style="5" customWidth="1"/>
    <col min="10" max="10" width="8.75" style="5"/>
    <col min="11" max="11" width="15.08203125" style="5" customWidth="1"/>
    <col min="12" max="16384" width="8.75" style="5"/>
  </cols>
  <sheetData>
    <row r="1" spans="2:14" ht="19" customHeight="1" thickBot="1">
      <c r="J1" s="130"/>
      <c r="K1" s="130"/>
      <c r="L1" s="130"/>
      <c r="M1" s="130"/>
      <c r="N1" s="130"/>
    </row>
    <row r="2" spans="2:14" s="6" customFormat="1" ht="14.5" thickBot="1">
      <c r="B2" s="108" t="s">
        <v>5</v>
      </c>
      <c r="C2" s="114" t="s">
        <v>11</v>
      </c>
      <c r="D2" s="106" t="s">
        <v>12</v>
      </c>
      <c r="E2" s="107" t="s">
        <v>16</v>
      </c>
      <c r="G2" s="7" t="str">
        <f>C2</f>
        <v>GFPT2</v>
      </c>
      <c r="H2" s="4"/>
      <c r="I2" s="5"/>
      <c r="K2" s="131"/>
      <c r="L2" s="132"/>
    </row>
    <row r="3" spans="2:14">
      <c r="B3" s="109" t="s">
        <v>18</v>
      </c>
      <c r="C3" s="115">
        <v>1.0364167034394809</v>
      </c>
      <c r="D3" s="105">
        <v>0.86413689932934901</v>
      </c>
      <c r="E3" s="20">
        <v>1.3881332933936286</v>
      </c>
      <c r="G3" s="8" t="s">
        <v>9</v>
      </c>
      <c r="H3" s="8" t="str">
        <f>G2</f>
        <v>GFPT2</v>
      </c>
      <c r="I3" s="8" t="s">
        <v>10</v>
      </c>
      <c r="K3" s="132"/>
      <c r="L3" s="133"/>
    </row>
    <row r="4" spans="2:14">
      <c r="B4" s="110" t="s">
        <v>19</v>
      </c>
      <c r="C4" s="116">
        <v>0.68817027271524067</v>
      </c>
      <c r="D4" s="103">
        <v>0.68736117390928986</v>
      </c>
      <c r="E4" s="15">
        <v>0.72048584837022867</v>
      </c>
      <c r="G4" s="9" t="s">
        <v>14</v>
      </c>
      <c r="H4" s="10">
        <f>AVERAGE(C3:C6)</f>
        <v>1.0300107066821829</v>
      </c>
      <c r="I4" s="10">
        <f>STDEV(C3:C6)</f>
        <v>0.28173183019751963</v>
      </c>
      <c r="K4" s="132"/>
      <c r="L4" s="133"/>
    </row>
    <row r="5" spans="2:14">
      <c r="B5" s="110" t="s">
        <v>20</v>
      </c>
      <c r="C5" s="116">
        <v>1.0174997053586397</v>
      </c>
      <c r="D5" s="103">
        <v>1.0224843594591233</v>
      </c>
      <c r="E5" s="15">
        <v>0.69568177362450623</v>
      </c>
      <c r="G5" s="9" t="s">
        <v>15</v>
      </c>
      <c r="H5" s="10">
        <f>AVERAGE(C9:C14)</f>
        <v>2.1990980590018121</v>
      </c>
      <c r="I5" s="10">
        <f>STDEV(C9:C14)</f>
        <v>0.53151265625308697</v>
      </c>
      <c r="K5" s="132"/>
      <c r="L5" s="133"/>
    </row>
    <row r="6" spans="2:14">
      <c r="B6" s="110" t="s">
        <v>21</v>
      </c>
      <c r="C6" s="117">
        <v>1.3779561452153706</v>
      </c>
      <c r="D6" s="104">
        <v>1.6465532451197638</v>
      </c>
      <c r="E6" s="21">
        <v>1.4372514292695375</v>
      </c>
      <c r="F6" s="13"/>
      <c r="G6" s="9" t="s">
        <v>36</v>
      </c>
      <c r="H6" s="10">
        <f>AVERAGE(C15:C20)</f>
        <v>2.1495425150978127</v>
      </c>
      <c r="I6" s="10">
        <f>STDEV(C15:C20)</f>
        <v>0.32293863379750692</v>
      </c>
    </row>
    <row r="7" spans="2:14">
      <c r="B7" s="167" t="s">
        <v>22</v>
      </c>
      <c r="C7" s="168">
        <v>1.9955604890412704</v>
      </c>
      <c r="D7" s="169">
        <v>3.5685529942906737</v>
      </c>
      <c r="E7" s="170">
        <v>3.1593093680932438</v>
      </c>
      <c r="F7" s="13"/>
      <c r="G7" s="7" t="str">
        <f>D2</f>
        <v>GFPT1</v>
      </c>
      <c r="H7" s="4"/>
    </row>
    <row r="8" spans="2:14" ht="14.5" thickBot="1">
      <c r="B8" s="171" t="s">
        <v>23</v>
      </c>
      <c r="C8" s="172">
        <v>2.9089925950736215</v>
      </c>
      <c r="D8" s="173">
        <v>4.085799441192882</v>
      </c>
      <c r="E8" s="174">
        <v>3.5590886388243539</v>
      </c>
      <c r="G8" s="8" t="s">
        <v>9</v>
      </c>
      <c r="H8" s="8" t="str">
        <f>G7</f>
        <v>GFPT1</v>
      </c>
      <c r="I8" s="8" t="s">
        <v>10</v>
      </c>
    </row>
    <row r="9" spans="2:14">
      <c r="B9" s="121" t="s">
        <v>24</v>
      </c>
      <c r="C9" s="115">
        <v>1.9694948757807496</v>
      </c>
      <c r="D9" s="105">
        <v>2.0577144061375714</v>
      </c>
      <c r="E9" s="20">
        <v>1.1222513766957127</v>
      </c>
      <c r="G9" s="9" t="s">
        <v>14</v>
      </c>
      <c r="H9" s="10">
        <f>AVERAGE(D3:D6)</f>
        <v>1.0551339194543814</v>
      </c>
      <c r="I9" s="10">
        <f>STDEV(D3:D6)</f>
        <v>0.41736453554848052</v>
      </c>
    </row>
    <row r="10" spans="2:14">
      <c r="B10" s="111" t="s">
        <v>25</v>
      </c>
      <c r="C10" s="116">
        <v>2.1663821948124498</v>
      </c>
      <c r="D10" s="103">
        <v>2.1775455581248133</v>
      </c>
      <c r="E10" s="15">
        <v>0.43081133630736212</v>
      </c>
      <c r="G10" s="9" t="s">
        <v>15</v>
      </c>
      <c r="H10" s="10">
        <f>AVERAGE(D9:D14)</f>
        <v>2.5334245191698757</v>
      </c>
      <c r="I10" s="10">
        <f>STDEV(D9:D14)</f>
        <v>0.54206188234443264</v>
      </c>
    </row>
    <row r="11" spans="2:14">
      <c r="B11" s="111" t="s">
        <v>26</v>
      </c>
      <c r="C11" s="116">
        <v>3.163119766758498</v>
      </c>
      <c r="D11" s="103">
        <v>3.4234799611354947</v>
      </c>
      <c r="E11" s="15">
        <v>1.1506872346258472</v>
      </c>
      <c r="G11" s="9" t="s">
        <v>36</v>
      </c>
      <c r="H11" s="10">
        <f>AVERAGE(D15:D20)</f>
        <v>3.3499736915963201</v>
      </c>
      <c r="I11" s="10">
        <f>STDEV(D15:D20)</f>
        <v>0.24144162821412216</v>
      </c>
    </row>
    <row r="12" spans="2:14">
      <c r="B12" s="111" t="s">
        <v>27</v>
      </c>
      <c r="C12" s="116">
        <v>2.3725506430819174</v>
      </c>
      <c r="D12" s="103">
        <v>2.9757789134596973</v>
      </c>
      <c r="E12" s="15">
        <v>0.99953867025658627</v>
      </c>
      <c r="G12" s="7" t="str">
        <f>E2</f>
        <v>ACNB</v>
      </c>
      <c r="H12" s="4"/>
    </row>
    <row r="13" spans="2:14">
      <c r="B13" s="111" t="s">
        <v>28</v>
      </c>
      <c r="C13" s="116">
        <v>1.671053408547686</v>
      </c>
      <c r="D13" s="103">
        <v>2.2448129793040459</v>
      </c>
      <c r="E13" s="15">
        <v>0.52058614878594922</v>
      </c>
      <c r="G13" s="8" t="s">
        <v>9</v>
      </c>
      <c r="H13" s="8" t="str">
        <f>G12</f>
        <v>ACNB</v>
      </c>
      <c r="I13" s="8" t="s">
        <v>10</v>
      </c>
    </row>
    <row r="14" spans="2:14" ht="14.5" thickBot="1">
      <c r="B14" s="122" t="s">
        <v>29</v>
      </c>
      <c r="C14" s="123">
        <v>1.8519874650295691</v>
      </c>
      <c r="D14" s="124">
        <v>2.3212152968576323</v>
      </c>
      <c r="E14" s="16">
        <v>0.58907230009713407</v>
      </c>
      <c r="G14" s="9" t="s">
        <v>14</v>
      </c>
      <c r="H14" s="10">
        <f>AVERAGE(E3:E6)</f>
        <v>1.0603880861644752</v>
      </c>
      <c r="I14" s="10">
        <f>STDEV(E3:E6)</f>
        <v>0.40742570934345101</v>
      </c>
    </row>
    <row r="15" spans="2:14">
      <c r="B15" s="118" t="s">
        <v>30</v>
      </c>
      <c r="C15" s="119">
        <v>2.5389801140093224</v>
      </c>
      <c r="D15" s="120">
        <v>3.2624830132712894</v>
      </c>
      <c r="E15" s="17">
        <v>3.6309381076322964</v>
      </c>
      <c r="G15" s="9" t="s">
        <v>15</v>
      </c>
      <c r="H15" s="10">
        <f>AVERAGE(E9:E14)</f>
        <v>0.80215784446143201</v>
      </c>
      <c r="I15" s="10">
        <f>STDEV(E9:E14)</f>
        <v>0.32418454427038679</v>
      </c>
    </row>
    <row r="16" spans="2:14">
      <c r="B16" s="111" t="s">
        <v>31</v>
      </c>
      <c r="C16" s="116">
        <v>2.3270341531019865</v>
      </c>
      <c r="D16" s="103">
        <v>3.1099106356715471</v>
      </c>
      <c r="E16" s="15">
        <v>2.1377341730769595</v>
      </c>
      <c r="G16" s="9" t="s">
        <v>36</v>
      </c>
      <c r="H16" s="10">
        <f>AVERAGE(E15:E20)</f>
        <v>3.2992737556424578</v>
      </c>
      <c r="I16" s="10">
        <f>STDEV(E15:E20)</f>
        <v>0.70365192436949919</v>
      </c>
    </row>
    <row r="17" spans="2:9">
      <c r="B17" s="111" t="s">
        <v>32</v>
      </c>
      <c r="C17" s="116">
        <v>2.0331013256225536</v>
      </c>
      <c r="D17" s="103">
        <v>3.2840409741023135</v>
      </c>
      <c r="E17" s="15">
        <v>2.875060423906461</v>
      </c>
    </row>
    <row r="18" spans="2:9">
      <c r="B18" s="112" t="s">
        <v>33</v>
      </c>
      <c r="C18" s="116">
        <v>1.8003986821366573</v>
      </c>
      <c r="D18" s="103">
        <v>3.8098784336498857</v>
      </c>
      <c r="E18" s="15">
        <v>4.0559379332702266</v>
      </c>
      <c r="G18" s="18"/>
      <c r="H18" s="19"/>
      <c r="I18" s="19"/>
    </row>
    <row r="19" spans="2:9">
      <c r="B19" s="112" t="s">
        <v>34</v>
      </c>
      <c r="C19" s="125">
        <v>1.7844768731105634</v>
      </c>
      <c r="D19" s="10">
        <v>3.253045554310444</v>
      </c>
      <c r="E19" s="126">
        <v>3.2831826518092049</v>
      </c>
    </row>
    <row r="20" spans="2:9" ht="14.5" thickBot="1">
      <c r="B20" s="113" t="s">
        <v>35</v>
      </c>
      <c r="C20" s="127">
        <v>2.4132639426057927</v>
      </c>
      <c r="D20" s="128">
        <v>3.3804835385724425</v>
      </c>
      <c r="E20" s="129">
        <v>3.8127892441595956</v>
      </c>
    </row>
    <row r="26" spans="2:9">
      <c r="E26" s="4"/>
    </row>
    <row r="28" spans="2:9">
      <c r="E28" s="6"/>
      <c r="F28" s="4"/>
    </row>
    <row r="30" spans="2:9" s="6" customFormat="1">
      <c r="E30" s="5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2C8EC-3281-4A89-A71B-867353113433}">
  <sheetPr>
    <tabColor rgb="FF00B0F0"/>
  </sheetPr>
  <dimension ref="B1:V20"/>
  <sheetViews>
    <sheetView topLeftCell="E1" workbookViewId="0">
      <selection activeCell="Q3" sqref="Q3:S20"/>
    </sheetView>
  </sheetViews>
  <sheetFormatPr defaultColWidth="8.75" defaultRowHeight="14"/>
  <cols>
    <col min="1" max="1" width="1.75" style="2" customWidth="1"/>
    <col min="2" max="2" width="3.4140625" style="2" customWidth="1"/>
    <col min="3" max="3" width="20.1640625" style="2" customWidth="1"/>
    <col min="4" max="4" width="9.4140625" style="3" customWidth="1"/>
    <col min="5" max="5" width="9.58203125" style="3" bestFit="1" customWidth="1"/>
    <col min="6" max="6" width="9.58203125" style="3" customWidth="1"/>
    <col min="7" max="7" width="9.1640625" style="3" bestFit="1" customWidth="1"/>
    <col min="8" max="9" width="8.83203125" style="3" customWidth="1"/>
    <col min="10" max="10" width="8.5" style="3" customWidth="1"/>
    <col min="11" max="12" width="8.58203125" style="3" customWidth="1"/>
    <col min="13" max="13" width="8.33203125" style="3" customWidth="1"/>
    <col min="14" max="15" width="8.4140625" style="2" customWidth="1"/>
    <col min="16" max="16" width="9.25" style="2" customWidth="1"/>
    <col min="17" max="18" width="7.83203125" style="2" customWidth="1"/>
    <col min="19" max="19" width="8.4140625" style="2" customWidth="1"/>
    <col min="20" max="21" width="8.25" style="2" customWidth="1"/>
    <col min="22" max="22" width="8.5" style="2" customWidth="1"/>
    <col min="23" max="16384" width="8.75" style="2"/>
  </cols>
  <sheetData>
    <row r="1" spans="2:22" s="1" customFormat="1" ht="16.5" customHeight="1" thickBot="1">
      <c r="B1" s="11"/>
      <c r="C1" s="12"/>
      <c r="D1" s="199" t="s">
        <v>8</v>
      </c>
      <c r="E1" s="200"/>
      <c r="F1" s="200"/>
      <c r="G1" s="201"/>
      <c r="H1" s="202" t="s">
        <v>0</v>
      </c>
      <c r="I1" s="203"/>
      <c r="J1" s="204"/>
      <c r="K1" s="205" t="s">
        <v>1</v>
      </c>
      <c r="L1" s="206"/>
      <c r="M1" s="207"/>
      <c r="N1" s="208" t="s">
        <v>2</v>
      </c>
      <c r="O1" s="209"/>
      <c r="P1" s="210"/>
      <c r="Q1" s="211" t="s">
        <v>3</v>
      </c>
      <c r="R1" s="212"/>
      <c r="S1" s="213"/>
    </row>
    <row r="2" spans="2:22" s="14" customFormat="1" ht="14.5" thickBot="1">
      <c r="B2" s="96" t="s">
        <v>4</v>
      </c>
      <c r="C2" s="97" t="s">
        <v>5</v>
      </c>
      <c r="D2" s="98" t="s">
        <v>7</v>
      </c>
      <c r="E2" s="99" t="s">
        <v>13</v>
      </c>
      <c r="F2" s="100" t="s">
        <v>6</v>
      </c>
      <c r="G2" s="101" t="s">
        <v>17</v>
      </c>
      <c r="H2" s="98" t="s">
        <v>7</v>
      </c>
      <c r="I2" s="99" t="s">
        <v>13</v>
      </c>
      <c r="J2" s="101" t="s">
        <v>17</v>
      </c>
      <c r="K2" s="102" t="s">
        <v>7</v>
      </c>
      <c r="L2" s="99" t="s">
        <v>13</v>
      </c>
      <c r="M2" s="100" t="s">
        <v>17</v>
      </c>
      <c r="N2" s="98" t="s">
        <v>7</v>
      </c>
      <c r="O2" s="99" t="s">
        <v>13</v>
      </c>
      <c r="P2" s="101" t="s">
        <v>17</v>
      </c>
      <c r="Q2" s="102" t="s">
        <v>7</v>
      </c>
      <c r="R2" s="99" t="s">
        <v>13</v>
      </c>
      <c r="S2" s="101" t="s">
        <v>17</v>
      </c>
      <c r="T2" s="98" t="s">
        <v>7</v>
      </c>
      <c r="U2" s="99" t="s">
        <v>13</v>
      </c>
      <c r="V2" s="101" t="s">
        <v>17</v>
      </c>
    </row>
    <row r="3" spans="2:22" s="31" customFormat="1">
      <c r="B3" s="56">
        <v>1</v>
      </c>
      <c r="C3" s="69" t="s">
        <v>18</v>
      </c>
      <c r="D3" s="22">
        <v>25.764806698803898</v>
      </c>
      <c r="E3" s="23">
        <v>23.448339212258801</v>
      </c>
      <c r="F3" s="23">
        <v>26.5197312234279</v>
      </c>
      <c r="G3" s="24">
        <v>15.3409741755578</v>
      </c>
      <c r="H3" s="73">
        <f t="shared" ref="H3:H20" si="0">D3-F3</f>
        <v>-0.75492452462400195</v>
      </c>
      <c r="I3" s="57">
        <f t="shared" ref="I3:I20" si="1">E3-F3</f>
        <v>-3.0713920111690989</v>
      </c>
      <c r="J3" s="77">
        <f t="shared" ref="J3:J20" si="2">G3-F3</f>
        <v>-11.1787570478701</v>
      </c>
      <c r="K3" s="25">
        <f>AVERAGE(H3:H4,H6:H8)</f>
        <v>-0.87599998096408105</v>
      </c>
      <c r="L3" s="27">
        <f>AVERAGE(I3:I4,I6:I8)</f>
        <v>-3.7190585582395599</v>
      </c>
      <c r="M3" s="28">
        <f>AVERAGE(J3:J6)</f>
        <v>-11.65190315504055</v>
      </c>
      <c r="N3" s="81">
        <f>H3-K3</f>
        <v>0.1210754563400791</v>
      </c>
      <c r="O3" s="27">
        <f>I3-L3</f>
        <v>0.64766654707046101</v>
      </c>
      <c r="P3" s="26">
        <f>J3-M3</f>
        <v>0.47314610717045014</v>
      </c>
      <c r="Q3" s="92">
        <f>2^(-N3)</f>
        <v>0.91950195278157998</v>
      </c>
      <c r="R3" s="58">
        <f>2^(-O3)</f>
        <v>0.6383119016454627</v>
      </c>
      <c r="S3" s="29">
        <f>2^(-P3)</f>
        <v>0.72039191391718405</v>
      </c>
      <c r="T3" s="30">
        <f>2^(-K3)</f>
        <v>1.8352797404067764</v>
      </c>
      <c r="U3" s="30">
        <f>2^(-L3)</f>
        <v>13.168860030774646</v>
      </c>
      <c r="V3" s="30">
        <f>2^(-M3)</f>
        <v>3217.8986105316485</v>
      </c>
    </row>
    <row r="4" spans="2:22" s="31" customFormat="1">
      <c r="B4" s="59">
        <v>2</v>
      </c>
      <c r="C4" s="70" t="s">
        <v>19</v>
      </c>
      <c r="D4" s="32">
        <v>25.257552529688901</v>
      </c>
      <c r="E4" s="33">
        <v>22.6805098732112</v>
      </c>
      <c r="F4" s="33">
        <v>26.3678144683585</v>
      </c>
      <c r="G4" s="34">
        <v>14.2429533119998</v>
      </c>
      <c r="H4" s="74">
        <f t="shared" si="0"/>
        <v>-1.1102619386695984</v>
      </c>
      <c r="I4" s="53">
        <f t="shared" si="1"/>
        <v>-3.6873045951472996</v>
      </c>
      <c r="J4" s="78">
        <f t="shared" si="2"/>
        <v>-12.124861156358699</v>
      </c>
      <c r="K4" s="35"/>
      <c r="L4" s="37"/>
      <c r="M4" s="38"/>
      <c r="N4" s="82">
        <f>H4-K3</f>
        <v>-0.23426195770551739</v>
      </c>
      <c r="O4" s="37">
        <f>I4-L3</f>
        <v>3.1753963092260307E-2</v>
      </c>
      <c r="P4" s="36">
        <f>J4-M3</f>
        <v>-0.47295800131814936</v>
      </c>
      <c r="Q4" s="93">
        <f t="shared" ref="Q4:R19" si="3">2^(-N4)</f>
        <v>1.1763048187366696</v>
      </c>
      <c r="R4" s="54">
        <f>2^(-O4)</f>
        <v>0.97823028640936438</v>
      </c>
      <c r="S4" s="39">
        <f>2^(-P4)</f>
        <v>1.3879523133758211</v>
      </c>
    </row>
    <row r="5" spans="2:22" s="150" customFormat="1">
      <c r="B5" s="134">
        <v>3</v>
      </c>
      <c r="C5" s="135" t="s">
        <v>20</v>
      </c>
      <c r="D5" s="136">
        <v>25.0198776503135</v>
      </c>
      <c r="E5" s="137">
        <v>22.4340873854085</v>
      </c>
      <c r="F5" s="137">
        <v>26.744873058066101</v>
      </c>
      <c r="G5" s="138">
        <v>14.569469331738199</v>
      </c>
      <c r="H5" s="139">
        <f t="shared" si="0"/>
        <v>-1.7249954077526013</v>
      </c>
      <c r="I5" s="140">
        <f t="shared" si="1"/>
        <v>-4.3107856726576017</v>
      </c>
      <c r="J5" s="78">
        <f t="shared" si="2"/>
        <v>-12.175403726327902</v>
      </c>
      <c r="K5" s="142"/>
      <c r="L5" s="143"/>
      <c r="M5" s="144"/>
      <c r="N5" s="145">
        <f>H5-K3</f>
        <v>-0.84899542678852025</v>
      </c>
      <c r="O5" s="143">
        <f>I5-L3</f>
        <v>-0.59172711441804182</v>
      </c>
      <c r="P5" s="146">
        <f>J5-M3</f>
        <v>-0.52350057128735195</v>
      </c>
      <c r="Q5" s="147">
        <f t="shared" si="3"/>
        <v>1.8012462499007524</v>
      </c>
      <c r="R5" s="148">
        <f t="shared" si="3"/>
        <v>1.5070498243163224</v>
      </c>
      <c r="S5" s="39">
        <f>2^(-P5)</f>
        <v>1.4374388375736711</v>
      </c>
    </row>
    <row r="6" spans="2:22" s="31" customFormat="1">
      <c r="B6" s="59">
        <v>4</v>
      </c>
      <c r="C6" s="70" t="s">
        <v>21</v>
      </c>
      <c r="D6" s="32">
        <v>25.200859508071598</v>
      </c>
      <c r="E6" s="33">
        <v>22.3652004494704</v>
      </c>
      <c r="F6" s="33">
        <v>26.316543475987402</v>
      </c>
      <c r="G6" s="34">
        <v>15.187952786381899</v>
      </c>
      <c r="H6" s="74">
        <f t="shared" si="0"/>
        <v>-1.1156839679158033</v>
      </c>
      <c r="I6" s="53">
        <f t="shared" si="1"/>
        <v>-3.9513430265170015</v>
      </c>
      <c r="J6" s="78">
        <f t="shared" si="2"/>
        <v>-11.128590689605502</v>
      </c>
      <c r="K6" s="35"/>
      <c r="L6" s="37"/>
      <c r="M6" s="38"/>
      <c r="N6" s="82">
        <f>H6-K3</f>
        <v>-0.23968398695172222</v>
      </c>
      <c r="O6" s="37">
        <f>I6-L3</f>
        <v>-0.23228446827744165</v>
      </c>
      <c r="P6" s="36">
        <f>J6-M3</f>
        <v>0.52331246543504761</v>
      </c>
      <c r="Q6" s="93">
        <f t="shared" si="3"/>
        <v>1.1807340009303831</v>
      </c>
      <c r="R6" s="54">
        <f t="shared" si="3"/>
        <v>1.1746935725603951</v>
      </c>
      <c r="S6" s="39">
        <f>2^(-P6)</f>
        <v>0.69577248603484476</v>
      </c>
    </row>
    <row r="7" spans="2:22" s="31" customFormat="1" ht="13.5" customHeight="1">
      <c r="B7" s="59">
        <v>5</v>
      </c>
      <c r="C7" s="70" t="s">
        <v>22</v>
      </c>
      <c r="D7" s="32">
        <v>23.952537292497599</v>
      </c>
      <c r="E7" s="33">
        <v>20.5352522388871</v>
      </c>
      <c r="F7" s="33">
        <v>24.466188545850301</v>
      </c>
      <c r="G7" s="34">
        <v>14.473894607400901</v>
      </c>
      <c r="H7" s="74">
        <f t="shared" si="0"/>
        <v>-0.51365125335270179</v>
      </c>
      <c r="I7" s="53">
        <f t="shared" si="1"/>
        <v>-3.9309363069632006</v>
      </c>
      <c r="J7" s="141">
        <f t="shared" si="2"/>
        <v>-9.9922939384494001</v>
      </c>
      <c r="K7" s="35"/>
      <c r="L7" s="37"/>
      <c r="M7" s="38"/>
      <c r="N7" s="82">
        <f>H7-K3</f>
        <v>0.36234872761137926</v>
      </c>
      <c r="O7" s="37">
        <f>I7-L3</f>
        <v>-0.21187774872364074</v>
      </c>
      <c r="P7" s="146">
        <f>J7-M3</f>
        <v>1.65960921659115</v>
      </c>
      <c r="Q7" s="93">
        <f t="shared" si="3"/>
        <v>0.77789712087770735</v>
      </c>
      <c r="R7" s="54">
        <f t="shared" si="3"/>
        <v>1.1581946587895893</v>
      </c>
      <c r="S7" s="149">
        <f t="shared" ref="S3:S20" si="4">2^(-P7)</f>
        <v>0.31652487410675317</v>
      </c>
    </row>
    <row r="8" spans="2:22" s="31" customFormat="1" ht="14.5" thickBot="1">
      <c r="B8" s="175">
        <v>6</v>
      </c>
      <c r="C8" s="176" t="s">
        <v>23</v>
      </c>
      <c r="D8" s="177">
        <v>24.041597818714401</v>
      </c>
      <c r="E8" s="178">
        <v>20.972759187571501</v>
      </c>
      <c r="F8" s="178">
        <v>24.9270760389727</v>
      </c>
      <c r="G8" s="179">
        <v>15.106680747434501</v>
      </c>
      <c r="H8" s="180">
        <f t="shared" si="0"/>
        <v>-0.88547822025829959</v>
      </c>
      <c r="I8" s="181">
        <f t="shared" si="1"/>
        <v>-3.9543168514011988</v>
      </c>
      <c r="J8" s="158">
        <f t="shared" si="2"/>
        <v>-9.8203952915381993</v>
      </c>
      <c r="K8" s="182"/>
      <c r="L8" s="183"/>
      <c r="M8" s="184"/>
      <c r="N8" s="185">
        <f>H8-K3</f>
        <v>-9.4782392942185378E-3</v>
      </c>
      <c r="O8" s="183">
        <f>I8-L3</f>
        <v>-0.23525829316163893</v>
      </c>
      <c r="P8" s="163">
        <f>J8-M3</f>
        <v>1.8315078635023507</v>
      </c>
      <c r="Q8" s="186">
        <f t="shared" si="3"/>
        <v>1.0065914434162953</v>
      </c>
      <c r="R8" s="187">
        <f t="shared" si="3"/>
        <v>1.1771174637876525</v>
      </c>
      <c r="S8" s="166">
        <f t="shared" si="4"/>
        <v>0.28097080502336752</v>
      </c>
    </row>
    <row r="9" spans="2:22" s="31" customFormat="1">
      <c r="B9" s="56">
        <v>7</v>
      </c>
      <c r="C9" s="69" t="s">
        <v>24</v>
      </c>
      <c r="D9" s="22">
        <v>24.6110417819337</v>
      </c>
      <c r="E9" s="23">
        <v>21.969084816762301</v>
      </c>
      <c r="F9" s="23">
        <v>26.5989380389892</v>
      </c>
      <c r="G9" s="24">
        <v>15.1134307499957</v>
      </c>
      <c r="H9" s="73">
        <f t="shared" si="0"/>
        <v>-1.9878962570554997</v>
      </c>
      <c r="I9" s="57">
        <f t="shared" si="1"/>
        <v>-4.6298532222268989</v>
      </c>
      <c r="J9" s="77">
        <f t="shared" si="2"/>
        <v>-11.485507288993499</v>
      </c>
      <c r="K9" s="85"/>
      <c r="L9" s="68"/>
      <c r="M9" s="86"/>
      <c r="N9" s="81">
        <f>H9-K3</f>
        <v>-1.1118962760914186</v>
      </c>
      <c r="O9" s="27">
        <f>I9-L3</f>
        <v>-0.91079466398733899</v>
      </c>
      <c r="P9" s="26">
        <f>J9-M3</f>
        <v>0.16639586604705059</v>
      </c>
      <c r="Q9" s="92">
        <f t="shared" si="3"/>
        <v>2.1612954101388047</v>
      </c>
      <c r="R9" s="58">
        <f>2^(-O9)</f>
        <v>1.880080797687808</v>
      </c>
      <c r="S9" s="29">
        <f t="shared" si="4"/>
        <v>0.89106595969998981</v>
      </c>
    </row>
    <row r="10" spans="2:22" s="150" customFormat="1">
      <c r="B10" s="134">
        <v>8</v>
      </c>
      <c r="C10" s="135" t="s">
        <v>25</v>
      </c>
      <c r="D10" s="136">
        <v>24.3904436720827</v>
      </c>
      <c r="E10" s="137">
        <v>21.804288689333799</v>
      </c>
      <c r="F10" s="137">
        <v>27.897069800228401</v>
      </c>
      <c r="G10" s="138">
        <v>15.0302947635513</v>
      </c>
      <c r="H10" s="139">
        <f t="shared" si="0"/>
        <v>-3.506626128145701</v>
      </c>
      <c r="I10" s="140">
        <f t="shared" si="1"/>
        <v>-6.0927811108946024</v>
      </c>
      <c r="J10" s="141">
        <f t="shared" si="2"/>
        <v>-12.866775036677101</v>
      </c>
      <c r="K10" s="195"/>
      <c r="L10" s="196"/>
      <c r="M10" s="197"/>
      <c r="N10" s="145">
        <f>H10-K3</f>
        <v>-2.6306261471816201</v>
      </c>
      <c r="O10" s="143">
        <f>I10-L3</f>
        <v>-2.3737225526550425</v>
      </c>
      <c r="P10" s="146">
        <f>J10-M3</f>
        <v>-1.2148718816365509</v>
      </c>
      <c r="Q10" s="147">
        <f t="shared" si="3"/>
        <v>6.1929472053353276</v>
      </c>
      <c r="R10" s="148">
        <f>2^(-O10)</f>
        <v>5.1827670583931162</v>
      </c>
      <c r="S10" s="149">
        <f t="shared" si="4"/>
        <v>2.3212016855715945</v>
      </c>
    </row>
    <row r="11" spans="2:22" s="31" customFormat="1">
      <c r="B11" s="59">
        <v>9</v>
      </c>
      <c r="C11" s="70" t="s">
        <v>26</v>
      </c>
      <c r="D11" s="32">
        <v>23.981391876366001</v>
      </c>
      <c r="E11" s="33">
        <v>21.288536624254998</v>
      </c>
      <c r="F11" s="33">
        <v>26.616710766988501</v>
      </c>
      <c r="G11" s="34">
        <v>15.1673033634269</v>
      </c>
      <c r="H11" s="74">
        <f t="shared" si="0"/>
        <v>-2.6353188906225</v>
      </c>
      <c r="I11" s="53">
        <f t="shared" si="1"/>
        <v>-5.3281741427335021</v>
      </c>
      <c r="J11" s="78">
        <f t="shared" si="2"/>
        <v>-11.449407403561601</v>
      </c>
      <c r="K11" s="35"/>
      <c r="L11" s="37"/>
      <c r="M11" s="38"/>
      <c r="N11" s="82">
        <f>H11-K3</f>
        <v>-1.759318909658419</v>
      </c>
      <c r="O11" s="37">
        <f>I11-L3</f>
        <v>-1.6091155844939422</v>
      </c>
      <c r="P11" s="36">
        <f>J11-M3</f>
        <v>0.20249575147894916</v>
      </c>
      <c r="Q11" s="93">
        <f t="shared" si="3"/>
        <v>3.3853826470347785</v>
      </c>
      <c r="R11" s="54">
        <f>2^(-O11)</f>
        <v>3.0506477056660248</v>
      </c>
      <c r="S11" s="39">
        <f t="shared" si="4"/>
        <v>0.86904587963483926</v>
      </c>
    </row>
    <row r="12" spans="2:22" s="31" customFormat="1">
      <c r="B12" s="59">
        <v>10</v>
      </c>
      <c r="C12" s="70" t="s">
        <v>27</v>
      </c>
      <c r="D12" s="32">
        <v>24.188657588497499</v>
      </c>
      <c r="E12" s="33">
        <v>21.2830892594747</v>
      </c>
      <c r="F12" s="33">
        <v>26.6122286424409</v>
      </c>
      <c r="G12" s="34">
        <v>14.959659775699199</v>
      </c>
      <c r="H12" s="74">
        <f t="shared" si="0"/>
        <v>-2.4235710539434017</v>
      </c>
      <c r="I12" s="53">
        <f t="shared" si="1"/>
        <v>-5.3291393829662006</v>
      </c>
      <c r="J12" s="78">
        <f t="shared" si="2"/>
        <v>-11.652568866741701</v>
      </c>
      <c r="K12" s="35"/>
      <c r="L12" s="37"/>
      <c r="M12" s="38"/>
      <c r="N12" s="82">
        <f>H12-K3</f>
        <v>-1.5475710729793206</v>
      </c>
      <c r="O12" s="37">
        <f>I12-L3</f>
        <v>-1.6100808247266407</v>
      </c>
      <c r="P12" s="36">
        <f>J12-M3</f>
        <v>-6.6571170115103939E-4</v>
      </c>
      <c r="Q12" s="93">
        <f t="shared" si="3"/>
        <v>2.9232456587239795</v>
      </c>
      <c r="R12" s="54">
        <f>2^(-O12)</f>
        <v>3.052689435267717</v>
      </c>
      <c r="S12" s="39">
        <f t="shared" si="4"/>
        <v>1.0004615426667738</v>
      </c>
    </row>
    <row r="13" spans="2:22" s="31" customFormat="1">
      <c r="B13" s="59">
        <v>11</v>
      </c>
      <c r="C13" s="70" t="s">
        <v>28</v>
      </c>
      <c r="D13" s="32">
        <v>24.244608410196602</v>
      </c>
      <c r="E13" s="33">
        <v>21.240031132059102</v>
      </c>
      <c r="F13" s="33">
        <v>27.103623882419399</v>
      </c>
      <c r="G13" s="34">
        <v>14.509929559017101</v>
      </c>
      <c r="H13" s="74">
        <f t="shared" si="0"/>
        <v>-2.8590154722227972</v>
      </c>
      <c r="I13" s="53">
        <f t="shared" si="1"/>
        <v>-5.8635927503602971</v>
      </c>
      <c r="J13" s="78">
        <f t="shared" si="2"/>
        <v>-12.593694323402298</v>
      </c>
      <c r="K13" s="40"/>
      <c r="L13" s="55"/>
      <c r="M13" s="87"/>
      <c r="N13" s="82">
        <f>H13-K3</f>
        <v>-1.9830154912587161</v>
      </c>
      <c r="O13" s="37">
        <f>I13-L3</f>
        <v>-2.1445341921207373</v>
      </c>
      <c r="P13" s="36">
        <f>J13-M3</f>
        <v>-0.94179116836174792</v>
      </c>
      <c r="Q13" s="93">
        <f t="shared" si="3"/>
        <v>3.9531850539783515</v>
      </c>
      <c r="R13" s="54">
        <f t="shared" si="3"/>
        <v>4.4214947996524563</v>
      </c>
      <c r="S13" s="39">
        <f t="shared" si="4"/>
        <v>1.920911653781193</v>
      </c>
    </row>
    <row r="14" spans="2:22" s="31" customFormat="1" ht="14.5" thickBot="1">
      <c r="B14" s="60">
        <v>12</v>
      </c>
      <c r="C14" s="71" t="s">
        <v>29</v>
      </c>
      <c r="D14" s="41">
        <v>24.0275367741263</v>
      </c>
      <c r="E14" s="42">
        <v>21.122990899979001</v>
      </c>
      <c r="F14" s="42">
        <v>26.856560947810902</v>
      </c>
      <c r="G14" s="43">
        <v>14.4411744127371</v>
      </c>
      <c r="H14" s="75">
        <f t="shared" si="0"/>
        <v>-2.8290241736846014</v>
      </c>
      <c r="I14" s="61">
        <f t="shared" si="1"/>
        <v>-5.7335700478319005</v>
      </c>
      <c r="J14" s="79">
        <f t="shared" si="2"/>
        <v>-12.415386535073802</v>
      </c>
      <c r="K14" s="44"/>
      <c r="L14" s="62"/>
      <c r="M14" s="88"/>
      <c r="N14" s="83">
        <f>H14-K3</f>
        <v>-1.9530241927205203</v>
      </c>
      <c r="O14" s="45">
        <f>I14-L3</f>
        <v>-2.0145114895923406</v>
      </c>
      <c r="P14" s="91">
        <f>J14-M3</f>
        <v>-0.76348338003325189</v>
      </c>
      <c r="Q14" s="94">
        <f t="shared" si="3"/>
        <v>3.8718530345833075</v>
      </c>
      <c r="R14" s="63">
        <f t="shared" si="3"/>
        <v>4.0404374233425733</v>
      </c>
      <c r="S14" s="46">
        <f t="shared" si="4"/>
        <v>1.6975844897733381</v>
      </c>
    </row>
    <row r="15" spans="2:22" s="31" customFormat="1">
      <c r="B15" s="64">
        <v>13</v>
      </c>
      <c r="C15" s="72" t="s">
        <v>30</v>
      </c>
      <c r="D15" s="47">
        <v>23.8424881162418</v>
      </c>
      <c r="E15" s="48">
        <v>20.902026955014598</v>
      </c>
      <c r="F15" s="48">
        <v>24.502861333019801</v>
      </c>
      <c r="G15" s="49">
        <v>14.711300516387</v>
      </c>
      <c r="H15" s="76">
        <f t="shared" si="0"/>
        <v>-0.66037321677800165</v>
      </c>
      <c r="I15" s="65">
        <f t="shared" si="1"/>
        <v>-3.600834378005203</v>
      </c>
      <c r="J15" s="80">
        <f t="shared" si="2"/>
        <v>-9.791560816632801</v>
      </c>
      <c r="K15" s="89"/>
      <c r="L15" s="66"/>
      <c r="M15" s="90"/>
      <c r="N15" s="84">
        <f>H15-K3</f>
        <v>0.2156267641860794</v>
      </c>
      <c r="O15" s="51">
        <f>I15-L3</f>
        <v>0.11822418023435688</v>
      </c>
      <c r="P15" s="50">
        <f>J15-M3</f>
        <v>1.8603423384077491</v>
      </c>
      <c r="Q15" s="95">
        <f t="shared" si="3"/>
        <v>0.86117195103764599</v>
      </c>
      <c r="R15" s="67">
        <f t="shared" si="3"/>
        <v>0.92132101109763986</v>
      </c>
      <c r="S15" s="52">
        <f t="shared" si="4"/>
        <v>0.27541091870940521</v>
      </c>
    </row>
    <row r="16" spans="2:22" s="31" customFormat="1">
      <c r="B16" s="59">
        <v>14</v>
      </c>
      <c r="C16" s="70" t="s">
        <v>31</v>
      </c>
      <c r="D16" s="32">
        <v>25.367852691925101</v>
      </c>
      <c r="E16" s="33">
        <v>22.37073208552</v>
      </c>
      <c r="F16" s="33">
        <v>26.6667290712167</v>
      </c>
      <c r="G16" s="34">
        <v>16.1109083814763</v>
      </c>
      <c r="H16" s="74">
        <f t="shared" si="0"/>
        <v>-1.2988763792915989</v>
      </c>
      <c r="I16" s="53">
        <f t="shared" si="1"/>
        <v>-4.2959969856967</v>
      </c>
      <c r="J16" s="78">
        <f t="shared" si="2"/>
        <v>-10.555820689740401</v>
      </c>
      <c r="K16" s="35"/>
      <c r="L16" s="37"/>
      <c r="M16" s="38"/>
      <c r="N16" s="82">
        <f>H16-K3</f>
        <v>-0.42287639832751789</v>
      </c>
      <c r="O16" s="37">
        <f>I16-L3</f>
        <v>-0.57693842745714008</v>
      </c>
      <c r="P16" s="36">
        <f>J16-M3</f>
        <v>1.0960824653001495</v>
      </c>
      <c r="Q16" s="93">
        <f t="shared" si="3"/>
        <v>1.3405977320879088</v>
      </c>
      <c r="R16" s="54">
        <f t="shared" si="3"/>
        <v>1.4916803621536328</v>
      </c>
      <c r="S16" s="39">
        <f t="shared" si="4"/>
        <v>0.46778500928422007</v>
      </c>
    </row>
    <row r="17" spans="2:19" s="31" customFormat="1">
      <c r="B17" s="59">
        <v>15</v>
      </c>
      <c r="C17" s="70" t="s">
        <v>32</v>
      </c>
      <c r="D17" s="32">
        <v>24.168055729979599</v>
      </c>
      <c r="E17" s="33">
        <v>20.8975258539507</v>
      </c>
      <c r="F17" s="33">
        <v>24.844612030796402</v>
      </c>
      <c r="G17" s="34">
        <v>14.716301152631701</v>
      </c>
      <c r="H17" s="74">
        <f t="shared" si="0"/>
        <v>-0.67655630081680229</v>
      </c>
      <c r="I17" s="53">
        <f t="shared" si="1"/>
        <v>-3.9470861768457013</v>
      </c>
      <c r="J17" s="78">
        <f t="shared" si="2"/>
        <v>-10.128310878164701</v>
      </c>
      <c r="K17" s="40"/>
      <c r="L17" s="55"/>
      <c r="M17" s="87"/>
      <c r="N17" s="82">
        <f>H17-K3</f>
        <v>0.19944368014727876</v>
      </c>
      <c r="O17" s="37">
        <f>I17-L3</f>
        <v>-0.2280276186061414</v>
      </c>
      <c r="P17" s="36">
        <f>J17-M3</f>
        <v>1.5235922768758492</v>
      </c>
      <c r="Q17" s="93">
        <f t="shared" si="3"/>
        <v>0.87088632236934971</v>
      </c>
      <c r="R17" s="54">
        <f t="shared" si="3"/>
        <v>1.1712326027988476</v>
      </c>
      <c r="S17" s="39">
        <f t="shared" si="4"/>
        <v>0.34781877684548262</v>
      </c>
    </row>
    <row r="18" spans="2:19" s="31" customFormat="1">
      <c r="B18" s="59">
        <v>16</v>
      </c>
      <c r="C18" s="70" t="s">
        <v>33</v>
      </c>
      <c r="D18" s="32">
        <v>24.657545564846501</v>
      </c>
      <c r="E18" s="33">
        <v>20.997377147364801</v>
      </c>
      <c r="F18" s="33">
        <v>24.6622928629873</v>
      </c>
      <c r="G18" s="34">
        <v>15.030425283353001</v>
      </c>
      <c r="H18" s="74">
        <f t="shared" si="0"/>
        <v>-4.7472981407992165E-3</v>
      </c>
      <c r="I18" s="53">
        <f t="shared" si="1"/>
        <v>-3.6649157156224987</v>
      </c>
      <c r="J18" s="78">
        <f t="shared" si="2"/>
        <v>-9.6318675796342994</v>
      </c>
      <c r="K18" s="35"/>
      <c r="L18" s="37"/>
      <c r="M18" s="38"/>
      <c r="N18" s="82">
        <f>H18-K3</f>
        <v>0.87125268282328183</v>
      </c>
      <c r="O18" s="37">
        <f>I18-L3</f>
        <v>5.4142842617061149E-2</v>
      </c>
      <c r="P18" s="36">
        <f>J18-M3</f>
        <v>2.0200355754062507</v>
      </c>
      <c r="Q18" s="93">
        <f t="shared" si="3"/>
        <v>0.54667197273625767</v>
      </c>
      <c r="R18" s="54">
        <f t="shared" si="3"/>
        <v>0.96316652525926405</v>
      </c>
      <c r="S18" s="39">
        <f t="shared" si="4"/>
        <v>0.24655209632207531</v>
      </c>
    </row>
    <row r="19" spans="2:19" s="31" customFormat="1">
      <c r="B19" s="59">
        <v>17</v>
      </c>
      <c r="C19" s="70" t="s">
        <v>34</v>
      </c>
      <c r="D19" s="32">
        <v>24.155330564228802</v>
      </c>
      <c r="E19" s="33">
        <v>20.7103008762932</v>
      </c>
      <c r="F19" s="33">
        <v>24.452203215152299</v>
      </c>
      <c r="G19" s="34">
        <v>14.515395073053201</v>
      </c>
      <c r="H19" s="74">
        <f t="shared" si="0"/>
        <v>-0.29687265092349691</v>
      </c>
      <c r="I19" s="53">
        <f t="shared" si="1"/>
        <v>-3.7419023388590986</v>
      </c>
      <c r="J19" s="78">
        <f t="shared" si="2"/>
        <v>-9.9368081420990979</v>
      </c>
      <c r="K19" s="35"/>
      <c r="L19" s="37"/>
      <c r="M19" s="38"/>
      <c r="N19" s="82">
        <f>H19-K3</f>
        <v>0.57912733004058414</v>
      </c>
      <c r="O19" s="37">
        <f>I19-L3</f>
        <v>-2.2843780619538734E-2</v>
      </c>
      <c r="P19" s="36">
        <f>J19-M3</f>
        <v>1.7150950129414522</v>
      </c>
      <c r="Q19" s="93">
        <f t="shared" si="3"/>
        <v>0.66936854844576033</v>
      </c>
      <c r="R19" s="54">
        <f>2^(-O19)</f>
        <v>1.0159601258035256</v>
      </c>
      <c r="S19" s="39">
        <f t="shared" si="4"/>
        <v>0.30458250607804227</v>
      </c>
    </row>
    <row r="20" spans="2:19" s="31" customFormat="1" ht="14.5" thickBot="1">
      <c r="B20" s="60">
        <v>18</v>
      </c>
      <c r="C20" s="71" t="s">
        <v>35</v>
      </c>
      <c r="D20" s="41">
        <v>23.964455694845199</v>
      </c>
      <c r="E20" s="42">
        <v>20.899471920407201</v>
      </c>
      <c r="F20" s="42">
        <v>24.4810610818557</v>
      </c>
      <c r="G20" s="43">
        <v>14.7600047136334</v>
      </c>
      <c r="H20" s="75">
        <f t="shared" si="0"/>
        <v>-0.51660538701050029</v>
      </c>
      <c r="I20" s="61">
        <f t="shared" si="1"/>
        <v>-3.5815891614484983</v>
      </c>
      <c r="J20" s="79">
        <f t="shared" si="2"/>
        <v>-9.7210563682222997</v>
      </c>
      <c r="K20" s="44"/>
      <c r="L20" s="62"/>
      <c r="M20" s="88"/>
      <c r="N20" s="83">
        <f>H20-K3</f>
        <v>0.35939459395358075</v>
      </c>
      <c r="O20" s="45">
        <f>I20-L3</f>
        <v>0.13746939679106163</v>
      </c>
      <c r="P20" s="91">
        <f>J20-M3</f>
        <v>1.9308467868182504</v>
      </c>
      <c r="Q20" s="94">
        <f>2^(-N20)</f>
        <v>0.77949161338660566</v>
      </c>
      <c r="R20" s="63">
        <f>2^(-O20)</f>
        <v>0.90911241389555086</v>
      </c>
      <c r="S20" s="46">
        <f t="shared" si="4"/>
        <v>0.26227518385176762</v>
      </c>
    </row>
  </sheetData>
  <mergeCells count="5">
    <mergeCell ref="D1:G1"/>
    <mergeCell ref="H1:J1"/>
    <mergeCell ref="K1:M1"/>
    <mergeCell ref="N1:P1"/>
    <mergeCell ref="Q1:S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858D-64D4-4516-BFC1-755D4DAD4728}">
  <sheetPr>
    <tabColor rgb="FF00B0F0"/>
  </sheetPr>
  <dimension ref="B1:N30"/>
  <sheetViews>
    <sheetView tabSelected="1" workbookViewId="0">
      <selection activeCell="I17" sqref="I17"/>
    </sheetView>
  </sheetViews>
  <sheetFormatPr defaultColWidth="8.75" defaultRowHeight="14"/>
  <cols>
    <col min="1" max="1" width="2.83203125" style="5" customWidth="1"/>
    <col min="2" max="2" width="22.58203125" style="6" customWidth="1"/>
    <col min="3" max="4" width="8.75" style="5"/>
    <col min="5" max="5" width="9.25" style="5" customWidth="1"/>
    <col min="6" max="8" width="8.75" style="5"/>
    <col min="9" max="9" width="8.1640625" style="5" customWidth="1"/>
    <col min="10" max="10" width="8.75" style="5"/>
    <col min="11" max="11" width="15.08203125" style="5" customWidth="1"/>
    <col min="12" max="16384" width="8.75" style="5"/>
  </cols>
  <sheetData>
    <row r="1" spans="2:14" ht="19" customHeight="1" thickBot="1">
      <c r="J1" s="130"/>
      <c r="K1" s="130"/>
      <c r="L1" s="130"/>
      <c r="M1" s="130"/>
      <c r="N1" s="130"/>
    </row>
    <row r="2" spans="2:14" s="6" customFormat="1" ht="14.5" thickBot="1">
      <c r="B2" s="108" t="s">
        <v>5</v>
      </c>
      <c r="C2" s="114" t="s">
        <v>11</v>
      </c>
      <c r="D2" s="106" t="s">
        <v>12</v>
      </c>
      <c r="E2" s="107" t="s">
        <v>37</v>
      </c>
      <c r="G2" s="7" t="str">
        <f>C2</f>
        <v>GFPT2</v>
      </c>
      <c r="H2" s="4"/>
      <c r="I2" s="5"/>
      <c r="K2" s="131"/>
      <c r="L2" s="132"/>
    </row>
    <row r="3" spans="2:14">
      <c r="B3" s="109" t="s">
        <v>18</v>
      </c>
      <c r="C3" s="115">
        <v>0.91950195278157998</v>
      </c>
      <c r="D3" s="105">
        <v>0.6383119016454627</v>
      </c>
      <c r="E3" s="20">
        <v>0.72039191391718405</v>
      </c>
      <c r="G3" s="8" t="s">
        <v>9</v>
      </c>
      <c r="H3" s="8" t="str">
        <f>G2</f>
        <v>GFPT2</v>
      </c>
      <c r="I3" s="8" t="s">
        <v>10</v>
      </c>
      <c r="K3" s="132"/>
      <c r="L3" s="133"/>
    </row>
    <row r="4" spans="2:14">
      <c r="B4" s="110" t="s">
        <v>19</v>
      </c>
      <c r="C4" s="116">
        <v>1.1763048187366696</v>
      </c>
      <c r="D4" s="103">
        <v>0.97823028640936438</v>
      </c>
      <c r="E4" s="15">
        <v>1.3879523133758211</v>
      </c>
      <c r="G4" s="9" t="s">
        <v>14</v>
      </c>
      <c r="H4" s="10">
        <f>AVERAGE(C3:C4,C6:C8)</f>
        <v>1.012205867348527</v>
      </c>
      <c r="I4" s="10">
        <f>STDEV(C3:C4,C6:C8)</f>
        <v>0.17237772757822098</v>
      </c>
      <c r="K4" s="132"/>
      <c r="L4" s="133"/>
    </row>
    <row r="5" spans="2:14">
      <c r="B5" s="110" t="s">
        <v>20</v>
      </c>
      <c r="C5" s="214">
        <v>1.8012462499007524</v>
      </c>
      <c r="D5" s="215">
        <v>1.5070498243163224</v>
      </c>
      <c r="E5" s="15">
        <v>1.4374388375736711</v>
      </c>
      <c r="G5" s="9" t="s">
        <v>15</v>
      </c>
      <c r="H5" s="10">
        <f>AVERAGE(C9,C11:C14)</f>
        <v>3.2589923608918445</v>
      </c>
      <c r="I5" s="10">
        <f>STDEV(C9,C11:C14)</f>
        <v>0.74012509899216605</v>
      </c>
      <c r="K5" s="132"/>
      <c r="L5" s="133"/>
    </row>
    <row r="6" spans="2:14">
      <c r="B6" s="110" t="s">
        <v>21</v>
      </c>
      <c r="C6" s="117">
        <v>1.1807340009303831</v>
      </c>
      <c r="D6" s="104">
        <v>1.1746935725603951</v>
      </c>
      <c r="E6" s="21">
        <v>0.69577248603484476</v>
      </c>
      <c r="F6" s="13"/>
      <c r="G6" s="9" t="s">
        <v>36</v>
      </c>
      <c r="H6" s="10">
        <f>AVERAGE(C15:C20)</f>
        <v>0.8446980233439213</v>
      </c>
      <c r="I6" s="10">
        <f>STDEV(C15:C20)</f>
        <v>0.27228131259425886</v>
      </c>
    </row>
    <row r="7" spans="2:14">
      <c r="B7" s="110" t="s">
        <v>22</v>
      </c>
      <c r="C7" s="117">
        <v>0.77789712087770735</v>
      </c>
      <c r="D7" s="104">
        <v>1.1581946587895893</v>
      </c>
      <c r="E7" s="194">
        <v>0.31652487410675317</v>
      </c>
      <c r="F7" s="13"/>
      <c r="G7" s="7" t="str">
        <f>D2</f>
        <v>GFPT1</v>
      </c>
      <c r="H7" s="4"/>
    </row>
    <row r="8" spans="2:14" ht="14.5" thickBot="1">
      <c r="B8" s="188" t="s">
        <v>23</v>
      </c>
      <c r="C8" s="189">
        <v>1.0065914434162953</v>
      </c>
      <c r="D8" s="190">
        <v>1.1771174637876525</v>
      </c>
      <c r="E8" s="198">
        <v>0.28097080502336752</v>
      </c>
      <c r="G8" s="8" t="s">
        <v>9</v>
      </c>
      <c r="H8" s="8" t="str">
        <f>G7</f>
        <v>GFPT1</v>
      </c>
      <c r="I8" s="8" t="s">
        <v>10</v>
      </c>
    </row>
    <row r="9" spans="2:14">
      <c r="B9" s="121" t="s">
        <v>24</v>
      </c>
      <c r="C9" s="115">
        <v>2.1612954101388047</v>
      </c>
      <c r="D9" s="105">
        <v>1.880080797687808</v>
      </c>
      <c r="E9" s="20">
        <v>0.89106595969998981</v>
      </c>
      <c r="G9" s="9" t="s">
        <v>14</v>
      </c>
      <c r="H9" s="10">
        <f>AVERAGE(D3:D4,D6:D8)</f>
        <v>1.025309576638493</v>
      </c>
      <c r="I9" s="10">
        <f>STDEV(D3:D4,D6:D8)</f>
        <v>0.23184225128041233</v>
      </c>
    </row>
    <row r="10" spans="2:14">
      <c r="B10" s="191" t="s">
        <v>25</v>
      </c>
      <c r="C10" s="192">
        <v>6.1929472053353276</v>
      </c>
      <c r="D10" s="193">
        <v>5.1827670583931162</v>
      </c>
      <c r="E10" s="194">
        <v>2.3212016855715945</v>
      </c>
      <c r="G10" s="9" t="s">
        <v>15</v>
      </c>
      <c r="H10" s="10">
        <f>AVERAGE(D9,D11:D14)</f>
        <v>3.2890700323233162</v>
      </c>
      <c r="I10" s="10">
        <f>STDEV(D9,D11:D14)</f>
        <v>0.99308993371438037</v>
      </c>
    </row>
    <row r="11" spans="2:14">
      <c r="B11" s="111" t="s">
        <v>26</v>
      </c>
      <c r="C11" s="116">
        <v>3.3853826470347785</v>
      </c>
      <c r="D11" s="103">
        <v>3.0506477056660248</v>
      </c>
      <c r="E11" s="15">
        <v>0.86904587963483926</v>
      </c>
      <c r="G11" s="9" t="s">
        <v>36</v>
      </c>
      <c r="H11" s="10">
        <f>AVERAGE(D15:D20)</f>
        <v>1.0787455068347434</v>
      </c>
      <c r="I11" s="10">
        <f>STDEV(D15:D20)</f>
        <v>0.22357433698372609</v>
      </c>
    </row>
    <row r="12" spans="2:14">
      <c r="B12" s="111" t="s">
        <v>27</v>
      </c>
      <c r="C12" s="116">
        <v>2.9232456587239795</v>
      </c>
      <c r="D12" s="103">
        <v>3.052689435267717</v>
      </c>
      <c r="E12" s="15">
        <v>1.0004615426667738</v>
      </c>
      <c r="G12" s="7" t="str">
        <f>E2</f>
        <v>GAPDH</v>
      </c>
      <c r="H12" s="4"/>
    </row>
    <row r="13" spans="2:14">
      <c r="B13" s="111" t="s">
        <v>28</v>
      </c>
      <c r="C13" s="116">
        <v>3.9531850539783515</v>
      </c>
      <c r="D13" s="103">
        <v>4.4214947996524563</v>
      </c>
      <c r="E13" s="15">
        <v>1.920911653781193</v>
      </c>
      <c r="G13" s="8" t="s">
        <v>9</v>
      </c>
      <c r="H13" s="8" t="str">
        <f>G12</f>
        <v>GAPDH</v>
      </c>
      <c r="I13" s="8" t="s">
        <v>10</v>
      </c>
    </row>
    <row r="14" spans="2:14" ht="14.5" thickBot="1">
      <c r="B14" s="122" t="s">
        <v>29</v>
      </c>
      <c r="C14" s="123">
        <v>3.8718530345833075</v>
      </c>
      <c r="D14" s="124">
        <v>4.0404374233425733</v>
      </c>
      <c r="E14" s="16">
        <v>1.6975844897733381</v>
      </c>
      <c r="G14" s="9" t="s">
        <v>14</v>
      </c>
      <c r="H14" s="10">
        <f>AVERAGE(E3:E6)</f>
        <v>1.0603888877253802</v>
      </c>
      <c r="I14" s="10">
        <f>STDEV(E3:E6)</f>
        <v>0.40743405400339977</v>
      </c>
    </row>
    <row r="15" spans="2:14">
      <c r="B15" s="118" t="s">
        <v>30</v>
      </c>
      <c r="C15" s="119">
        <v>0.86117195103764599</v>
      </c>
      <c r="D15" s="120">
        <v>0.92132101109763986</v>
      </c>
      <c r="E15" s="17">
        <v>0.27541091870940521</v>
      </c>
      <c r="G15" s="9" t="s">
        <v>15</v>
      </c>
      <c r="H15" s="10">
        <f>AVERAGE(E9,E11:E14)</f>
        <v>1.2758139051112267</v>
      </c>
      <c r="I15" s="10">
        <f>STDEV(E9,E11:E14)</f>
        <v>0.49582044708168954</v>
      </c>
    </row>
    <row r="16" spans="2:14">
      <c r="B16" s="111" t="s">
        <v>31</v>
      </c>
      <c r="C16" s="116">
        <v>1.3405977320879088</v>
      </c>
      <c r="D16" s="103">
        <v>1.4916803621536328</v>
      </c>
      <c r="E16" s="15">
        <v>0.46778500928422007</v>
      </c>
      <c r="G16" s="9" t="s">
        <v>36</v>
      </c>
      <c r="H16" s="10">
        <f>AVERAGE(E15:E20)</f>
        <v>0.31740408184849883</v>
      </c>
      <c r="I16" s="10">
        <f>STDEV(E15:E20)</f>
        <v>8.1885889884914506E-2</v>
      </c>
    </row>
    <row r="17" spans="2:9">
      <c r="B17" s="111" t="s">
        <v>32</v>
      </c>
      <c r="C17" s="116">
        <v>0.87088632236934971</v>
      </c>
      <c r="D17" s="103">
        <v>1.1712326027988476</v>
      </c>
      <c r="E17" s="15">
        <v>0.34781877684548262</v>
      </c>
    </row>
    <row r="18" spans="2:9">
      <c r="B18" s="112" t="s">
        <v>33</v>
      </c>
      <c r="C18" s="116">
        <v>0.54667197273625767</v>
      </c>
      <c r="D18" s="103">
        <v>0.96316652525926405</v>
      </c>
      <c r="E18" s="15">
        <v>0.24655209632207531</v>
      </c>
      <c r="G18" s="18"/>
      <c r="H18" s="19"/>
      <c r="I18" s="19"/>
    </row>
    <row r="19" spans="2:9">
      <c r="B19" s="112" t="s">
        <v>34</v>
      </c>
      <c r="C19" s="125">
        <v>0.66936854844576033</v>
      </c>
      <c r="D19" s="10">
        <v>1.0159601258035256</v>
      </c>
      <c r="E19" s="126">
        <v>0.30458250607804227</v>
      </c>
    </row>
    <row r="20" spans="2:9" ht="14.5" thickBot="1">
      <c r="B20" s="113" t="s">
        <v>35</v>
      </c>
      <c r="C20" s="127">
        <v>0.77949161338660566</v>
      </c>
      <c r="D20" s="128">
        <v>0.90911241389555086</v>
      </c>
      <c r="E20" s="129">
        <v>0.26227518385176762</v>
      </c>
    </row>
    <row r="26" spans="2:9">
      <c r="E26" s="4"/>
    </row>
    <row r="28" spans="2:9">
      <c r="E28" s="6"/>
      <c r="F28" s="4"/>
    </row>
    <row r="30" spans="2:9" s="6" customFormat="1">
      <c r="E30" s="5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Cq-GAPDH</vt:lpstr>
      <vt:lpstr>Plotting-GAPDH</vt:lpstr>
      <vt:lpstr>Cq-ACNB</vt:lpstr>
      <vt:lpstr>Plotting-ACNB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2019-10-27T11:00:31Z</dcterms:created>
  <dcterms:modified xsi:type="dcterms:W3CDTF">2020-10-20T18:22:18Z</dcterms:modified>
</cp:coreProperties>
</file>