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4 Experiments documents_QIONG/14 Knockdowns Experiments/Results/19 Knockdown-siRNA1&amp;2-UGDH/"/>
    </mc:Choice>
  </mc:AlternateContent>
  <xr:revisionPtr revIDLastSave="199" documentId="13_ncr:1_{4E4ED13B-F069-4849-A4E2-D20750D019A0}" xr6:coauthVersionLast="45" xr6:coauthVersionMax="45" xr10:uidLastSave="{F696FACF-3D25-458B-85E2-9D3E81FCEEDA}"/>
  <bookViews>
    <workbookView xWindow="-110" yWindow="-110" windowWidth="19420" windowHeight="10420" activeTab="1" xr2:uid="{00000000-000D-0000-FFFF-FFFF00000000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H6" i="3"/>
  <c r="H5" i="3"/>
  <c r="H4" i="3"/>
  <c r="G6" i="3"/>
  <c r="G5" i="3"/>
  <c r="G4" i="3"/>
  <c r="J3" i="1"/>
  <c r="I3" i="1"/>
  <c r="H12" i="3"/>
  <c r="H11" i="3"/>
  <c r="H10" i="3"/>
  <c r="F8" i="3"/>
  <c r="G9" i="3" s="1"/>
  <c r="F2" i="3"/>
  <c r="G3" i="3" s="1"/>
  <c r="G3" i="1"/>
  <c r="G11" i="1" l="1"/>
  <c r="G12" i="1"/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19" i="1" l="1"/>
  <c r="G20" i="1"/>
  <c r="G18" i="1"/>
  <c r="G19" i="1"/>
  <c r="L13" i="1" l="1"/>
  <c r="N13" i="1" s="1"/>
  <c r="P3" i="1"/>
  <c r="L7" i="1"/>
  <c r="N7" i="1" s="1"/>
  <c r="L16" i="1"/>
  <c r="N16" i="1" s="1"/>
  <c r="L9" i="1"/>
  <c r="N9" i="1" s="1"/>
  <c r="L17" i="1"/>
  <c r="N17" i="1" s="1"/>
  <c r="L6" i="1"/>
  <c r="L10" i="1"/>
  <c r="N10" i="1" s="1"/>
  <c r="L3" i="1"/>
  <c r="N3" i="1" s="1"/>
  <c r="L12" i="1"/>
  <c r="N12" i="1" s="1"/>
  <c r="L14" i="1"/>
  <c r="N14" i="1" s="1"/>
  <c r="L15" i="1"/>
  <c r="N15" i="1" s="1"/>
  <c r="L8" i="1"/>
  <c r="N8" i="1" s="1"/>
  <c r="L11" i="1"/>
  <c r="N11" i="1" s="1"/>
  <c r="L4" i="1"/>
  <c r="L5" i="1"/>
  <c r="G17" i="1" l="1"/>
  <c r="G16" i="1"/>
  <c r="G15" i="1"/>
  <c r="G14" i="1"/>
  <c r="G13" i="1"/>
  <c r="G10" i="1"/>
  <c r="G9" i="1"/>
  <c r="G8" i="1"/>
  <c r="G7" i="1"/>
  <c r="G6" i="1"/>
  <c r="G5" i="1"/>
  <c r="G4" i="1"/>
  <c r="K10" i="1" l="1"/>
  <c r="K11" i="1" l="1"/>
  <c r="M11" i="1" s="1"/>
  <c r="K12" i="1"/>
  <c r="M12" i="1" s="1"/>
  <c r="K15" i="1"/>
  <c r="M15" i="1" s="1"/>
  <c r="K14" i="1"/>
  <c r="M14" i="1" s="1"/>
  <c r="K3" i="1"/>
  <c r="M3" i="1" s="1"/>
  <c r="O3" i="1"/>
  <c r="K13" i="1"/>
  <c r="M13" i="1" s="1"/>
  <c r="K17" i="1"/>
  <c r="M17" i="1" s="1"/>
  <c r="K7" i="1"/>
  <c r="K5" i="1"/>
  <c r="K20" i="1"/>
  <c r="M20" i="1" s="1"/>
  <c r="K6" i="1"/>
  <c r="K19" i="1"/>
  <c r="M19" i="1" s="1"/>
  <c r="K9" i="1"/>
  <c r="K4" i="1"/>
  <c r="K18" i="1"/>
  <c r="M18" i="1" s="1"/>
  <c r="K16" i="1"/>
  <c r="M16" i="1" s="1"/>
  <c r="K8" i="1"/>
  <c r="L18" i="1"/>
  <c r="N18" i="1" s="1"/>
  <c r="N19" i="1"/>
  <c r="L20" i="1"/>
  <c r="N20" i="1" s="1"/>
  <c r="N6" i="1"/>
  <c r="N4" i="1"/>
  <c r="N5" i="1"/>
  <c r="M4" i="1" l="1"/>
  <c r="M7" i="1"/>
  <c r="M5" i="1"/>
  <c r="M9" i="1"/>
  <c r="M6" i="1"/>
  <c r="M8" i="1"/>
  <c r="M10" i="1"/>
</calcChain>
</file>

<file path=xl/sharedStrings.xml><?xml version="1.0" encoding="utf-8"?>
<sst xmlns="http://schemas.openxmlformats.org/spreadsheetml/2006/main" count="69" uniqueCount="35">
  <si>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</si>
  <si>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</si>
  <si>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</si>
  <si>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</si>
  <si>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</si>
  <si>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</si>
  <si>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</si>
  <si>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</si>
  <si>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</si>
  <si>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</si>
  <si>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</si>
  <si>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siUGDH_1</t>
  </si>
  <si>
    <t>siUGDH_2</t>
  </si>
  <si>
    <t>D492HER2_Scr_1</t>
  </si>
  <si>
    <t>D492HER2_Scr_2</t>
  </si>
  <si>
    <t>D492HER2_Scr_3</t>
  </si>
  <si>
    <t>D492HER2_Scr_4</t>
  </si>
  <si>
    <t>D492HER2_Scr_5</t>
  </si>
  <si>
    <t>D492HER2_Scr_6</t>
  </si>
  <si>
    <t>D492HER2_siUGDH_1_1</t>
  </si>
  <si>
    <t>D492HER2_siUGDH_1_2</t>
  </si>
  <si>
    <t>D492HER2_siUGDH_1_3</t>
  </si>
  <si>
    <t>D492HER2_siUGDH_1_4</t>
  </si>
  <si>
    <t>D492HER2_siUGDH_1_5</t>
  </si>
  <si>
    <t>D492HER2_siUGDH_1_6</t>
  </si>
  <si>
    <t>D492HER2_siUGDH_2_1</t>
  </si>
  <si>
    <t>D492HER2_siUGDH_2_2</t>
  </si>
  <si>
    <t>D492HER2_siUGDH_2_3</t>
  </si>
  <si>
    <t>D492HER2_siUGDH_2_4</t>
  </si>
  <si>
    <t>D492HER2_siUGDH_2_5</t>
  </si>
  <si>
    <t>D492HER2_siUGDH_2_6</t>
  </si>
  <si>
    <t>SNAI1</t>
  </si>
  <si>
    <t>SNAI1</t>
    <phoneticPr fontId="2" type="noConversion"/>
  </si>
  <si>
    <t>CYP1B1</t>
  </si>
  <si>
    <t>CYP1B1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</si>
</sst>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8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name val="等线"/>
      <scheme val="minor"/>
    </font>
    <font>
      <sz val="10"/>
      <color rgb="FFFF0000"/>
      <name val="等线"/>
      <scheme val="minor"/>
    </font>
    <font>
      <sz val="9"/>
      <color rgb="FF00B050"/>
      <name val="Arial"/>
      <family val="2"/>
    </font>
    <font>
      <sz val="11"/>
      <color rgb="FF00B050"/>
      <name val="等线"/>
      <family val="2"/>
      <charset val="134"/>
      <scheme val="minor"/>
    </font>
    <font>
      <b/>
      <sz val="10"/>
      <name val="等线"/>
      <scheme val="minor"/>
    </font>
    <font>
      <b/>
      <sz val="11"/>
      <name val="等线"/>
      <scheme val="minor"/>
    </font>
    <font>
      <b/>
      <sz val="11"/>
      <color rgb="FF00B05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178" fontId="11" fillId="0" borderId="2" xfId="0" applyNumberFormat="1" applyFont="1" applyFill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178" fontId="11" fillId="0" borderId="5" xfId="0" applyNumberFormat="1" applyFont="1" applyFill="1" applyBorder="1" applyAlignment="1">
      <alignment horizontal="center" vertical="center"/>
    </xf>
    <xf numFmtId="178" fontId="11" fillId="0" borderId="6" xfId="0" applyNumberFormat="1" applyFont="1" applyFill="1" applyBorder="1" applyAlignment="1">
      <alignment horizontal="center" vertical="center"/>
    </xf>
    <xf numFmtId="178" fontId="11" fillId="0" borderId="9" xfId="0" applyNumberFormat="1" applyFont="1" applyFill="1" applyBorder="1" applyAlignment="1">
      <alignment horizontal="center" vertical="center"/>
    </xf>
    <xf numFmtId="178" fontId="11" fillId="0" borderId="14" xfId="0" applyNumberFormat="1" applyFont="1" applyFill="1" applyBorder="1" applyAlignment="1">
      <alignment horizontal="center" vertical="center"/>
    </xf>
    <xf numFmtId="178" fontId="11" fillId="0" borderId="1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8" fontId="12" fillId="0" borderId="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176" fontId="13" fillId="0" borderId="30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3" xfId="0" applyNumberFormat="1" applyFont="1" applyFill="1" applyBorder="1" applyAlignment="1">
      <alignment horizontal="center" vertical="center"/>
    </xf>
    <xf numFmtId="178" fontId="13" fillId="0" borderId="24" xfId="0" applyNumberFormat="1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/>
    </xf>
    <xf numFmtId="0" fontId="14" fillId="0" borderId="0" xfId="0" applyFont="1" applyFill="1">
      <alignment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2" fontId="13" fillId="0" borderId="4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2" fontId="13" fillId="0" borderId="6" xfId="0" applyNumberFormat="1" applyFont="1" applyFill="1" applyBorder="1" applyAlignment="1">
      <alignment horizontal="center" vertical="center"/>
    </xf>
    <xf numFmtId="176" fontId="13" fillId="0" borderId="4" xfId="0" applyNumberFormat="1" applyFont="1" applyFill="1" applyBorder="1" applyAlignment="1">
      <alignment horizontal="center" vertical="center"/>
    </xf>
    <xf numFmtId="176" fontId="13" fillId="0" borderId="31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6" xfId="0" applyNumberFormat="1" applyFont="1" applyFill="1" applyBorder="1" applyAlignment="1">
      <alignment horizontal="center" vertical="center"/>
    </xf>
    <xf numFmtId="178" fontId="13" fillId="0" borderId="25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2" fontId="13" fillId="0" borderId="7" xfId="0" applyNumberFormat="1" applyFont="1" applyFill="1" applyBorder="1" applyAlignment="1">
      <alignment horizontal="center" vertical="center"/>
    </xf>
    <xf numFmtId="2" fontId="13" fillId="0" borderId="23" xfId="0" applyNumberFormat="1" applyFont="1" applyFill="1" applyBorder="1" applyAlignment="1">
      <alignment horizontal="center" vertical="center"/>
    </xf>
    <xf numFmtId="2" fontId="13" fillId="0" borderId="9" xfId="0" applyNumberFormat="1" applyFont="1" applyFill="1" applyBorder="1" applyAlignment="1">
      <alignment horizontal="center" vertical="center"/>
    </xf>
    <xf numFmtId="176" fontId="13" fillId="0" borderId="7" xfId="0" applyNumberFormat="1" applyFont="1" applyFill="1" applyBorder="1" applyAlignment="1">
      <alignment horizontal="center" vertical="center"/>
    </xf>
    <xf numFmtId="176" fontId="13" fillId="0" borderId="32" xfId="0" applyNumberFormat="1" applyFont="1" applyFill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8" fontId="13" fillId="0" borderId="26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177" fontId="13" fillId="0" borderId="9" xfId="0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2" fontId="13" fillId="0" borderId="13" xfId="0" applyNumberFormat="1" applyFont="1" applyFill="1" applyBorder="1" applyAlignment="1">
      <alignment horizontal="center" vertical="center"/>
    </xf>
    <xf numFmtId="2" fontId="13" fillId="0" borderId="22" xfId="0" applyNumberFormat="1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176" fontId="13" fillId="0" borderId="13" xfId="0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2" fontId="13" fillId="2" borderId="4" xfId="0" applyNumberFormat="1" applyFont="1" applyFill="1" applyBorder="1" applyAlignment="1">
      <alignment horizontal="center" vertical="center"/>
    </xf>
    <xf numFmtId="2" fontId="13" fillId="2" borderId="21" xfId="0" applyNumberFormat="1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176" fontId="13" fillId="2" borderId="31" xfId="0" applyNumberFormat="1" applyFont="1" applyFill="1" applyBorder="1" applyAlignment="1">
      <alignment horizontal="center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178" fontId="13" fillId="2" borderId="25" xfId="0" applyNumberFormat="1" applyFont="1" applyFill="1" applyBorder="1" applyAlignment="1">
      <alignment horizontal="center" vertical="center"/>
    </xf>
    <xf numFmtId="178" fontId="13" fillId="2" borderId="6" xfId="0" applyNumberFormat="1" applyFont="1" applyFill="1" applyBorder="1" applyAlignment="1">
      <alignment horizontal="center" vertical="center"/>
    </xf>
    <xf numFmtId="0" fontId="14" fillId="2" borderId="0" xfId="0" applyFont="1" applyFill="1">
      <alignment vertical="center"/>
    </xf>
    <xf numFmtId="0" fontId="15" fillId="2" borderId="34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177" fontId="13" fillId="0" borderId="19" xfId="0" applyNumberFormat="1" applyFont="1" applyFill="1" applyBorder="1" applyAlignment="1">
      <alignment horizontal="center" vertical="center"/>
    </xf>
    <xf numFmtId="178" fontId="11" fillId="0" borderId="35" xfId="0" applyNumberFormat="1" applyFont="1" applyFill="1" applyBorder="1" applyAlignment="1">
      <alignment horizontal="center" vertical="center"/>
    </xf>
    <xf numFmtId="178" fontId="11" fillId="0" borderId="19" xfId="0" applyNumberFormat="1" applyFont="1" applyFill="1" applyBorder="1" applyAlignment="1">
      <alignment horizontal="center" vertical="center"/>
    </xf>
    <xf numFmtId="178" fontId="11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Plotting!$H$4</c:f>
                <c:numCache>
                  <c:formatCode>General</c:formatCode>
                  <c:ptCount val="1"/>
                  <c:pt idx="0">
                    <c:v>0.12713905595289099</c:v>
                  </c:pt>
                </c:numCache>
              </c:numRef>
            </c:plus>
            <c:minus>
              <c:numRef>
                <c:f>Plotting!$H$4</c:f>
                <c:numCache>
                  <c:formatCode>General</c:formatCode>
                  <c:ptCount val="1"/>
                  <c:pt idx="0">
                    <c:v>0.12713905595289099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Plotting!$G$4</c:f>
              <c:numCache>
                <c:formatCode>0.000</c:formatCode>
                <c:ptCount val="1"/>
                <c:pt idx="0">
                  <c:v>1.0059709501044796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Plotting!$F$5</c:f>
              <c:strCache>
                <c:ptCount val="1"/>
                <c:pt idx="0">
                  <c:v>siUGDH_1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Plotting!$H$5</c:f>
                <c:numCache>
                  <c:formatCode>General</c:formatCode>
                  <c:ptCount val="1"/>
                  <c:pt idx="0">
                    <c:v>8.1292007830315191E-2</c:v>
                  </c:pt>
                </c:numCache>
              </c:numRef>
            </c:plus>
            <c:minus>
              <c:numRef>
                <c:f>Plotting!$H$5</c:f>
                <c:numCache>
                  <c:formatCode>General</c:formatCode>
                  <c:ptCount val="1"/>
                  <c:pt idx="0">
                    <c:v>8.1292007830315191E-2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Plotting!$G$5</c:f>
              <c:numCache>
                <c:formatCode>0.000</c:formatCode>
                <c:ptCount val="1"/>
                <c:pt idx="0">
                  <c:v>0.54779931554981087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ser>
          <c:idx val="2"/>
          <c:order val="2"/>
          <c:tx>
            <c:strRef>
              <c:f>Plotting!$F$6</c:f>
              <c:strCache>
                <c:ptCount val="1"/>
                <c:pt idx="0">
                  <c:v>siUGDH_2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Plotting!$H$6</c:f>
                <c:numCache>
                  <c:formatCode>General</c:formatCode>
                  <c:ptCount val="1"/>
                  <c:pt idx="0">
                    <c:v>7.8716580156590207E-2</c:v>
                  </c:pt>
                </c:numCache>
              </c:numRef>
            </c:plus>
            <c:minus>
              <c:numRef>
                <c:f>Plotting!$H$6</c:f>
                <c:numCache>
                  <c:formatCode>General</c:formatCode>
                  <c:ptCount val="1"/>
                  <c:pt idx="0">
                    <c:v>7.8716580156590207E-2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Plotting!$G$6</c:f>
              <c:numCache>
                <c:formatCode>0.000</c:formatCode>
                <c:ptCount val="1"/>
                <c:pt idx="0">
                  <c:v>0.32490573886160151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9-4810-909E-271FB9F5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Plotting!$F$10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Plotting!$H$10</c:f>
                <c:numCache>
                  <c:formatCode>General</c:formatCode>
                  <c:ptCount val="1"/>
                  <c:pt idx="0">
                    <c:v>0.29107588440540522</c:v>
                  </c:pt>
                </c:numCache>
              </c:numRef>
            </c:plus>
            <c:minus>
              <c:numRef>
                <c:f>Plotting!$H$10</c:f>
                <c:numCache>
                  <c:formatCode>General</c:formatCode>
                  <c:ptCount val="1"/>
                  <c:pt idx="0">
                    <c:v>0.29107588440540522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Plotting!$G$10</c:f>
              <c:numCache>
                <c:formatCode>0.000</c:formatCode>
                <c:ptCount val="1"/>
                <c:pt idx="0">
                  <c:v>1.0326415363894863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986-A33A-DE69224621EF}"/>
            </c:ext>
          </c:extLst>
        </c:ser>
        <c:ser>
          <c:idx val="1"/>
          <c:order val="1"/>
          <c:tx>
            <c:strRef>
              <c:f>Plotting!$F$11</c:f>
              <c:strCache>
                <c:ptCount val="1"/>
                <c:pt idx="0">
                  <c:v>siUGDH_1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Plotting!$H$11</c:f>
                <c:numCache>
                  <c:formatCode>General</c:formatCode>
                  <c:ptCount val="1"/>
                  <c:pt idx="0">
                    <c:v>0.2753094888516075</c:v>
                  </c:pt>
                </c:numCache>
              </c:numRef>
            </c:plus>
            <c:minus>
              <c:numRef>
                <c:f>Plotting!$H$11</c:f>
                <c:numCache>
                  <c:formatCode>General</c:formatCode>
                  <c:ptCount val="1"/>
                  <c:pt idx="0">
                    <c:v>0.2753094888516075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Plotting!$G$11</c:f>
              <c:numCache>
                <c:formatCode>0.000</c:formatCode>
                <c:ptCount val="1"/>
                <c:pt idx="0">
                  <c:v>0.99202265593744288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986-A33A-DE69224621EF}"/>
            </c:ext>
          </c:extLst>
        </c:ser>
        <c:ser>
          <c:idx val="2"/>
          <c:order val="2"/>
          <c:tx>
            <c:strRef>
              <c:f>Plotting!$F$12</c:f>
              <c:strCache>
                <c:ptCount val="1"/>
                <c:pt idx="0">
                  <c:v>siUGDH_2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Plotting!$H$12</c:f>
                <c:numCache>
                  <c:formatCode>General</c:formatCode>
                  <c:ptCount val="1"/>
                  <c:pt idx="0">
                    <c:v>9.0120312481027351E-2</c:v>
                  </c:pt>
                </c:numCache>
              </c:numRef>
            </c:plus>
            <c:minus>
              <c:numRef>
                <c:f>Plotting!$H$12</c:f>
                <c:numCache>
                  <c:formatCode>General</c:formatCode>
                  <c:ptCount val="1"/>
                  <c:pt idx="0">
                    <c:v>9.0120312481027351E-2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Plotting!$G$9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Plotting!$G$12</c:f>
              <c:numCache>
                <c:formatCode>0.000</c:formatCode>
                <c:ptCount val="1"/>
                <c:pt idx="0">
                  <c:v>0.83106735013342048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3-4986-A33A-DE692246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13</xdr:row>
      <xdr:rowOff>120650</xdr:rowOff>
    </xdr:from>
    <xdr:to>
      <xdr:col>9</xdr:col>
      <xdr:colOff>171450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19051</xdr:colOff>
      <xdr:row>13</xdr:row>
      <xdr:rowOff>73025</xdr:rowOff>
    </xdr:from>
    <xdr:to>
      <xdr:col>14</xdr:col>
      <xdr:colOff>457201</xdr:colOff>
      <xdr:row>26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7070E-0E29-46A6-9A11-3B669573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1" sqref="M11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4" width="9.4140625" style="3" customWidth="1"/>
    <col min="5" max="5" width="9.58203125" style="3" customWidth="1"/>
    <col min="6" max="6" width="9.1640625" style="3" bestFit="1" customWidth="1"/>
    <col min="7" max="7" width="8.83203125" style="3" customWidth="1"/>
    <col min="8" max="10" width="8.58203125" style="3" customWidth="1"/>
    <col min="11" max="11" width="8.4140625" style="2" customWidth="1"/>
    <col min="12" max="12" width="9" style="2" customWidth="1"/>
    <col min="13" max="13" width="9.75" style="2" customWidth="1"/>
    <col min="14" max="14" width="9.83203125" style="2" customWidth="1"/>
    <col min="15" max="15" width="8.25" style="2" customWidth="1"/>
    <col min="16" max="16384" width="8.75" style="2"/>
  </cols>
  <sheetData>
    <row r="1" spans="2:16" s="1" customFormat="1" ht="16.5" customHeight="1" thickBot="1">
      <c r="B1" s="11"/>
      <c r="C1" s="12"/>
      <c r="D1" s="107" t="s">
        <v>7</v>
      </c>
      <c r="E1" s="108"/>
      <c r="F1" s="109"/>
      <c r="G1" s="110" t="s">
        <v>0</v>
      </c>
      <c r="H1" s="111"/>
      <c r="I1" s="112" t="s">
        <v>1</v>
      </c>
      <c r="J1" s="113"/>
      <c r="K1" s="114" t="s">
        <v>2</v>
      </c>
      <c r="L1" s="115"/>
      <c r="M1" s="116" t="s">
        <v>3</v>
      </c>
      <c r="N1" s="117"/>
    </row>
    <row r="2" spans="2:16" s="21" customFormat="1" ht="14.5" thickBot="1">
      <c r="B2" s="15" t="s">
        <v>4</v>
      </c>
      <c r="C2" s="16" t="s">
        <v>5</v>
      </c>
      <c r="D2" s="17" t="s">
        <v>32</v>
      </c>
      <c r="E2" s="18" t="s">
        <v>34</v>
      </c>
      <c r="F2" s="20" t="s">
        <v>6</v>
      </c>
      <c r="G2" s="17" t="s">
        <v>32</v>
      </c>
      <c r="H2" s="19" t="s">
        <v>34</v>
      </c>
      <c r="I2" s="17" t="s">
        <v>32</v>
      </c>
      <c r="J2" s="19" t="s">
        <v>34</v>
      </c>
      <c r="K2" s="17" t="s">
        <v>32</v>
      </c>
      <c r="L2" s="19" t="s">
        <v>34</v>
      </c>
      <c r="M2" s="17" t="s">
        <v>32</v>
      </c>
      <c r="N2" s="19" t="s">
        <v>34</v>
      </c>
      <c r="O2" s="17" t="s">
        <v>32</v>
      </c>
      <c r="P2" s="19" t="s">
        <v>34</v>
      </c>
    </row>
    <row r="3" spans="2:16" s="46" customFormat="1">
      <c r="B3" s="33">
        <v>1</v>
      </c>
      <c r="C3" s="34" t="s">
        <v>13</v>
      </c>
      <c r="D3" s="35">
        <v>24.0771642578528</v>
      </c>
      <c r="E3" s="36">
        <v>21.112982139963901</v>
      </c>
      <c r="F3" s="37">
        <v>24.570410518438202</v>
      </c>
      <c r="G3" s="38">
        <f>D3-F3</f>
        <v>-0.49324626058540133</v>
      </c>
      <c r="H3" s="39">
        <f>E3-F3</f>
        <v>-3.457428378474301</v>
      </c>
      <c r="I3" s="40">
        <f>AVERAGE(G3:G4,G7:G8)</f>
        <v>-0.62299206416300112</v>
      </c>
      <c r="J3" s="41">
        <f>AVERAGE(H3:H4,H6:H8)</f>
        <v>-3.94897731457052</v>
      </c>
      <c r="K3" s="40">
        <f>G3-I3</f>
        <v>0.12974580357759979</v>
      </c>
      <c r="L3" s="42">
        <f>H3-J3</f>
        <v>0.49154893609621908</v>
      </c>
      <c r="M3" s="43">
        <f>2^(-K3)</f>
        <v>0.91399247743501899</v>
      </c>
      <c r="N3" s="44">
        <f>2^(-L3)</f>
        <v>0.71126104891306841</v>
      </c>
      <c r="O3" s="45">
        <f>2^(-I3)</f>
        <v>1.5400658770037903</v>
      </c>
      <c r="P3" s="45">
        <f>2^(-J3)</f>
        <v>15.444029548844281</v>
      </c>
    </row>
    <row r="4" spans="2:16" s="46" customFormat="1">
      <c r="B4" s="47">
        <v>2</v>
      </c>
      <c r="C4" s="48" t="s">
        <v>14</v>
      </c>
      <c r="D4" s="49">
        <v>24.328560494639898</v>
      </c>
      <c r="E4" s="50">
        <v>20.645391424048402</v>
      </c>
      <c r="F4" s="51">
        <v>24.778195341604601</v>
      </c>
      <c r="G4" s="52">
        <f>D4-F4</f>
        <v>-0.44963484696470246</v>
      </c>
      <c r="H4" s="53">
        <f>E4-F4</f>
        <v>-4.132803917556199</v>
      </c>
      <c r="I4" s="54"/>
      <c r="J4" s="55"/>
      <c r="K4" s="54">
        <f>G4-I3</f>
        <v>0.17335721719829866</v>
      </c>
      <c r="L4" s="56">
        <f>H4-J3</f>
        <v>-0.18382660298567899</v>
      </c>
      <c r="M4" s="57">
        <f>2^(-K4)</f>
        <v>0.88677670842341239</v>
      </c>
      <c r="N4" s="58">
        <f t="shared" ref="N4:N6" si="0">2^(-L4)</f>
        <v>1.1358927340301073</v>
      </c>
    </row>
    <row r="5" spans="2:16" s="98" customFormat="1">
      <c r="B5" s="87">
        <v>3</v>
      </c>
      <c r="C5" s="88" t="s">
        <v>15</v>
      </c>
      <c r="D5" s="89">
        <v>37.143660547990997</v>
      </c>
      <c r="E5" s="90">
        <v>33.6580580252662</v>
      </c>
      <c r="F5" s="91">
        <v>27.670122022411402</v>
      </c>
      <c r="G5" s="86">
        <f>D5-F5</f>
        <v>9.4735385255795954</v>
      </c>
      <c r="H5" s="92">
        <f>E5-F5</f>
        <v>5.9879360028547985</v>
      </c>
      <c r="I5" s="93"/>
      <c r="J5" s="94"/>
      <c r="K5" s="93">
        <f>G5-I3</f>
        <v>10.096530589742596</v>
      </c>
      <c r="L5" s="95">
        <f>H5-J3</f>
        <v>9.9369133174253186</v>
      </c>
      <c r="M5" s="96">
        <f>2^(-K5)</f>
        <v>9.1335884814314086E-4</v>
      </c>
      <c r="N5" s="97">
        <f t="shared" si="0"/>
        <v>1.0202134086109075E-3</v>
      </c>
    </row>
    <row r="6" spans="2:16" s="46" customFormat="1">
      <c r="B6" s="47">
        <v>4</v>
      </c>
      <c r="C6" s="48" t="s">
        <v>16</v>
      </c>
      <c r="D6" s="49">
        <v>24.4379971734691</v>
      </c>
      <c r="E6" s="50">
        <v>20.747071068096901</v>
      </c>
      <c r="F6" s="51">
        <v>24.3674463378753</v>
      </c>
      <c r="G6" s="86">
        <f>D6-F6</f>
        <v>7.0550835593799377E-2</v>
      </c>
      <c r="H6" s="53">
        <f>E6-F6</f>
        <v>-3.6203752697783997</v>
      </c>
      <c r="I6" s="54"/>
      <c r="J6" s="55"/>
      <c r="K6" s="54">
        <f>G6-I3</f>
        <v>0.6935428997568005</v>
      </c>
      <c r="L6" s="56">
        <f>H6-J3</f>
        <v>0.3286020447921203</v>
      </c>
      <c r="M6" s="96">
        <f>2^(-K6)</f>
        <v>0.61833351082279875</v>
      </c>
      <c r="N6" s="58">
        <f t="shared" si="0"/>
        <v>0.79630772322760468</v>
      </c>
    </row>
    <row r="7" spans="2:16" s="46" customFormat="1" ht="13.5" customHeight="1">
      <c r="B7" s="47">
        <v>5</v>
      </c>
      <c r="C7" s="48" t="s">
        <v>17</v>
      </c>
      <c r="D7" s="49">
        <v>23.317627540376801</v>
      </c>
      <c r="E7" s="50">
        <v>20.088785210699101</v>
      </c>
      <c r="F7" s="51">
        <v>24.1467148967089</v>
      </c>
      <c r="G7" s="52">
        <f>D7-F7</f>
        <v>-0.82908735633209929</v>
      </c>
      <c r="H7" s="53">
        <f>E7-F7</f>
        <v>-4.0579296860097998</v>
      </c>
      <c r="I7" s="54"/>
      <c r="J7" s="55"/>
      <c r="K7" s="54">
        <f>G7-I3</f>
        <v>-0.20609529216909817</v>
      </c>
      <c r="L7" s="56">
        <f>H7-J3</f>
        <v>-0.10895237143927972</v>
      </c>
      <c r="M7" s="57">
        <f>2^(-K7)</f>
        <v>1.1535617970288192</v>
      </c>
      <c r="N7" s="58">
        <f t="shared" ref="N7:N9" si="1">2^(-L7)</f>
        <v>1.0784448277578027</v>
      </c>
    </row>
    <row r="8" spans="2:16" s="46" customFormat="1" ht="14.5" thickBot="1">
      <c r="B8" s="59">
        <v>6</v>
      </c>
      <c r="C8" s="60" t="s">
        <v>18</v>
      </c>
      <c r="D8" s="61">
        <v>23.634856656551399</v>
      </c>
      <c r="E8" s="62">
        <v>19.8785071282873</v>
      </c>
      <c r="F8" s="63">
        <v>24.354856449321201</v>
      </c>
      <c r="G8" s="64">
        <f>D8-F8</f>
        <v>-0.71999979276980142</v>
      </c>
      <c r="H8" s="65">
        <f>E8-F8</f>
        <v>-4.4763493210339007</v>
      </c>
      <c r="I8" s="66"/>
      <c r="J8" s="118"/>
      <c r="K8" s="119">
        <f>G8-I3</f>
        <v>-9.7007728606800292E-2</v>
      </c>
      <c r="L8" s="120">
        <f>H8-J3</f>
        <v>-0.52737200646338067</v>
      </c>
      <c r="M8" s="67">
        <f>2^(-K8)</f>
        <v>1.0695528175306677</v>
      </c>
      <c r="N8" s="68">
        <f t="shared" si="1"/>
        <v>1.441301348018849</v>
      </c>
    </row>
    <row r="9" spans="2:16" s="46" customFormat="1">
      <c r="B9" s="33">
        <v>7</v>
      </c>
      <c r="C9" s="34" t="s">
        <v>19</v>
      </c>
      <c r="D9" s="35">
        <v>24.485843339460601</v>
      </c>
      <c r="E9" s="36">
        <v>20.203679675093799</v>
      </c>
      <c r="F9" s="37">
        <v>24.236082396946301</v>
      </c>
      <c r="G9" s="38">
        <f>D9-F9</f>
        <v>0.2497609425142997</v>
      </c>
      <c r="H9" s="39">
        <f>E9-F9</f>
        <v>-4.0324027218525025</v>
      </c>
      <c r="I9" s="69"/>
      <c r="J9" s="70"/>
      <c r="K9" s="40">
        <f>G9-I3</f>
        <v>0.87275300667730082</v>
      </c>
      <c r="L9" s="42">
        <f>H9-J3</f>
        <v>-8.3425407281982444E-2</v>
      </c>
      <c r="M9" s="43">
        <f>2^(-K9)</f>
        <v>0.54610375932189326</v>
      </c>
      <c r="N9" s="44">
        <f t="shared" si="1"/>
        <v>1.059530712297025</v>
      </c>
    </row>
    <row r="10" spans="2:16" s="46" customFormat="1">
      <c r="B10" s="47">
        <v>8</v>
      </c>
      <c r="C10" s="48" t="s">
        <v>20</v>
      </c>
      <c r="D10" s="49">
        <v>24.0513111718357</v>
      </c>
      <c r="E10" s="50">
        <v>20.253403854564699</v>
      </c>
      <c r="F10" s="51">
        <v>24.076868737696199</v>
      </c>
      <c r="G10" s="52">
        <f>D10-F10</f>
        <v>-2.5557565860498954E-2</v>
      </c>
      <c r="H10" s="53">
        <f>E10-F10</f>
        <v>-3.8234648831314999</v>
      </c>
      <c r="I10" s="71"/>
      <c r="J10" s="72"/>
      <c r="K10" s="54">
        <f>G10-I3</f>
        <v>0.59743449830250217</v>
      </c>
      <c r="L10" s="56">
        <f>H10-J3</f>
        <v>0.12551243143902013</v>
      </c>
      <c r="M10" s="57">
        <f>2^(-K10)</f>
        <v>0.66092822000021434</v>
      </c>
      <c r="N10" s="58">
        <f t="shared" ref="N10:N12" si="2">2^(-L10)</f>
        <v>0.91667839000304352</v>
      </c>
    </row>
    <row r="11" spans="2:16" s="46" customFormat="1">
      <c r="B11" s="47">
        <v>9</v>
      </c>
      <c r="C11" s="48" t="s">
        <v>21</v>
      </c>
      <c r="D11" s="49">
        <v>23.561408148861101</v>
      </c>
      <c r="E11" s="50">
        <v>20.223690403903898</v>
      </c>
      <c r="F11" s="51">
        <v>24.083764314523499</v>
      </c>
      <c r="G11" s="52">
        <f>D11-F11</f>
        <v>-0.52235616566239784</v>
      </c>
      <c r="H11" s="53">
        <f>E11-F11</f>
        <v>-3.8600739106196009</v>
      </c>
      <c r="I11" s="71"/>
      <c r="J11" s="72"/>
      <c r="K11" s="54">
        <f>G11-I3</f>
        <v>0.10063589850060328</v>
      </c>
      <c r="L11" s="56">
        <f>H11-J3</f>
        <v>8.8903403950919113E-2</v>
      </c>
      <c r="M11" s="96">
        <f>2^(-K11)</f>
        <v>0.9326218280373918</v>
      </c>
      <c r="N11" s="58">
        <f t="shared" si="2"/>
        <v>0.94023715424268473</v>
      </c>
    </row>
    <row r="12" spans="2:16" s="46" customFormat="1">
      <c r="B12" s="47">
        <v>10</v>
      </c>
      <c r="C12" s="48" t="s">
        <v>22</v>
      </c>
      <c r="D12" s="49">
        <v>24.147826391675999</v>
      </c>
      <c r="E12" s="50">
        <v>20.312086076200099</v>
      </c>
      <c r="F12" s="51">
        <v>23.805808480034798</v>
      </c>
      <c r="G12" s="52">
        <f>D12-F12</f>
        <v>0.3420179116412001</v>
      </c>
      <c r="H12" s="53">
        <f>E12-F12</f>
        <v>-3.493722403834699</v>
      </c>
      <c r="I12" s="54"/>
      <c r="J12" s="55"/>
      <c r="K12" s="54">
        <f>G12-I3</f>
        <v>0.96500997580420123</v>
      </c>
      <c r="L12" s="56">
        <f>H12-J3</f>
        <v>0.45525491073582103</v>
      </c>
      <c r="M12" s="57">
        <f>2^(-K12)</f>
        <v>0.51227486927683064</v>
      </c>
      <c r="N12" s="58">
        <f t="shared" si="2"/>
        <v>0.72938128587471596</v>
      </c>
    </row>
    <row r="13" spans="2:16" s="46" customFormat="1">
      <c r="B13" s="47">
        <v>11</v>
      </c>
      <c r="C13" s="48" t="s">
        <v>23</v>
      </c>
      <c r="D13" s="49">
        <v>24.280527518357498</v>
      </c>
      <c r="E13" s="50">
        <v>20.187514072266001</v>
      </c>
      <c r="F13" s="51">
        <v>23.820043351221099</v>
      </c>
      <c r="G13" s="52">
        <f>D13-F13</f>
        <v>0.46048416713639995</v>
      </c>
      <c r="H13" s="53">
        <f>E13-F13</f>
        <v>-3.6325292789550971</v>
      </c>
      <c r="I13" s="54"/>
      <c r="J13" s="55"/>
      <c r="K13" s="54">
        <f>G13-I3</f>
        <v>1.0834762312994011</v>
      </c>
      <c r="L13" s="56">
        <f>H13-J3</f>
        <v>0.3164480356154229</v>
      </c>
      <c r="M13" s="57">
        <f>2^(-K13)</f>
        <v>0.47189041360030548</v>
      </c>
      <c r="N13" s="58">
        <f t="shared" ref="N13:N15" si="3">2^(-L13)</f>
        <v>0.80304456882471753</v>
      </c>
    </row>
    <row r="14" spans="2:16" s="46" customFormat="1" ht="14.5" thickBot="1">
      <c r="B14" s="59">
        <v>12</v>
      </c>
      <c r="C14" s="60" t="s">
        <v>24</v>
      </c>
      <c r="D14" s="61">
        <v>24.3294270838385</v>
      </c>
      <c r="E14" s="62">
        <v>20.180445670557798</v>
      </c>
      <c r="F14" s="63">
        <v>24.717521211100401</v>
      </c>
      <c r="G14" s="64">
        <f>D14-F14</f>
        <v>-0.38809412726190118</v>
      </c>
      <c r="H14" s="65">
        <f>E14-F14</f>
        <v>-4.5370755405426024</v>
      </c>
      <c r="I14" s="73"/>
      <c r="J14" s="74"/>
      <c r="K14" s="66">
        <f>G14-I3</f>
        <v>0.23489793690109995</v>
      </c>
      <c r="L14" s="75">
        <f>H14-J3</f>
        <v>-0.58809822597208239</v>
      </c>
      <c r="M14" s="67">
        <f>2^(-K14)</f>
        <v>0.84974511201715897</v>
      </c>
      <c r="N14" s="68">
        <f t="shared" si="3"/>
        <v>1.5032638243824703</v>
      </c>
    </row>
    <row r="15" spans="2:16" s="46" customFormat="1">
      <c r="B15" s="76">
        <v>13</v>
      </c>
      <c r="C15" s="77" t="s">
        <v>25</v>
      </c>
      <c r="D15" s="78">
        <v>24.671043509535998</v>
      </c>
      <c r="E15" s="79">
        <v>20.2504738427989</v>
      </c>
      <c r="F15" s="80">
        <v>24.064965674454101</v>
      </c>
      <c r="G15" s="81">
        <f>D15-F15</f>
        <v>0.60607783508189783</v>
      </c>
      <c r="H15" s="39">
        <f>E15-F15</f>
        <v>-3.8144918316552001</v>
      </c>
      <c r="I15" s="82"/>
      <c r="J15" s="83"/>
      <c r="K15" s="84">
        <f>G15-I3</f>
        <v>1.229069899244899</v>
      </c>
      <c r="L15" s="85">
        <f>H15-J3</f>
        <v>0.13448548291531992</v>
      </c>
      <c r="M15" s="43">
        <f>2^(-K15)</f>
        <v>0.4265923799563523</v>
      </c>
      <c r="N15" s="44">
        <f t="shared" si="3"/>
        <v>0.91099466922000572</v>
      </c>
    </row>
    <row r="16" spans="2:16" s="46" customFormat="1">
      <c r="B16" s="47">
        <v>14</v>
      </c>
      <c r="C16" s="48" t="s">
        <v>26</v>
      </c>
      <c r="D16" s="49">
        <v>24.772058147826101</v>
      </c>
      <c r="E16" s="50">
        <v>20.197373725194002</v>
      </c>
      <c r="F16" s="51">
        <v>24.053778937131</v>
      </c>
      <c r="G16" s="52">
        <f>D16-F16</f>
        <v>0.71827921069510126</v>
      </c>
      <c r="H16" s="53">
        <f>E16-F16</f>
        <v>-3.8564052119369983</v>
      </c>
      <c r="I16" s="71"/>
      <c r="J16" s="72"/>
      <c r="K16" s="54">
        <f>G16-I3</f>
        <v>1.3412712748581024</v>
      </c>
      <c r="L16" s="56">
        <f>H16-J3</f>
        <v>9.257210263352178E-2</v>
      </c>
      <c r="M16" s="57">
        <f>2^(-K16)</f>
        <v>0.39467272471718529</v>
      </c>
      <c r="N16" s="58">
        <f t="shared" ref="N16:N18" si="4">2^(-L16)</f>
        <v>0.93784921739906635</v>
      </c>
    </row>
    <row r="17" spans="2:14" s="46" customFormat="1">
      <c r="B17" s="47">
        <v>15</v>
      </c>
      <c r="C17" s="48" t="s">
        <v>27</v>
      </c>
      <c r="D17" s="49">
        <v>26.176407797664599</v>
      </c>
      <c r="E17" s="50">
        <v>21.128847863463498</v>
      </c>
      <c r="F17" s="51">
        <v>24.594491246944301</v>
      </c>
      <c r="G17" s="52">
        <f>D17-F17</f>
        <v>1.5819165507202975</v>
      </c>
      <c r="H17" s="53">
        <f>E17-F17</f>
        <v>-3.4656433834808027</v>
      </c>
      <c r="I17" s="54"/>
      <c r="J17" s="55"/>
      <c r="K17" s="54">
        <f>G17-I3</f>
        <v>2.2049086148832986</v>
      </c>
      <c r="L17" s="56">
        <f>H17-J3</f>
        <v>0.48333393108971734</v>
      </c>
      <c r="M17" s="57">
        <f>2^(-K17)</f>
        <v>0.2168984104217733</v>
      </c>
      <c r="N17" s="58">
        <f t="shared" si="4"/>
        <v>0.71532266983567117</v>
      </c>
    </row>
    <row r="18" spans="2:14" s="46" customFormat="1">
      <c r="B18" s="47">
        <v>16</v>
      </c>
      <c r="C18" s="48" t="s">
        <v>28</v>
      </c>
      <c r="D18" s="49">
        <v>25.407776995916599</v>
      </c>
      <c r="E18" s="50">
        <v>20.637604619366599</v>
      </c>
      <c r="F18" s="51">
        <v>24.395115017721899</v>
      </c>
      <c r="G18" s="52">
        <f>D18-F18</f>
        <v>1.0126619781946999</v>
      </c>
      <c r="H18" s="53">
        <f>E18-F18</f>
        <v>-3.7575103983553007</v>
      </c>
      <c r="I18" s="54"/>
      <c r="J18" s="55"/>
      <c r="K18" s="54">
        <f>G18-I3</f>
        <v>1.6356540423577011</v>
      </c>
      <c r="L18" s="56">
        <f>H18-J3</f>
        <v>0.19146691621521938</v>
      </c>
      <c r="M18" s="57">
        <f>2^(-K18)</f>
        <v>0.32182447594211605</v>
      </c>
      <c r="N18" s="58">
        <f t="shared" si="4"/>
        <v>0.87571485139271332</v>
      </c>
    </row>
    <row r="19" spans="2:14" s="46" customFormat="1">
      <c r="B19" s="47">
        <v>17</v>
      </c>
      <c r="C19" s="48" t="s">
        <v>29</v>
      </c>
      <c r="D19" s="49">
        <v>24.881933895586702</v>
      </c>
      <c r="E19" s="50">
        <v>20.357175741870599</v>
      </c>
      <c r="F19" s="51">
        <v>23.8987320947925</v>
      </c>
      <c r="G19" s="52">
        <f>D19-F19</f>
        <v>0.98320180079420183</v>
      </c>
      <c r="H19" s="53">
        <f>E19-F19</f>
        <v>-3.5415563529219014</v>
      </c>
      <c r="I19" s="71"/>
      <c r="J19" s="72"/>
      <c r="K19" s="54">
        <f>G19-I3</f>
        <v>1.606193864957203</v>
      </c>
      <c r="L19" s="56">
        <f>H19-J3</f>
        <v>0.40742096164861863</v>
      </c>
      <c r="M19" s="57">
        <f>2^(-K19)</f>
        <v>0.32846376586310005</v>
      </c>
      <c r="N19" s="58">
        <f t="shared" ref="N19:N20" si="5">2^(-L19)</f>
        <v>0.75397000655681223</v>
      </c>
    </row>
    <row r="20" spans="2:14" s="46" customFormat="1" ht="14.5" thickBot="1">
      <c r="B20" s="59">
        <v>18</v>
      </c>
      <c r="C20" s="60" t="s">
        <v>30</v>
      </c>
      <c r="D20" s="61">
        <v>25.848479436166201</v>
      </c>
      <c r="E20" s="62">
        <v>20.919941387044901</v>
      </c>
      <c r="F20" s="63">
        <v>24.533497450972</v>
      </c>
      <c r="G20" s="64">
        <f>D20-F20</f>
        <v>1.3149819851942013</v>
      </c>
      <c r="H20" s="65">
        <f>E20-F20</f>
        <v>-3.6135560639270992</v>
      </c>
      <c r="I20" s="73"/>
      <c r="J20" s="74"/>
      <c r="K20" s="66">
        <f>G20-I3</f>
        <v>1.9379740493572024</v>
      </c>
      <c r="L20" s="75">
        <f>H20-J3</f>
        <v>0.33542125064342088</v>
      </c>
      <c r="M20" s="67">
        <f>2^(-K20)</f>
        <v>0.26098267626908239</v>
      </c>
      <c r="N20" s="68">
        <f t="shared" si="5"/>
        <v>0.7925526863962552</v>
      </c>
    </row>
  </sheetData>
  <mergeCells count="5">
    <mergeCell ref="D1:F1"/>
    <mergeCell ref="G1:H1"/>
    <mergeCell ref="I1:J1"/>
    <mergeCell ref="K1:L1"/>
    <mergeCell ref="M1:N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tabSelected="1" workbookViewId="0">
      <selection activeCell="G13" sqref="G13"/>
    </sheetView>
  </sheetViews>
  <sheetFormatPr defaultColWidth="8.75" defaultRowHeight="14"/>
  <cols>
    <col min="1" max="1" width="2.83203125" style="5" customWidth="1"/>
    <col min="2" max="2" width="22.58203125" style="6" customWidth="1"/>
    <col min="3" max="3" width="8.75" style="5"/>
    <col min="4" max="4" width="9.25" style="5" customWidth="1"/>
    <col min="5" max="7" width="8.75" style="5"/>
    <col min="8" max="8" width="8.1640625" style="5" customWidth="1"/>
    <col min="9" max="16384" width="8.75" style="5"/>
  </cols>
  <sheetData>
    <row r="1" spans="2:8" ht="14.5" thickBot="1"/>
    <row r="2" spans="2:8" s="6" customFormat="1" ht="14.5" thickBot="1">
      <c r="B2" s="14" t="s">
        <v>5</v>
      </c>
      <c r="C2" s="99" t="s">
        <v>31</v>
      </c>
      <c r="D2" s="100" t="s">
        <v>33</v>
      </c>
      <c r="F2" s="7" t="str">
        <f>C2</f>
        <v>SNAI1</v>
      </c>
      <c r="G2" s="4"/>
      <c r="H2" s="5"/>
    </row>
    <row r="3" spans="2:8">
      <c r="B3" s="101" t="s">
        <v>13</v>
      </c>
      <c r="C3" s="22">
        <v>0.91399247743501899</v>
      </c>
      <c r="D3" s="23">
        <v>0.71126104891306841</v>
      </c>
      <c r="F3" s="8" t="s">
        <v>8</v>
      </c>
      <c r="G3" s="8" t="str">
        <f>F2</f>
        <v>SNAI1</v>
      </c>
      <c r="H3" s="8" t="s">
        <v>9</v>
      </c>
    </row>
    <row r="4" spans="2:8">
      <c r="B4" s="102" t="s">
        <v>14</v>
      </c>
      <c r="C4" s="24">
        <v>0.88677670842341239</v>
      </c>
      <c r="D4" s="25">
        <v>1.1358927340301073</v>
      </c>
      <c r="F4" s="9" t="s">
        <v>10</v>
      </c>
      <c r="G4" s="10">
        <f>AVERAGE(C3:C4,C7:C8)</f>
        <v>1.0059709501044796</v>
      </c>
      <c r="H4" s="10">
        <f>STDEV(C3:C4,C7:C8)</f>
        <v>0.12713905595289099</v>
      </c>
    </row>
    <row r="5" spans="2:8">
      <c r="B5" s="102" t="s">
        <v>15</v>
      </c>
      <c r="C5" s="30">
        <v>9.1335884814314086E-4</v>
      </c>
      <c r="D5" s="31">
        <v>1.0202134086109075E-3</v>
      </c>
      <c r="F5" s="9" t="s">
        <v>11</v>
      </c>
      <c r="G5" s="10">
        <f>AVERAGE(C9:C10,C12:C13)</f>
        <v>0.54779931554981087</v>
      </c>
      <c r="H5" s="10">
        <f>STDEV(C9:C10,C12:C13)</f>
        <v>8.1292007830315191E-2</v>
      </c>
    </row>
    <row r="6" spans="2:8">
      <c r="B6" s="102" t="s">
        <v>16</v>
      </c>
      <c r="C6" s="30">
        <v>0.61833351082279875</v>
      </c>
      <c r="D6" s="25">
        <v>0.79630772322760468</v>
      </c>
      <c r="E6" s="13"/>
      <c r="F6" s="9" t="s">
        <v>12</v>
      </c>
      <c r="G6" s="10">
        <f>AVERAGE(C15:C20)</f>
        <v>0.32490573886160151</v>
      </c>
      <c r="H6" s="10">
        <f>STDEV(C15:C20)</f>
        <v>7.8716580156590207E-2</v>
      </c>
    </row>
    <row r="7" spans="2:8">
      <c r="B7" s="102" t="s">
        <v>17</v>
      </c>
      <c r="C7" s="24">
        <v>1.1535617970288192</v>
      </c>
      <c r="D7" s="25">
        <v>1.0784448277578027</v>
      </c>
      <c r="E7" s="13"/>
      <c r="F7" s="13"/>
    </row>
    <row r="8" spans="2:8" ht="14.5" thickBot="1">
      <c r="B8" s="103" t="s">
        <v>18</v>
      </c>
      <c r="C8" s="121">
        <v>1.0695528175306677</v>
      </c>
      <c r="D8" s="122">
        <v>1.441301348018849</v>
      </c>
      <c r="F8" s="7" t="str">
        <f>D2</f>
        <v>CYP1B1</v>
      </c>
      <c r="G8" s="4"/>
    </row>
    <row r="9" spans="2:8">
      <c r="B9" s="101" t="s">
        <v>19</v>
      </c>
      <c r="C9" s="22">
        <v>0.54610375932189326</v>
      </c>
      <c r="D9" s="23">
        <v>1.059530712297025</v>
      </c>
      <c r="F9" s="8" t="s">
        <v>8</v>
      </c>
      <c r="G9" s="8" t="str">
        <f>F8</f>
        <v>CYP1B1</v>
      </c>
      <c r="H9" s="8" t="s">
        <v>9</v>
      </c>
    </row>
    <row r="10" spans="2:8">
      <c r="B10" s="102" t="s">
        <v>20</v>
      </c>
      <c r="C10" s="24">
        <v>0.66092822000021434</v>
      </c>
      <c r="D10" s="25">
        <v>0.91667839000304352</v>
      </c>
      <c r="F10" s="9" t="s">
        <v>10</v>
      </c>
      <c r="G10" s="10">
        <f>AVERAGE(D3:D4,D6:D8)</f>
        <v>1.0326415363894863</v>
      </c>
      <c r="H10" s="10">
        <f>STDEV(D3:D4,D6:D8)</f>
        <v>0.29107588440540522</v>
      </c>
    </row>
    <row r="11" spans="2:8">
      <c r="B11" s="102" t="s">
        <v>21</v>
      </c>
      <c r="C11" s="30">
        <v>0.9326218280373918</v>
      </c>
      <c r="D11" s="25">
        <v>0.94023715424268473</v>
      </c>
      <c r="F11" s="9" t="s">
        <v>11</v>
      </c>
      <c r="G11" s="10">
        <f>AVERAGE(D9:D14)</f>
        <v>0.99202265593744288</v>
      </c>
      <c r="H11" s="10">
        <f>STDEV(D9:D14)</f>
        <v>0.2753094888516075</v>
      </c>
    </row>
    <row r="12" spans="2:8">
      <c r="B12" s="102" t="s">
        <v>22</v>
      </c>
      <c r="C12" s="24">
        <v>0.51227486927683064</v>
      </c>
      <c r="D12" s="25">
        <v>0.72938128587471596</v>
      </c>
      <c r="F12" s="9" t="s">
        <v>12</v>
      </c>
      <c r="G12" s="10">
        <f>AVERAGE(D15:D20)</f>
        <v>0.83106735013342048</v>
      </c>
      <c r="H12" s="10">
        <f>STDEV(D15:D20)</f>
        <v>9.0120312481027351E-2</v>
      </c>
    </row>
    <row r="13" spans="2:8">
      <c r="B13" s="102" t="s">
        <v>23</v>
      </c>
      <c r="C13" s="24">
        <v>0.47189041360030548</v>
      </c>
      <c r="D13" s="25">
        <v>0.80304456882471753</v>
      </c>
    </row>
    <row r="14" spans="2:8" ht="14.5" thickBot="1">
      <c r="B14" s="104" t="s">
        <v>24</v>
      </c>
      <c r="C14" s="32">
        <v>0.84974511201715897</v>
      </c>
      <c r="D14" s="26">
        <v>1.5032638243824703</v>
      </c>
    </row>
    <row r="15" spans="2:8">
      <c r="B15" s="105" t="s">
        <v>25</v>
      </c>
      <c r="C15" s="27">
        <v>0.4265923799563523</v>
      </c>
      <c r="D15" s="28">
        <v>0.91099466922000572</v>
      </c>
    </row>
    <row r="16" spans="2:8">
      <c r="B16" s="102" t="s">
        <v>26</v>
      </c>
      <c r="C16" s="24">
        <v>0.39467272471718529</v>
      </c>
      <c r="D16" s="25">
        <v>0.93784921739906635</v>
      </c>
    </row>
    <row r="17" spans="2:8">
      <c r="B17" s="102" t="s">
        <v>27</v>
      </c>
      <c r="C17" s="24">
        <v>0.2168984104217733</v>
      </c>
      <c r="D17" s="25">
        <v>0.71532266983567117</v>
      </c>
    </row>
    <row r="18" spans="2:8">
      <c r="B18" s="102" t="s">
        <v>28</v>
      </c>
      <c r="C18" s="24">
        <v>0.32182447594211605</v>
      </c>
      <c r="D18" s="25">
        <v>0.87571485139271332</v>
      </c>
    </row>
    <row r="19" spans="2:8">
      <c r="B19" s="102" t="s">
        <v>29</v>
      </c>
      <c r="C19" s="24">
        <v>0.32846376586310005</v>
      </c>
      <c r="D19" s="25">
        <v>0.75397000655681223</v>
      </c>
      <c r="F19" s="29"/>
      <c r="G19" s="29"/>
      <c r="H19" s="29"/>
    </row>
    <row r="20" spans="2:8" ht="14.5" thickBot="1">
      <c r="B20" s="106" t="s">
        <v>30</v>
      </c>
      <c r="C20" s="123">
        <v>0.26098267626908239</v>
      </c>
      <c r="D20" s="26">
        <v>0.7925526863962552</v>
      </c>
    </row>
    <row r="28" spans="2:8">
      <c r="D28" s="4"/>
      <c r="E28" s="4"/>
    </row>
    <row r="30" spans="2:8" s="6" customFormat="1">
      <c r="C30" s="5"/>
    </row>
    <row r="32" spans="2:8">
      <c r="C32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王 琼</cp:lastModifiedBy>
  <dcterms:created xsi:type="dcterms:W3CDTF">2019-10-27T11:00:31Z</dcterms:created>
  <dcterms:modified xsi:type="dcterms:W3CDTF">2020-06-20T20:40:55Z</dcterms:modified>
</cp:coreProperties>
</file>