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OneDrive - Háskóli Íslands\PC-HI\4 Experiments documents_QIONG\14 Knockdowns Experiments\Results\19 Knockdown-siRNA1&amp;2-UGDH\"/>
    </mc:Choice>
  </mc:AlternateContent>
  <xr:revisionPtr revIDLastSave="0" documentId="13_ncr:1_{9E7FD4F1-ABAD-4EB0-B4A3-771D2D43B4A7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Cq" sheetId="1" r:id="rId1"/>
    <sheet name="Plotting" sheetId="3" r:id="rId2"/>
  </sheets>
  <definedNames>
    <definedName name="_xlnm._FilterDatabase" localSheetId="1" hidden="1">Plotting!#REF!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3" l="1"/>
  <c r="H11" i="3"/>
  <c r="H10" i="3"/>
  <c r="L3" i="1"/>
  <c r="O6" i="1" s="1"/>
  <c r="I17" i="3"/>
  <c r="I16" i="3"/>
  <c r="I11" i="3"/>
  <c r="H17" i="3"/>
  <c r="H16" i="3"/>
  <c r="I5" i="3"/>
  <c r="I4" i="3"/>
  <c r="H5" i="3"/>
  <c r="H4" i="3"/>
  <c r="G14" i="3"/>
  <c r="H15" i="3" s="1"/>
  <c r="G8" i="3"/>
  <c r="H9" i="3" s="1"/>
  <c r="G2" i="3"/>
  <c r="H3" i="3" s="1"/>
  <c r="M3" i="1"/>
  <c r="P14" i="1" s="1"/>
  <c r="K3" i="1"/>
  <c r="N14" i="1" s="1"/>
  <c r="J14" i="1"/>
  <c r="I14" i="1"/>
  <c r="H14" i="1"/>
  <c r="J13" i="1"/>
  <c r="I13" i="1"/>
  <c r="H13" i="1"/>
  <c r="J7" i="1"/>
  <c r="I7" i="1"/>
  <c r="H7" i="1"/>
  <c r="J6" i="1"/>
  <c r="I6" i="1"/>
  <c r="H6" i="1"/>
  <c r="P7" i="1" l="1"/>
  <c r="S7" i="1" s="1"/>
  <c r="S14" i="1"/>
  <c r="P6" i="1"/>
  <c r="P12" i="1"/>
  <c r="P13" i="1"/>
  <c r="S13" i="1" s="1"/>
  <c r="O7" i="1"/>
  <c r="R7" i="1" s="1"/>
  <c r="O13" i="1"/>
  <c r="R13" i="1" s="1"/>
  <c r="O14" i="1"/>
  <c r="R14" i="1" s="1"/>
  <c r="O3" i="1"/>
  <c r="N6" i="1"/>
  <c r="Q6" i="1" s="1"/>
  <c r="N7" i="1"/>
  <c r="N13" i="1"/>
  <c r="Q14" i="1"/>
  <c r="S6" i="1"/>
  <c r="R6" i="1"/>
  <c r="Q13" i="1"/>
  <c r="Q7" i="1"/>
  <c r="J18" i="1" l="1"/>
  <c r="J17" i="1"/>
  <c r="J16" i="1"/>
  <c r="J15" i="1"/>
  <c r="J12" i="1"/>
  <c r="J11" i="1"/>
  <c r="J10" i="1"/>
  <c r="J9" i="1"/>
  <c r="J8" i="1"/>
  <c r="J5" i="1"/>
  <c r="J4" i="1"/>
  <c r="J3" i="1"/>
  <c r="P17" i="1" l="1"/>
  <c r="I3" i="1"/>
  <c r="H3" i="1"/>
  <c r="I12" i="1"/>
  <c r="I11" i="1"/>
  <c r="I10" i="1"/>
  <c r="I9" i="1"/>
  <c r="I8" i="1"/>
  <c r="I5" i="1"/>
  <c r="I4" i="1"/>
  <c r="I18" i="1"/>
  <c r="I17" i="1"/>
  <c r="I16" i="1"/>
  <c r="I15" i="1"/>
  <c r="H18" i="1"/>
  <c r="H16" i="1"/>
  <c r="H17" i="1"/>
  <c r="U3" i="1" l="1"/>
  <c r="V3" i="1"/>
  <c r="P9" i="1"/>
  <c r="S9" i="1" s="1"/>
  <c r="S12" i="1"/>
  <c r="P15" i="1"/>
  <c r="S15" i="1" s="1"/>
  <c r="P8" i="1"/>
  <c r="P3" i="1"/>
  <c r="S3" i="1" s="1"/>
  <c r="P11" i="1"/>
  <c r="S11" i="1" s="1"/>
  <c r="P10" i="1"/>
  <c r="S10" i="1" s="1"/>
  <c r="P4" i="1"/>
  <c r="P5" i="1"/>
  <c r="O9" i="1" l="1"/>
  <c r="R9" i="1" s="1"/>
  <c r="O11" i="1"/>
  <c r="R11" i="1" s="1"/>
  <c r="O8" i="1"/>
  <c r="R8" i="1" s="1"/>
  <c r="O16" i="1"/>
  <c r="R16" i="1" s="1"/>
  <c r="O4" i="1"/>
  <c r="R4" i="1" s="1"/>
  <c r="O5" i="1"/>
  <c r="R5" i="1" s="1"/>
  <c r="O12" i="1"/>
  <c r="R12" i="1" s="1"/>
  <c r="R3" i="1"/>
  <c r="O18" i="1"/>
  <c r="R18" i="1" s="1"/>
  <c r="O15" i="1"/>
  <c r="R15" i="1" s="1"/>
  <c r="O10" i="1"/>
  <c r="R10" i="1" s="1"/>
  <c r="O17" i="1"/>
  <c r="R17" i="1" s="1"/>
  <c r="H15" i="1"/>
  <c r="H12" i="1"/>
  <c r="H11" i="1"/>
  <c r="H10" i="1"/>
  <c r="H9" i="1"/>
  <c r="H8" i="1"/>
  <c r="H5" i="1"/>
  <c r="H4" i="1"/>
  <c r="N11" i="1" l="1"/>
  <c r="Q11" i="1" s="1"/>
  <c r="N3" i="1"/>
  <c r="Q3" i="1" s="1"/>
  <c r="T3" i="1"/>
  <c r="N15" i="1"/>
  <c r="Q15" i="1" s="1"/>
  <c r="N9" i="1"/>
  <c r="N5" i="1"/>
  <c r="N18" i="1"/>
  <c r="Q18" i="1" s="1"/>
  <c r="N8" i="1"/>
  <c r="N17" i="1"/>
  <c r="Q17" i="1" s="1"/>
  <c r="N4" i="1"/>
  <c r="N16" i="1"/>
  <c r="Q16" i="1" s="1"/>
  <c r="N12" i="1"/>
  <c r="Q12" i="1" s="1"/>
  <c r="N10" i="1"/>
  <c r="P16" i="1"/>
  <c r="S16" i="1" s="1"/>
  <c r="S17" i="1"/>
  <c r="P18" i="1"/>
  <c r="S18" i="1" s="1"/>
  <c r="S8" i="1"/>
  <c r="S4" i="1"/>
  <c r="S5" i="1"/>
  <c r="Q4" i="1" l="1"/>
  <c r="Q9" i="1"/>
  <c r="Q5" i="1"/>
  <c r="Q8" i="1"/>
  <c r="Q10" i="1"/>
</calcChain>
</file>

<file path=xl/sharedStrings.xml><?xml version="1.0" encoding="utf-8"?>
<sst xmlns="http://schemas.openxmlformats.org/spreadsheetml/2006/main" count="74" uniqueCount="37">
  <si>
    <t>delta Cq</t>
    <phoneticPr fontId="2" type="noConversion"/>
  </si>
  <si>
    <t>delta Cq (average)</t>
    <phoneticPr fontId="2" type="noConversion"/>
  </si>
  <si>
    <t>delta delta Cq</t>
    <phoneticPr fontId="2" type="noConversion"/>
  </si>
  <si>
    <t>Fold changes</t>
  </si>
  <si>
    <t>No.</t>
  </si>
  <si>
    <t>Sample Name</t>
  </si>
  <si>
    <t>ACNB</t>
    <phoneticPr fontId="2" type="noConversion"/>
  </si>
  <si>
    <t>Cq</t>
    <phoneticPr fontId="2" type="noConversion"/>
  </si>
  <si>
    <t>Sample</t>
    <phoneticPr fontId="2" type="noConversion"/>
  </si>
  <si>
    <t>sd</t>
    <phoneticPr fontId="2" type="noConversion"/>
  </si>
  <si>
    <t>Scramble</t>
    <phoneticPr fontId="2" type="noConversion"/>
  </si>
  <si>
    <t>D492M_Scr_1</t>
  </si>
  <si>
    <t>D492M_Scr_2</t>
  </si>
  <si>
    <t>D492M_Scr_3</t>
  </si>
  <si>
    <t>D492M_Scr_4</t>
  </si>
  <si>
    <t>D492M_Scr_5</t>
  </si>
  <si>
    <t>D492M_Scr_6</t>
  </si>
  <si>
    <t>D492M_siUGDH_1_2</t>
  </si>
  <si>
    <t>D492M_siUGDH_1_3</t>
  </si>
  <si>
    <t>D492M_siUGDH_1_4</t>
  </si>
  <si>
    <t>D492M_siUGDH_1_5</t>
  </si>
  <si>
    <t>D492M_siUGDH_1_6</t>
  </si>
  <si>
    <t>siUGDH_1</t>
  </si>
  <si>
    <t>D492M_Scr_7</t>
  </si>
  <si>
    <t>D492M_Scr_8</t>
  </si>
  <si>
    <t>D492M_Scr_8</t>
    <phoneticPr fontId="2" type="noConversion"/>
  </si>
  <si>
    <t>SNAI1</t>
  </si>
  <si>
    <t>SNAI1</t>
    <phoneticPr fontId="2" type="noConversion"/>
  </si>
  <si>
    <t>CYP1B1</t>
  </si>
  <si>
    <t>CYP1B1</t>
    <phoneticPr fontId="2" type="noConversion"/>
  </si>
  <si>
    <t>UGDH</t>
  </si>
  <si>
    <t>UGDH</t>
    <phoneticPr fontId="2" type="noConversion"/>
  </si>
  <si>
    <t>D492M_siUGDH_1_1</t>
    <phoneticPr fontId="2" type="noConversion"/>
  </si>
  <si>
    <t>D492M_siUGDH_1_7</t>
  </si>
  <si>
    <t>D492M_siUGDH_1_8</t>
  </si>
  <si>
    <t>D492M_siUGDH_1_2</t>
    <phoneticPr fontId="2" type="noConversion"/>
  </si>
  <si>
    <t>D492M_siUGDH_1_8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</si>
</sst>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_ "/>
    <numFmt numFmtId="177" formatCode="0.00_ "/>
    <numFmt numFmtId="178" formatCode="0.000"/>
  </numFmts>
  <fonts count="18">
    <font>
      <sz val="11"/>
      <color theme="1"/>
      <name val="等线"/>
      <family val="2"/>
      <charset val="134"/>
      <scheme val="minor"/>
    </font>
    <font>
      <b/>
      <sz val="1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name val="Arial"/>
      <family val="2"/>
    </font>
    <font>
      <b/>
      <sz val="9"/>
      <name val="Arial"/>
      <family val="2"/>
    </font>
    <font>
      <sz val="11"/>
      <name val="等线"/>
      <family val="2"/>
      <charset val="134"/>
      <scheme val="minor"/>
    </font>
    <font>
      <sz val="9"/>
      <name val="Arial"/>
      <family val="2"/>
    </font>
    <font>
      <sz val="10"/>
      <color theme="1"/>
      <name val="等线"/>
      <family val="2"/>
      <charset val="134"/>
      <scheme val="minor"/>
    </font>
    <font>
      <b/>
      <sz val="10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color rgb="FFFF0000"/>
      <name val="Arial"/>
      <family val="2"/>
    </font>
    <font>
      <sz val="10"/>
      <name val="等线"/>
      <scheme val="minor"/>
    </font>
    <font>
      <b/>
      <sz val="11"/>
      <color rgb="FFFF0000"/>
      <name val="等线"/>
      <scheme val="minor"/>
    </font>
    <font>
      <sz val="10"/>
      <color rgb="FFFF0000"/>
      <name val="等线"/>
      <scheme val="minor"/>
    </font>
    <font>
      <b/>
      <sz val="10"/>
      <name val="等线"/>
      <scheme val="minor"/>
    </font>
    <font>
      <b/>
      <sz val="11"/>
      <name val="等线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40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178" fontId="7" fillId="0" borderId="5" xfId="0" applyNumberFormat="1" applyFont="1" applyBorder="1" applyAlignment="1">
      <alignment horizontal="center" vertical="center"/>
    </xf>
    <xf numFmtId="0" fontId="1" fillId="0" borderId="10" xfId="0" applyFont="1" applyBorder="1">
      <alignment vertical="center"/>
    </xf>
    <xf numFmtId="0" fontId="1" fillId="0" borderId="11" xfId="0" applyFont="1" applyBorder="1">
      <alignment vertical="center"/>
    </xf>
    <xf numFmtId="178" fontId="10" fillId="0" borderId="0" xfId="0" applyNumberFormat="1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 wrapText="1"/>
    </xf>
    <xf numFmtId="0" fontId="4" fillId="0" borderId="28" xfId="0" applyFont="1" applyFill="1" applyBorder="1" applyAlignment="1">
      <alignment horizontal="center" vertical="center" wrapText="1"/>
    </xf>
    <xf numFmtId="0" fontId="4" fillId="0" borderId="16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5" fillId="0" borderId="0" xfId="0" applyFont="1" applyFill="1">
      <alignment vertical="center"/>
    </xf>
    <xf numFmtId="0" fontId="11" fillId="0" borderId="0" xfId="0" applyFont="1" applyFill="1">
      <alignment vertical="center"/>
    </xf>
    <xf numFmtId="0" fontId="12" fillId="0" borderId="1" xfId="0" applyFont="1" applyFill="1" applyBorder="1" applyAlignment="1">
      <alignment horizontal="center" vertical="center" wrapText="1"/>
    </xf>
    <xf numFmtId="0" fontId="12" fillId="0" borderId="18" xfId="0" applyFont="1" applyFill="1" applyBorder="1" applyAlignment="1">
      <alignment horizontal="center" vertical="center" wrapText="1"/>
    </xf>
    <xf numFmtId="2" fontId="12" fillId="0" borderId="1" xfId="0" applyNumberFormat="1" applyFont="1" applyFill="1" applyBorder="1" applyAlignment="1">
      <alignment horizontal="center" vertical="center"/>
    </xf>
    <xf numFmtId="2" fontId="12" fillId="0" borderId="22" xfId="0" applyNumberFormat="1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2" fontId="12" fillId="0" borderId="3" xfId="0" applyNumberFormat="1" applyFont="1" applyFill="1" applyBorder="1" applyAlignment="1">
      <alignment horizontal="center" vertical="center"/>
    </xf>
    <xf numFmtId="176" fontId="12" fillId="0" borderId="22" xfId="0" applyNumberFormat="1" applyFont="1" applyFill="1" applyBorder="1" applyAlignment="1">
      <alignment horizontal="center" vertical="center"/>
    </xf>
    <xf numFmtId="176" fontId="12" fillId="0" borderId="29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2" fillId="0" borderId="18" xfId="0" applyNumberFormat="1" applyFont="1" applyFill="1" applyBorder="1" applyAlignment="1">
      <alignment horizontal="center" vertical="center"/>
    </xf>
    <xf numFmtId="178" fontId="12" fillId="0" borderId="29" xfId="0" applyNumberFormat="1" applyFont="1" applyFill="1" applyBorder="1" applyAlignment="1">
      <alignment horizontal="center" vertical="center"/>
    </xf>
    <xf numFmtId="178" fontId="12" fillId="0" borderId="3" xfId="0" applyNumberFormat="1" applyFont="1" applyFill="1" applyBorder="1" applyAlignment="1">
      <alignment horizontal="center" vertical="center"/>
    </xf>
    <xf numFmtId="177" fontId="12" fillId="0" borderId="0" xfId="0" applyNumberFormat="1" applyFont="1" applyFill="1" applyAlignment="1">
      <alignment horizontal="center" vertical="center"/>
    </xf>
    <xf numFmtId="0" fontId="12" fillId="0" borderId="4" xfId="0" applyFont="1" applyFill="1" applyBorder="1" applyAlignment="1">
      <alignment horizontal="center" vertical="center" wrapText="1"/>
    </xf>
    <xf numFmtId="0" fontId="12" fillId="0" borderId="19" xfId="0" applyFont="1" applyFill="1" applyBorder="1" applyAlignment="1">
      <alignment horizontal="center" vertical="center" wrapText="1"/>
    </xf>
    <xf numFmtId="2" fontId="12" fillId="0" borderId="4" xfId="0" applyNumberFormat="1" applyFont="1" applyFill="1" applyBorder="1" applyAlignment="1">
      <alignment horizontal="center" vertical="center"/>
    </xf>
    <xf numFmtId="2" fontId="12" fillId="0" borderId="23" xfId="0" applyNumberFormat="1" applyFont="1" applyFill="1" applyBorder="1" applyAlignment="1">
      <alignment horizontal="center" vertical="center"/>
    </xf>
    <xf numFmtId="2" fontId="12" fillId="0" borderId="19" xfId="0" applyNumberFormat="1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176" fontId="12" fillId="0" borderId="4" xfId="0" applyNumberFormat="1" applyFont="1" applyFill="1" applyBorder="1" applyAlignment="1">
      <alignment horizontal="center" vertical="center"/>
    </xf>
    <xf numFmtId="176" fontId="12" fillId="0" borderId="23" xfId="0" applyNumberFormat="1" applyFont="1" applyFill="1" applyBorder="1" applyAlignment="1">
      <alignment horizontal="center" vertical="center"/>
    </xf>
    <xf numFmtId="176" fontId="12" fillId="0" borderId="30" xfId="0" applyNumberFormat="1" applyFont="1" applyFill="1" applyBorder="1" applyAlignment="1">
      <alignment horizontal="center" vertical="center"/>
    </xf>
    <xf numFmtId="177" fontId="12" fillId="0" borderId="4" xfId="0" applyNumberFormat="1" applyFont="1" applyFill="1" applyBorder="1" applyAlignment="1">
      <alignment horizontal="center" vertical="center"/>
    </xf>
    <xf numFmtId="177" fontId="12" fillId="0" borderId="19" xfId="0" applyNumberFormat="1" applyFont="1" applyFill="1" applyBorder="1" applyAlignment="1">
      <alignment horizontal="center" vertical="center"/>
    </xf>
    <xf numFmtId="177" fontId="12" fillId="0" borderId="6" xfId="0" applyNumberFormat="1" applyFont="1" applyFill="1" applyBorder="1" applyAlignment="1">
      <alignment horizontal="center" vertical="center"/>
    </xf>
    <xf numFmtId="178" fontId="12" fillId="0" borderId="30" xfId="0" applyNumberFormat="1" applyFont="1" applyFill="1" applyBorder="1" applyAlignment="1">
      <alignment horizontal="center" vertical="center"/>
    </xf>
    <xf numFmtId="178" fontId="12" fillId="0" borderId="6" xfId="0" applyNumberFormat="1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 wrapText="1"/>
    </xf>
    <xf numFmtId="0" fontId="12" fillId="0" borderId="21" xfId="0" applyFont="1" applyFill="1" applyBorder="1" applyAlignment="1">
      <alignment horizontal="center" vertical="center" wrapText="1"/>
    </xf>
    <xf numFmtId="2" fontId="12" fillId="0" borderId="7" xfId="0" applyNumberFormat="1" applyFont="1" applyFill="1" applyBorder="1" applyAlignment="1">
      <alignment horizontal="center" vertical="center"/>
    </xf>
    <xf numFmtId="2" fontId="12" fillId="0" borderId="24" xfId="0" applyNumberFormat="1" applyFont="1" applyFill="1" applyBorder="1" applyAlignment="1">
      <alignment horizontal="center" vertical="center"/>
    </xf>
    <xf numFmtId="2" fontId="12" fillId="0" borderId="21" xfId="0" applyNumberFormat="1" applyFont="1" applyFill="1" applyBorder="1" applyAlignment="1">
      <alignment horizontal="center" vertical="center"/>
    </xf>
    <xf numFmtId="2" fontId="12" fillId="0" borderId="9" xfId="0" applyNumberFormat="1" applyFont="1" applyFill="1" applyBorder="1" applyAlignment="1">
      <alignment horizontal="center" vertical="center"/>
    </xf>
    <xf numFmtId="176" fontId="12" fillId="0" borderId="7" xfId="0" applyNumberFormat="1" applyFont="1" applyFill="1" applyBorder="1" applyAlignment="1">
      <alignment horizontal="center" vertical="center"/>
    </xf>
    <xf numFmtId="176" fontId="12" fillId="0" borderId="24" xfId="0" applyNumberFormat="1" applyFont="1" applyFill="1" applyBorder="1" applyAlignment="1">
      <alignment horizontal="center" vertical="center"/>
    </xf>
    <xf numFmtId="176" fontId="12" fillId="0" borderId="31" xfId="0" applyNumberFormat="1" applyFont="1" applyFill="1" applyBorder="1" applyAlignment="1">
      <alignment horizontal="center" vertical="center"/>
    </xf>
    <xf numFmtId="177" fontId="12" fillId="0" borderId="7" xfId="0" applyNumberFormat="1" applyFont="1" applyFill="1" applyBorder="1" applyAlignment="1">
      <alignment horizontal="center" vertical="center"/>
    </xf>
    <xf numFmtId="177" fontId="12" fillId="0" borderId="21" xfId="0" applyNumberFormat="1" applyFont="1" applyFill="1" applyBorder="1" applyAlignment="1">
      <alignment horizontal="center" vertical="center"/>
    </xf>
    <xf numFmtId="177" fontId="12" fillId="0" borderId="9" xfId="0" applyNumberFormat="1" applyFont="1" applyFill="1" applyBorder="1" applyAlignment="1">
      <alignment horizontal="center" vertical="center"/>
    </xf>
    <xf numFmtId="178" fontId="12" fillId="0" borderId="31" xfId="0" applyNumberFormat="1" applyFont="1" applyFill="1" applyBorder="1" applyAlignment="1">
      <alignment horizontal="center" vertical="center"/>
    </xf>
    <xf numFmtId="178" fontId="12" fillId="0" borderId="9" xfId="0" applyNumberFormat="1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21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 wrapText="1"/>
    </xf>
    <xf numFmtId="0" fontId="12" fillId="0" borderId="20" xfId="0" applyFont="1" applyFill="1" applyBorder="1" applyAlignment="1">
      <alignment horizontal="center" vertical="center" wrapText="1"/>
    </xf>
    <xf numFmtId="2" fontId="12" fillId="0" borderId="13" xfId="0" applyNumberFormat="1" applyFont="1" applyFill="1" applyBorder="1" applyAlignment="1">
      <alignment horizontal="center" vertical="center"/>
    </xf>
    <xf numFmtId="2" fontId="12" fillId="0" borderId="25" xfId="0" applyNumberFormat="1" applyFont="1" applyFill="1" applyBorder="1" applyAlignment="1">
      <alignment horizontal="center" vertical="center"/>
    </xf>
    <xf numFmtId="2" fontId="12" fillId="0" borderId="20" xfId="0" applyNumberFormat="1" applyFont="1" applyFill="1" applyBorder="1" applyAlignment="1">
      <alignment horizontal="center" vertical="center"/>
    </xf>
    <xf numFmtId="2" fontId="12" fillId="0" borderId="15" xfId="0" applyNumberFormat="1" applyFont="1" applyFill="1" applyBorder="1" applyAlignment="1">
      <alignment horizontal="center" vertical="center"/>
    </xf>
    <xf numFmtId="176" fontId="12" fillId="0" borderId="13" xfId="0" applyNumberFormat="1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/>
    </xf>
    <xf numFmtId="178" fontId="13" fillId="0" borderId="5" xfId="0" applyNumberFormat="1" applyFont="1" applyFill="1" applyBorder="1" applyAlignment="1">
      <alignment horizontal="center" vertical="center"/>
    </xf>
    <xf numFmtId="178" fontId="13" fillId="0" borderId="6" xfId="0" applyNumberFormat="1" applyFont="1" applyFill="1" applyBorder="1" applyAlignment="1">
      <alignment horizontal="center" vertical="center"/>
    </xf>
    <xf numFmtId="178" fontId="13" fillId="0" borderId="8" xfId="0" applyNumberFormat="1" applyFont="1" applyFill="1" applyBorder="1" applyAlignment="1">
      <alignment horizontal="center" vertical="center"/>
    </xf>
    <xf numFmtId="178" fontId="13" fillId="0" borderId="9" xfId="0" applyNumberFormat="1" applyFont="1" applyFill="1" applyBorder="1" applyAlignment="1">
      <alignment horizontal="center" vertical="center"/>
    </xf>
    <xf numFmtId="178" fontId="13" fillId="0" borderId="14" xfId="0" applyNumberFormat="1" applyFont="1" applyFill="1" applyBorder="1" applyAlignment="1">
      <alignment horizontal="center" vertical="center"/>
    </xf>
    <xf numFmtId="178" fontId="13" fillId="0" borderId="15" xfId="0" applyNumberFormat="1" applyFont="1" applyFill="1" applyBorder="1" applyAlignment="1">
      <alignment horizontal="center" vertical="center"/>
    </xf>
    <xf numFmtId="178" fontId="12" fillId="2" borderId="3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6" fontId="12" fillId="2" borderId="23" xfId="0" applyNumberFormat="1" applyFont="1" applyFill="1" applyBorder="1" applyAlignment="1">
      <alignment horizontal="center" vertical="center"/>
    </xf>
    <xf numFmtId="176" fontId="12" fillId="2" borderId="1" xfId="0" applyNumberFormat="1" applyFont="1" applyFill="1" applyBorder="1" applyAlignment="1">
      <alignment horizontal="center" vertical="center"/>
    </xf>
    <xf numFmtId="177" fontId="12" fillId="2" borderId="1" xfId="0" applyNumberFormat="1" applyFont="1" applyFill="1" applyBorder="1" applyAlignment="1">
      <alignment horizontal="center" vertical="center"/>
    </xf>
    <xf numFmtId="178" fontId="15" fillId="0" borderId="2" xfId="0" applyNumberFormat="1" applyFont="1" applyFill="1" applyBorder="1" applyAlignment="1">
      <alignment horizontal="center" vertical="center"/>
    </xf>
    <xf numFmtId="178" fontId="15" fillId="0" borderId="5" xfId="0" applyNumberFormat="1" applyFont="1" applyFill="1" applyBorder="1" applyAlignment="1">
      <alignment horizontal="center" vertical="center"/>
    </xf>
    <xf numFmtId="178" fontId="12" fillId="2" borderId="22" xfId="0" applyNumberFormat="1" applyFont="1" applyFill="1" applyBorder="1" applyAlignment="1">
      <alignment horizontal="center" vertical="center"/>
    </xf>
    <xf numFmtId="178" fontId="12" fillId="0" borderId="23" xfId="0" applyNumberFormat="1" applyFont="1" applyFill="1" applyBorder="1" applyAlignment="1">
      <alignment horizontal="center" vertical="center"/>
    </xf>
    <xf numFmtId="178" fontId="12" fillId="0" borderId="24" xfId="0" applyNumberFormat="1" applyFont="1" applyFill="1" applyBorder="1" applyAlignment="1">
      <alignment horizontal="center" vertical="center"/>
    </xf>
    <xf numFmtId="178" fontId="12" fillId="0" borderId="22" xfId="0" applyNumberFormat="1" applyFont="1" applyFill="1" applyBorder="1" applyAlignment="1">
      <alignment horizontal="center" vertical="center"/>
    </xf>
    <xf numFmtId="177" fontId="12" fillId="2" borderId="5" xfId="0" applyNumberFormat="1" applyFont="1" applyFill="1" applyBorder="1" applyAlignment="1">
      <alignment horizontal="center" vertical="center"/>
    </xf>
    <xf numFmtId="177" fontId="12" fillId="0" borderId="5" xfId="0" applyNumberFormat="1" applyFont="1" applyFill="1" applyBorder="1" applyAlignment="1">
      <alignment horizontal="center" vertical="center"/>
    </xf>
    <xf numFmtId="177" fontId="12" fillId="0" borderId="8" xfId="0" applyNumberFormat="1" applyFont="1" applyFill="1" applyBorder="1" applyAlignment="1">
      <alignment horizontal="center" vertical="center"/>
    </xf>
    <xf numFmtId="177" fontId="12" fillId="0" borderId="13" xfId="0" applyNumberFormat="1" applyFont="1" applyFill="1" applyBorder="1" applyAlignment="1">
      <alignment horizontal="center" vertical="center"/>
    </xf>
    <xf numFmtId="177" fontId="12" fillId="0" borderId="14" xfId="0" applyNumberFormat="1" applyFont="1" applyFill="1" applyBorder="1" applyAlignment="1">
      <alignment horizontal="center" vertical="center"/>
    </xf>
    <xf numFmtId="177" fontId="12" fillId="0" borderId="15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176" fontId="12" fillId="2" borderId="22" xfId="0" applyNumberFormat="1" applyFont="1" applyFill="1" applyBorder="1" applyAlignment="1">
      <alignment horizontal="center" vertical="center"/>
    </xf>
    <xf numFmtId="176" fontId="12" fillId="2" borderId="29" xfId="0" applyNumberFormat="1" applyFont="1" applyFill="1" applyBorder="1" applyAlignment="1">
      <alignment horizontal="center" vertical="center"/>
    </xf>
    <xf numFmtId="177" fontId="12" fillId="2" borderId="2" xfId="0" applyNumberFormat="1" applyFont="1" applyFill="1" applyBorder="1" applyAlignment="1">
      <alignment horizontal="center" vertical="center"/>
    </xf>
    <xf numFmtId="177" fontId="12" fillId="2" borderId="3" xfId="0" applyNumberFormat="1" applyFont="1" applyFill="1" applyBorder="1" applyAlignment="1">
      <alignment horizontal="center" vertical="center"/>
    </xf>
    <xf numFmtId="178" fontId="12" fillId="2" borderId="29" xfId="0" applyNumberFormat="1" applyFont="1" applyFill="1" applyBorder="1" applyAlignment="1">
      <alignment horizontal="center" vertical="center"/>
    </xf>
    <xf numFmtId="178" fontId="12" fillId="2" borderId="3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8" fontId="13" fillId="0" borderId="23" xfId="0" applyNumberFormat="1" applyFont="1" applyFill="1" applyBorder="1" applyAlignment="1">
      <alignment horizontal="center" vertical="center"/>
    </xf>
    <xf numFmtId="178" fontId="13" fillId="0" borderId="24" xfId="0" applyNumberFormat="1" applyFont="1" applyFill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4" fillId="0" borderId="37" xfId="0" applyFont="1" applyFill="1" applyBorder="1" applyAlignment="1">
      <alignment horizontal="center" vertical="center"/>
    </xf>
    <xf numFmtId="0" fontId="14" fillId="0" borderId="38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6" fillId="2" borderId="36" xfId="0" applyFont="1" applyFill="1" applyBorder="1" applyAlignment="1">
      <alignment horizontal="center" vertical="center"/>
    </xf>
    <xf numFmtId="0" fontId="16" fillId="2" borderId="33" xfId="0" applyFont="1" applyFill="1" applyBorder="1" applyAlignment="1">
      <alignment horizontal="center" vertical="center"/>
    </xf>
    <xf numFmtId="0" fontId="17" fillId="2" borderId="28" xfId="0" applyFont="1" applyFill="1" applyBorder="1" applyAlignment="1">
      <alignment horizontal="center" vertical="center"/>
    </xf>
    <xf numFmtId="178" fontId="13" fillId="0" borderId="25" xfId="0" applyNumberFormat="1" applyFont="1" applyFill="1" applyBorder="1" applyAlignment="1">
      <alignment horizontal="center" vertical="center"/>
    </xf>
    <xf numFmtId="0" fontId="14" fillId="0" borderId="34" xfId="0" applyFont="1" applyFill="1" applyBorder="1" applyAlignment="1">
      <alignment horizontal="center" vertical="center"/>
    </xf>
    <xf numFmtId="178" fontId="15" fillId="0" borderId="22" xfId="0" applyNumberFormat="1" applyFont="1" applyFill="1" applyBorder="1" applyAlignment="1">
      <alignment horizontal="center" vertical="center"/>
    </xf>
    <xf numFmtId="178" fontId="15" fillId="0" borderId="3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178" fontId="7" fillId="0" borderId="8" xfId="0" applyNumberFormat="1" applyFont="1" applyBorder="1" applyAlignment="1">
      <alignment horizontal="center" vertical="center"/>
    </xf>
    <xf numFmtId="178" fontId="7" fillId="0" borderId="9" xfId="0" applyNumberFormat="1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Plotting!$G$4</c:f>
              <c:strCache>
                <c:ptCount val="1"/>
                <c:pt idx="0">
                  <c:v>Scramble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Plotting!$I$4</c:f>
                <c:numCache>
                  <c:formatCode>General</c:formatCode>
                  <c:ptCount val="1"/>
                  <c:pt idx="0">
                    <c:v>0.23212606714714165</c:v>
                  </c:pt>
                </c:numCache>
              </c:numRef>
            </c:plus>
            <c:minus>
              <c:numRef>
                <c:f>Plotting!$I$4</c:f>
                <c:numCache>
                  <c:formatCode>General</c:formatCode>
                  <c:ptCount val="1"/>
                  <c:pt idx="0">
                    <c:v>0.23212606714714165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Plotting!$H$3</c:f>
              <c:strCache>
                <c:ptCount val="1"/>
                <c:pt idx="0">
                  <c:v>SNAI1</c:v>
                </c:pt>
              </c:strCache>
            </c:strRef>
          </c:cat>
          <c:val>
            <c:numRef>
              <c:f>Plotting!$H$4</c:f>
              <c:numCache>
                <c:formatCode>0.000</c:formatCode>
                <c:ptCount val="1"/>
                <c:pt idx="0">
                  <c:v>1.0231492172063414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7A-4533-B3AE-908455393E8B}"/>
            </c:ext>
          </c:extLst>
        </c:ser>
        <c:ser>
          <c:idx val="1"/>
          <c:order val="1"/>
          <c:tx>
            <c:strRef>
              <c:f>Plotting!$G$5</c:f>
              <c:strCache>
                <c:ptCount val="1"/>
                <c:pt idx="0">
                  <c:v>siUGDH_1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Plotting!$I$5</c:f>
                <c:numCache>
                  <c:formatCode>General</c:formatCode>
                  <c:ptCount val="1"/>
                  <c:pt idx="0">
                    <c:v>0.17089236280957687</c:v>
                  </c:pt>
                </c:numCache>
              </c:numRef>
            </c:plus>
            <c:minus>
              <c:numRef>
                <c:f>Plotting!$I$5</c:f>
                <c:numCache>
                  <c:formatCode>General</c:formatCode>
                  <c:ptCount val="1"/>
                  <c:pt idx="0">
                    <c:v>0.17089236280957687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Plotting!$H$3</c:f>
              <c:strCache>
                <c:ptCount val="1"/>
                <c:pt idx="0">
                  <c:v>SNAI1</c:v>
                </c:pt>
              </c:strCache>
            </c:strRef>
          </c:cat>
          <c:val>
            <c:numRef>
              <c:f>Plotting!$H$5</c:f>
              <c:numCache>
                <c:formatCode>0.000</c:formatCode>
                <c:ptCount val="1"/>
                <c:pt idx="0">
                  <c:v>0.53957208976957649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7A-4533-B3AE-908455393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5123264"/>
        <c:axId val="869631504"/>
      </c:barChart>
      <c:catAx>
        <c:axId val="86512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869631504"/>
        <c:crosses val="autoZero"/>
        <c:auto val="1"/>
        <c:lblAlgn val="ctr"/>
        <c:lblOffset val="100"/>
        <c:noMultiLvlLbl val="0"/>
      </c:catAx>
      <c:valAx>
        <c:axId val="8696315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0_);[Red]\(#,##0.000\)" sourceLinked="0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86512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 w="127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Plotting!$G$10</c:f>
              <c:strCache>
                <c:ptCount val="1"/>
                <c:pt idx="0">
                  <c:v>Scramble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Plotting!$I$10</c:f>
                <c:numCache>
                  <c:formatCode>General</c:formatCode>
                  <c:ptCount val="1"/>
                  <c:pt idx="0">
                    <c:v>0.11129684202147237</c:v>
                  </c:pt>
                </c:numCache>
              </c:numRef>
            </c:plus>
            <c:minus>
              <c:numRef>
                <c:f>Plotting!$I$10</c:f>
                <c:numCache>
                  <c:formatCode>General</c:formatCode>
                  <c:ptCount val="1"/>
                  <c:pt idx="0">
                    <c:v>0.11129684202147237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Plotting!$H$9</c:f>
              <c:strCache>
                <c:ptCount val="1"/>
                <c:pt idx="0">
                  <c:v>CYP1B1</c:v>
                </c:pt>
              </c:strCache>
            </c:strRef>
          </c:cat>
          <c:val>
            <c:numRef>
              <c:f>Plotting!$H$10</c:f>
              <c:numCache>
                <c:formatCode>0.000</c:formatCode>
                <c:ptCount val="1"/>
                <c:pt idx="0">
                  <c:v>1.0047163219932229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D1-44E5-920F-785CEB6E5FEA}"/>
            </c:ext>
          </c:extLst>
        </c:ser>
        <c:ser>
          <c:idx val="1"/>
          <c:order val="1"/>
          <c:tx>
            <c:strRef>
              <c:f>Plotting!$G$11</c:f>
              <c:strCache>
                <c:ptCount val="1"/>
                <c:pt idx="0">
                  <c:v>siUGDH_1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Plotting!$I$11</c:f>
                <c:numCache>
                  <c:formatCode>General</c:formatCode>
                  <c:ptCount val="1"/>
                  <c:pt idx="0">
                    <c:v>8.2915774281768287E-2</c:v>
                  </c:pt>
                </c:numCache>
              </c:numRef>
            </c:plus>
            <c:minus>
              <c:numRef>
                <c:f>Plotting!$I$11</c:f>
                <c:numCache>
                  <c:formatCode>General</c:formatCode>
                  <c:ptCount val="1"/>
                  <c:pt idx="0">
                    <c:v>8.2915774281768287E-2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Plotting!$H$9</c:f>
              <c:strCache>
                <c:ptCount val="1"/>
                <c:pt idx="0">
                  <c:v>CYP1B1</c:v>
                </c:pt>
              </c:strCache>
            </c:strRef>
          </c:cat>
          <c:val>
            <c:numRef>
              <c:f>Plotting!$H$11</c:f>
              <c:numCache>
                <c:formatCode>0.000</c:formatCode>
                <c:ptCount val="1"/>
                <c:pt idx="0">
                  <c:v>0.68494606060397079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D1-44E5-920F-785CEB6E5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5123264"/>
        <c:axId val="869631504"/>
      </c:barChart>
      <c:catAx>
        <c:axId val="86512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869631504"/>
        <c:crosses val="autoZero"/>
        <c:auto val="1"/>
        <c:lblAlgn val="ctr"/>
        <c:lblOffset val="100"/>
        <c:noMultiLvlLbl val="0"/>
      </c:catAx>
      <c:valAx>
        <c:axId val="8696315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0_);[Red]\(#,##0.000\)" sourceLinked="0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86512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 w="127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Plotting!$G$16</c:f>
              <c:strCache>
                <c:ptCount val="1"/>
                <c:pt idx="0">
                  <c:v>Scramble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Plotting!$I$16</c:f>
                <c:numCache>
                  <c:formatCode>General</c:formatCode>
                  <c:ptCount val="1"/>
                  <c:pt idx="0">
                    <c:v>0.21262579115858707</c:v>
                  </c:pt>
                </c:numCache>
              </c:numRef>
            </c:plus>
            <c:minus>
              <c:numRef>
                <c:f>Plotting!$I$16</c:f>
                <c:numCache>
                  <c:formatCode>General</c:formatCode>
                  <c:ptCount val="1"/>
                  <c:pt idx="0">
                    <c:v>0.21262579115858707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Plotting!$H$15</c:f>
              <c:strCache>
                <c:ptCount val="1"/>
                <c:pt idx="0">
                  <c:v>UGDH</c:v>
                </c:pt>
              </c:strCache>
            </c:strRef>
          </c:cat>
          <c:val>
            <c:numRef>
              <c:f>Plotting!$H$16</c:f>
              <c:numCache>
                <c:formatCode>0.000</c:formatCode>
                <c:ptCount val="1"/>
                <c:pt idx="0">
                  <c:v>1.0205491444182393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83-4986-A33A-DE69224621EF}"/>
            </c:ext>
          </c:extLst>
        </c:ser>
        <c:ser>
          <c:idx val="1"/>
          <c:order val="1"/>
          <c:tx>
            <c:strRef>
              <c:f>Plotting!$G$17</c:f>
              <c:strCache>
                <c:ptCount val="1"/>
                <c:pt idx="0">
                  <c:v>siUGDH_1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Plotting!$I$17</c:f>
                <c:numCache>
                  <c:formatCode>General</c:formatCode>
                  <c:ptCount val="1"/>
                  <c:pt idx="0">
                    <c:v>2.955485683224705E-2</c:v>
                  </c:pt>
                </c:numCache>
              </c:numRef>
            </c:plus>
            <c:minus>
              <c:numRef>
                <c:f>Plotting!$I$17</c:f>
                <c:numCache>
                  <c:formatCode>General</c:formatCode>
                  <c:ptCount val="1"/>
                  <c:pt idx="0">
                    <c:v>2.955485683224705E-2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Plotting!$H$15</c:f>
              <c:strCache>
                <c:ptCount val="1"/>
                <c:pt idx="0">
                  <c:v>UGDH</c:v>
                </c:pt>
              </c:strCache>
            </c:strRef>
          </c:cat>
          <c:val>
            <c:numRef>
              <c:f>Plotting!$H$17</c:f>
              <c:numCache>
                <c:formatCode>0.000</c:formatCode>
                <c:ptCount val="1"/>
                <c:pt idx="0">
                  <c:v>0.17917557984155041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83-4986-A33A-DE6922462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5123264"/>
        <c:axId val="869631504"/>
      </c:barChart>
      <c:catAx>
        <c:axId val="86512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869631504"/>
        <c:crosses val="autoZero"/>
        <c:auto val="1"/>
        <c:lblAlgn val="ctr"/>
        <c:lblOffset val="100"/>
        <c:noMultiLvlLbl val="0"/>
      </c:catAx>
      <c:valAx>
        <c:axId val="8696315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0_);[Red]\(#,##0.000\)" sourceLinked="0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86512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 w="127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196850</xdr:colOff>
      <xdr:row>19</xdr:row>
      <xdr:rowOff>19050</xdr:rowOff>
    </xdr:from>
    <xdr:to>
      <xdr:col>4</xdr:col>
      <xdr:colOff>82550</xdr:colOff>
      <xdr:row>32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12E26B-55FB-4FF6-AA27-6B4514E39A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241300</xdr:colOff>
      <xdr:row>19</xdr:row>
      <xdr:rowOff>25400</xdr:rowOff>
    </xdr:from>
    <xdr:to>
      <xdr:col>8</xdr:col>
      <xdr:colOff>501650</xdr:colOff>
      <xdr:row>32</xdr:row>
      <xdr:rowOff>44450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AF1E551-0B26-4EDC-ABB9-51073DD061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69851</xdr:colOff>
      <xdr:row>19</xdr:row>
      <xdr:rowOff>22225</xdr:rowOff>
    </xdr:from>
    <xdr:to>
      <xdr:col>13</xdr:col>
      <xdr:colOff>508001</xdr:colOff>
      <xdr:row>32</xdr:row>
      <xdr:rowOff>41275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0C7070E-0E29-46A6-9A11-3B669573A0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19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C18" sqref="C18"/>
    </sheetView>
  </sheetViews>
  <sheetFormatPr defaultColWidth="8.75" defaultRowHeight="14"/>
  <cols>
    <col min="1" max="1" width="1.75" style="2" customWidth="1"/>
    <col min="2" max="2" width="3.4140625" style="2" customWidth="1"/>
    <col min="3" max="3" width="20.1640625" style="2" customWidth="1"/>
    <col min="4" max="5" width="9.4140625" style="3" customWidth="1"/>
    <col min="6" max="6" width="9.58203125" style="3" customWidth="1"/>
    <col min="7" max="7" width="9.1640625" style="3" bestFit="1" customWidth="1"/>
    <col min="8" max="9" width="8.83203125" style="3" customWidth="1"/>
    <col min="10" max="13" width="8.58203125" style="3" customWidth="1"/>
    <col min="14" max="15" width="8.4140625" style="2" customWidth="1"/>
    <col min="16" max="16" width="9" style="2" customWidth="1"/>
    <col min="17" max="19" width="7.83203125" style="2" customWidth="1"/>
    <col min="20" max="21" width="8.25" style="2" customWidth="1"/>
    <col min="22" max="16384" width="8.75" style="2"/>
  </cols>
  <sheetData>
    <row r="1" spans="2:22" s="1" customFormat="1" ht="16.5" customHeight="1" thickBot="1">
      <c r="B1" s="9"/>
      <c r="C1" s="10"/>
      <c r="D1" s="127" t="s">
        <v>7</v>
      </c>
      <c r="E1" s="128"/>
      <c r="F1" s="128"/>
      <c r="G1" s="129"/>
      <c r="H1" s="130" t="s">
        <v>0</v>
      </c>
      <c r="I1" s="131"/>
      <c r="J1" s="131"/>
      <c r="K1" s="132" t="s">
        <v>1</v>
      </c>
      <c r="L1" s="133"/>
      <c r="M1" s="133"/>
      <c r="N1" s="134" t="s">
        <v>2</v>
      </c>
      <c r="O1" s="135"/>
      <c r="P1" s="136"/>
      <c r="Q1" s="137" t="s">
        <v>3</v>
      </c>
      <c r="R1" s="138"/>
      <c r="S1" s="139"/>
    </row>
    <row r="2" spans="2:22" s="18" customFormat="1" ht="14.5" thickBot="1">
      <c r="B2" s="12" t="s">
        <v>4</v>
      </c>
      <c r="C2" s="13" t="s">
        <v>5</v>
      </c>
      <c r="D2" s="14" t="s">
        <v>27</v>
      </c>
      <c r="E2" s="15" t="s">
        <v>29</v>
      </c>
      <c r="F2" s="15" t="s">
        <v>31</v>
      </c>
      <c r="G2" s="17" t="s">
        <v>6</v>
      </c>
      <c r="H2" s="14" t="s">
        <v>27</v>
      </c>
      <c r="I2" s="15" t="s">
        <v>29</v>
      </c>
      <c r="J2" s="16" t="s">
        <v>31</v>
      </c>
      <c r="K2" s="14" t="s">
        <v>27</v>
      </c>
      <c r="L2" s="15" t="s">
        <v>29</v>
      </c>
      <c r="M2" s="16" t="s">
        <v>31</v>
      </c>
      <c r="N2" s="14" t="s">
        <v>27</v>
      </c>
      <c r="O2" s="15" t="s">
        <v>29</v>
      </c>
      <c r="P2" s="16" t="s">
        <v>31</v>
      </c>
      <c r="Q2" s="14" t="s">
        <v>27</v>
      </c>
      <c r="R2" s="15" t="s">
        <v>29</v>
      </c>
      <c r="S2" s="16" t="s">
        <v>31</v>
      </c>
      <c r="T2" s="14" t="s">
        <v>27</v>
      </c>
      <c r="U2" s="15" t="s">
        <v>29</v>
      </c>
      <c r="V2" s="16" t="s">
        <v>31</v>
      </c>
    </row>
    <row r="3" spans="2:22" s="19" customFormat="1">
      <c r="B3" s="20">
        <v>1</v>
      </c>
      <c r="C3" s="21" t="s">
        <v>11</v>
      </c>
      <c r="D3" s="22">
        <v>31.2361756668144</v>
      </c>
      <c r="E3" s="23">
        <v>27.1567662608959</v>
      </c>
      <c r="F3" s="24">
        <v>27.309912137351201</v>
      </c>
      <c r="G3" s="25">
        <v>28.795527989539</v>
      </c>
      <c r="H3" s="83">
        <f t="shared" ref="H3:H10" si="0">D3-G3</f>
        <v>2.4406476772754004</v>
      </c>
      <c r="I3" s="98">
        <f t="shared" ref="I3:I18" si="1">E3-G3</f>
        <v>-1.6387617286431002</v>
      </c>
      <c r="J3" s="99">
        <f t="shared" ref="J3:J18" si="2">F3-G3</f>
        <v>-1.4856158521877987</v>
      </c>
      <c r="K3" s="28">
        <f>AVERAGE(H4:H10)</f>
        <v>-0.86520366183850073</v>
      </c>
      <c r="L3" s="29">
        <f>AVERAGE(I4:I8,I10)</f>
        <v>-3.8299747219726843</v>
      </c>
      <c r="M3" s="29">
        <f>AVERAGE(J4:J10)</f>
        <v>-3.1093728779484437</v>
      </c>
      <c r="N3" s="84">
        <f>H3-K3</f>
        <v>3.3058513391139011</v>
      </c>
      <c r="O3" s="100">
        <f>I3-L3</f>
        <v>2.1912129933295841</v>
      </c>
      <c r="P3" s="101">
        <f>J3-M3</f>
        <v>1.6237570257606451</v>
      </c>
      <c r="Q3" s="87">
        <f>2^(-N3)</f>
        <v>0.10112058786550539</v>
      </c>
      <c r="R3" s="102">
        <f>2^(-O3)</f>
        <v>0.2189672489915766</v>
      </c>
      <c r="S3" s="103">
        <f>2^(-P3)</f>
        <v>0.32448933662416896</v>
      </c>
      <c r="T3" s="32">
        <f>2^(-K3)</f>
        <v>1.8215967995355951</v>
      </c>
      <c r="U3" s="32">
        <f>2^(-L3)</f>
        <v>14.221233720652016</v>
      </c>
      <c r="V3" s="32">
        <f>2^(-M3)</f>
        <v>8.6300736881235558</v>
      </c>
    </row>
    <row r="4" spans="2:22" s="19" customFormat="1">
      <c r="B4" s="33">
        <v>2</v>
      </c>
      <c r="C4" s="34" t="s">
        <v>12</v>
      </c>
      <c r="D4" s="35">
        <v>24.439457364957601</v>
      </c>
      <c r="E4" s="36">
        <v>21.267802348672198</v>
      </c>
      <c r="F4" s="37">
        <v>22.320006058240299</v>
      </c>
      <c r="G4" s="38">
        <v>25.3851908747762</v>
      </c>
      <c r="H4" s="39">
        <f t="shared" si="0"/>
        <v>-0.94573350981859861</v>
      </c>
      <c r="I4" s="40">
        <f t="shared" si="1"/>
        <v>-4.1173885261040013</v>
      </c>
      <c r="J4" s="41">
        <f t="shared" si="2"/>
        <v>-3.0651848165359006</v>
      </c>
      <c r="K4" s="42"/>
      <c r="L4" s="43"/>
      <c r="M4" s="43"/>
      <c r="N4" s="42">
        <f>H4-K3</f>
        <v>-8.0529847980097879E-2</v>
      </c>
      <c r="O4" s="92">
        <f>I4-L3</f>
        <v>-0.28741380413131701</v>
      </c>
      <c r="P4" s="44">
        <f>J4-M3</f>
        <v>4.4188061412543167E-2</v>
      </c>
      <c r="Q4" s="88">
        <f t="shared" ref="Q4:R10" si="3">2^(-N4)</f>
        <v>1.0574063150856439</v>
      </c>
      <c r="R4" s="45">
        <f t="shared" si="3"/>
        <v>1.220450518438476</v>
      </c>
      <c r="S4" s="46">
        <f t="shared" ref="S4:S8" si="4">2^(-P4)</f>
        <v>0.96983547993669172</v>
      </c>
    </row>
    <row r="5" spans="2:22" s="19" customFormat="1">
      <c r="B5" s="33">
        <v>3</v>
      </c>
      <c r="C5" s="34" t="s">
        <v>13</v>
      </c>
      <c r="D5" s="35">
        <v>23.621910100445898</v>
      </c>
      <c r="E5" s="36">
        <v>20.729161027355499</v>
      </c>
      <c r="F5" s="37">
        <v>21.076277184935599</v>
      </c>
      <c r="G5" s="38">
        <v>24.5797237508975</v>
      </c>
      <c r="H5" s="39">
        <f t="shared" si="0"/>
        <v>-0.95781365045160172</v>
      </c>
      <c r="I5" s="40">
        <f t="shared" si="1"/>
        <v>-3.8505627235420015</v>
      </c>
      <c r="J5" s="41">
        <f t="shared" si="2"/>
        <v>-3.5034465659619016</v>
      </c>
      <c r="K5" s="42"/>
      <c r="L5" s="43"/>
      <c r="M5" s="43"/>
      <c r="N5" s="42">
        <f>H5-K3</f>
        <v>-9.2609988613100991E-2</v>
      </c>
      <c r="O5" s="92">
        <f>I5-L3</f>
        <v>-2.0588001569317171E-2</v>
      </c>
      <c r="P5" s="44">
        <f>J5-M3</f>
        <v>-0.39407368801345788</v>
      </c>
      <c r="Q5" s="88">
        <f t="shared" si="3"/>
        <v>1.0662974840221211</v>
      </c>
      <c r="R5" s="45">
        <f t="shared" si="3"/>
        <v>1.0143728251360935</v>
      </c>
      <c r="S5" s="46">
        <f t="shared" si="4"/>
        <v>1.3140987451821897</v>
      </c>
    </row>
    <row r="6" spans="2:22" s="19" customFormat="1">
      <c r="B6" s="33">
        <v>4</v>
      </c>
      <c r="C6" s="34" t="s">
        <v>14</v>
      </c>
      <c r="D6" s="35">
        <v>23.073796231060498</v>
      </c>
      <c r="E6" s="36">
        <v>20.7139502578279</v>
      </c>
      <c r="F6" s="37">
        <v>21.1415494914514</v>
      </c>
      <c r="G6" s="38">
        <v>24.416055388308202</v>
      </c>
      <c r="H6" s="39">
        <f t="shared" ref="H6:H7" si="5">D6-G6</f>
        <v>-1.3422591572477032</v>
      </c>
      <c r="I6" s="40">
        <f t="shared" ref="I6:I7" si="6">E6-G6</f>
        <v>-3.7021051304803017</v>
      </c>
      <c r="J6" s="41">
        <f t="shared" ref="J6:J7" si="7">F6-G6</f>
        <v>-3.2745058968568017</v>
      </c>
      <c r="K6" s="42"/>
      <c r="L6" s="43"/>
      <c r="M6" s="43"/>
      <c r="N6" s="42">
        <f>H6-K3</f>
        <v>-0.47705549540920245</v>
      </c>
      <c r="O6" s="92">
        <f>I6-L3</f>
        <v>0.12786959149238264</v>
      </c>
      <c r="P6" s="44">
        <f>J6-M3</f>
        <v>-0.16513301890835796</v>
      </c>
      <c r="Q6" s="88">
        <f t="shared" ref="Q6:Q7" si="8">2^(-N6)</f>
        <v>1.3918999323011854</v>
      </c>
      <c r="R6" s="45">
        <f t="shared" ref="R6:R7" si="9">2^(-O6)</f>
        <v>0.91518188977538484</v>
      </c>
      <c r="S6" s="46">
        <f t="shared" ref="S6:S7" si="10">2^(-P6)</f>
        <v>1.1212694561916547</v>
      </c>
    </row>
    <row r="7" spans="2:22" s="19" customFormat="1" ht="13.5" customHeight="1">
      <c r="B7" s="33">
        <v>5</v>
      </c>
      <c r="C7" s="34" t="s">
        <v>15</v>
      </c>
      <c r="D7" s="35">
        <v>23.664777095269798</v>
      </c>
      <c r="E7" s="36">
        <v>20.729765695054699</v>
      </c>
      <c r="F7" s="37">
        <v>21.439610149520298</v>
      </c>
      <c r="G7" s="38">
        <v>24.4958762417874</v>
      </c>
      <c r="H7" s="39">
        <f t="shared" si="5"/>
        <v>-0.83109914651760164</v>
      </c>
      <c r="I7" s="40">
        <f t="shared" si="6"/>
        <v>-3.7661105467327012</v>
      </c>
      <c r="J7" s="41">
        <f t="shared" si="7"/>
        <v>-3.0562660922671014</v>
      </c>
      <c r="K7" s="42"/>
      <c r="L7" s="43"/>
      <c r="M7" s="43"/>
      <c r="N7" s="42">
        <f>H7-K3</f>
        <v>3.4104515320899087E-2</v>
      </c>
      <c r="O7" s="92">
        <f>I7-L3</f>
        <v>6.3864175239983112E-2</v>
      </c>
      <c r="P7" s="44">
        <f>J7-M3</f>
        <v>5.3106785681342306E-2</v>
      </c>
      <c r="Q7" s="88">
        <f t="shared" si="8"/>
        <v>0.97663777436411636</v>
      </c>
      <c r="R7" s="45">
        <f t="shared" si="9"/>
        <v>0.95669822368875623</v>
      </c>
      <c r="S7" s="46">
        <f t="shared" si="10"/>
        <v>0.96385846203765546</v>
      </c>
    </row>
    <row r="8" spans="2:22" s="19" customFormat="1">
      <c r="B8" s="33">
        <v>6</v>
      </c>
      <c r="C8" s="34" t="s">
        <v>16</v>
      </c>
      <c r="D8" s="35">
        <v>23.338607498833099</v>
      </c>
      <c r="E8" s="36">
        <v>20.630279317326799</v>
      </c>
      <c r="F8" s="37">
        <v>21.073434055681499</v>
      </c>
      <c r="G8" s="38">
        <v>24.437668853826001</v>
      </c>
      <c r="H8" s="39">
        <f t="shared" si="0"/>
        <v>-1.0990613549929016</v>
      </c>
      <c r="I8" s="40">
        <f t="shared" si="1"/>
        <v>-3.8073895364992012</v>
      </c>
      <c r="J8" s="41">
        <f t="shared" si="2"/>
        <v>-3.3642347981445013</v>
      </c>
      <c r="K8" s="42"/>
      <c r="L8" s="43"/>
      <c r="M8" s="43"/>
      <c r="N8" s="42">
        <f>H8-K3</f>
        <v>-0.23385769315440086</v>
      </c>
      <c r="O8" s="92">
        <f>I8-L3</f>
        <v>2.2585185473483094E-2</v>
      </c>
      <c r="P8" s="44">
        <f>J8-M3</f>
        <v>-0.25486192019605758</v>
      </c>
      <c r="Q8" s="88">
        <f t="shared" si="3"/>
        <v>1.1759752468550029</v>
      </c>
      <c r="R8" s="45">
        <f t="shared" si="3"/>
        <v>0.98446704271056429</v>
      </c>
      <c r="S8" s="46">
        <f t="shared" si="4"/>
        <v>1.193221534778617</v>
      </c>
    </row>
    <row r="9" spans="2:22" s="19" customFormat="1" ht="13.5" customHeight="1">
      <c r="B9" s="33">
        <v>7</v>
      </c>
      <c r="C9" s="34" t="s">
        <v>23</v>
      </c>
      <c r="D9" s="35">
        <v>23.5151320941251</v>
      </c>
      <c r="E9" s="36">
        <v>21.098362917330999</v>
      </c>
      <c r="F9" s="37">
        <v>21.5508713833363</v>
      </c>
      <c r="G9" s="38">
        <v>24.0626823357143</v>
      </c>
      <c r="H9" s="39">
        <f t="shared" si="0"/>
        <v>-0.54755024158919952</v>
      </c>
      <c r="I9" s="82">
        <f t="shared" si="1"/>
        <v>-2.964319418383301</v>
      </c>
      <c r="J9" s="41">
        <f t="shared" si="2"/>
        <v>-2.5118109523779992</v>
      </c>
      <c r="K9" s="42"/>
      <c r="L9" s="43"/>
      <c r="M9" s="43"/>
      <c r="N9" s="42">
        <f>H9-K3</f>
        <v>0.31765342024930121</v>
      </c>
      <c r="O9" s="91">
        <f>I9-L3</f>
        <v>0.86565530358938325</v>
      </c>
      <c r="P9" s="44">
        <f>J9-M3</f>
        <v>0.59756192557044452</v>
      </c>
      <c r="Q9" s="88">
        <f t="shared" si="3"/>
        <v>0.80237389810652548</v>
      </c>
      <c r="R9" s="80">
        <f t="shared" si="3"/>
        <v>0.54879707465723027</v>
      </c>
      <c r="S9" s="46">
        <f t="shared" ref="S9:S10" si="11">2^(-P9)</f>
        <v>0.66086984553042727</v>
      </c>
    </row>
    <row r="10" spans="2:22" s="19" customFormat="1" ht="14.5" thickBot="1">
      <c r="B10" s="47">
        <v>8</v>
      </c>
      <c r="C10" s="48" t="s">
        <v>25</v>
      </c>
      <c r="D10" s="49">
        <v>24.775333300321002</v>
      </c>
      <c r="E10" s="50">
        <v>21.371950004095002</v>
      </c>
      <c r="F10" s="51">
        <v>22.118080849078002</v>
      </c>
      <c r="G10" s="52">
        <v>25.108241872572901</v>
      </c>
      <c r="H10" s="53">
        <f t="shared" si="0"/>
        <v>-0.33290857225189896</v>
      </c>
      <c r="I10" s="54">
        <f t="shared" si="1"/>
        <v>-3.736291868477899</v>
      </c>
      <c r="J10" s="55">
        <f t="shared" si="2"/>
        <v>-2.990161023494899</v>
      </c>
      <c r="K10" s="56"/>
      <c r="L10" s="57"/>
      <c r="M10" s="57"/>
      <c r="N10" s="56">
        <f>H10-K3</f>
        <v>0.53229508958660177</v>
      </c>
      <c r="O10" s="93">
        <f>I10-L3</f>
        <v>9.3682853494785334E-2</v>
      </c>
      <c r="P10" s="58">
        <f>J10-M3</f>
        <v>0.11921185445354476</v>
      </c>
      <c r="Q10" s="89">
        <f t="shared" si="3"/>
        <v>0.6914538697097945</v>
      </c>
      <c r="R10" s="59">
        <f t="shared" si="3"/>
        <v>0.93712743221006245</v>
      </c>
      <c r="S10" s="60">
        <f t="shared" si="11"/>
        <v>0.92069048727043912</v>
      </c>
    </row>
    <row r="11" spans="2:22" s="19" customFormat="1">
      <c r="B11" s="65">
        <v>9</v>
      </c>
      <c r="C11" s="66" t="s">
        <v>32</v>
      </c>
      <c r="D11" s="67">
        <v>24.505825622386499</v>
      </c>
      <c r="E11" s="68">
        <v>21.227223447156099</v>
      </c>
      <c r="F11" s="69">
        <v>23.919745595579698</v>
      </c>
      <c r="G11" s="70">
        <v>24.755108598717701</v>
      </c>
      <c r="H11" s="71">
        <f t="shared" ref="H11:H18" si="12">D11-G11</f>
        <v>-0.24928297633120167</v>
      </c>
      <c r="I11" s="26">
        <f t="shared" si="1"/>
        <v>-3.5278851515616019</v>
      </c>
      <c r="J11" s="27">
        <f t="shared" si="2"/>
        <v>-0.83536300313800282</v>
      </c>
      <c r="K11" s="72"/>
      <c r="L11" s="73"/>
      <c r="M11" s="73"/>
      <c r="N11" s="94">
        <f>H11-K3</f>
        <v>0.61592068550729906</v>
      </c>
      <c r="O11" s="95">
        <f>I11-L3</f>
        <v>0.30208957041108242</v>
      </c>
      <c r="P11" s="96">
        <f>J11-M3</f>
        <v>2.2740098748104409</v>
      </c>
      <c r="Q11" s="90">
        <f t="shared" ref="Q11:Q18" si="13">2^(-N11)</f>
        <v>0.65251334583470633</v>
      </c>
      <c r="R11" s="30">
        <f t="shared" ref="R11:R18" si="14">2^(-O11)</f>
        <v>0.81107679792320397</v>
      </c>
      <c r="S11" s="31">
        <f t="shared" ref="S11" si="15">2^(-P11)</f>
        <v>0.20675442693456417</v>
      </c>
    </row>
    <row r="12" spans="2:22" s="19" customFormat="1">
      <c r="B12" s="33">
        <v>10</v>
      </c>
      <c r="C12" s="34" t="s">
        <v>35</v>
      </c>
      <c r="D12" s="35">
        <v>24.932395945905899</v>
      </c>
      <c r="E12" s="36">
        <v>21.3833014763071</v>
      </c>
      <c r="F12" s="37">
        <v>23.9129464805035</v>
      </c>
      <c r="G12" s="38">
        <v>24.772187549384299</v>
      </c>
      <c r="H12" s="39">
        <f t="shared" si="12"/>
        <v>0.16020839652160035</v>
      </c>
      <c r="I12" s="40">
        <f t="shared" si="1"/>
        <v>-3.3888860730771988</v>
      </c>
      <c r="J12" s="41">
        <f t="shared" si="2"/>
        <v>-0.85924106888079876</v>
      </c>
      <c r="K12" s="61"/>
      <c r="L12" s="62"/>
      <c r="M12" s="62"/>
      <c r="N12" s="42">
        <f>H12-K3</f>
        <v>1.025412058360101</v>
      </c>
      <c r="O12" s="92">
        <f>I12-L3</f>
        <v>0.44108864889548549</v>
      </c>
      <c r="P12" s="44">
        <f>J12-M3</f>
        <v>2.250131809067645</v>
      </c>
      <c r="Q12" s="88">
        <f t="shared" si="13"/>
        <v>0.4912699641347017</v>
      </c>
      <c r="R12" s="45">
        <f t="shared" si="14"/>
        <v>0.7365785811710126</v>
      </c>
      <c r="S12" s="46">
        <f t="shared" ref="S12:S16" si="16">2^(-P12)</f>
        <v>0.21020489796842098</v>
      </c>
    </row>
    <row r="13" spans="2:22" s="19" customFormat="1">
      <c r="B13" s="33">
        <v>11</v>
      </c>
      <c r="C13" s="34" t="s">
        <v>18</v>
      </c>
      <c r="D13" s="35">
        <v>23.7469382738253</v>
      </c>
      <c r="E13" s="36">
        <v>20.9037125598892</v>
      </c>
      <c r="F13" s="37">
        <v>23.532948442254</v>
      </c>
      <c r="G13" s="38">
        <v>24.218197239302</v>
      </c>
      <c r="H13" s="39">
        <f t="shared" ref="H13:H14" si="17">D13-G13</f>
        <v>-0.4712589654767001</v>
      </c>
      <c r="I13" s="40">
        <f t="shared" ref="I13:I14" si="18">E13-G13</f>
        <v>-3.3144846794128</v>
      </c>
      <c r="J13" s="41">
        <f t="shared" ref="J13:J14" si="19">F13-G13</f>
        <v>-0.68524879704800057</v>
      </c>
      <c r="K13" s="42"/>
      <c r="L13" s="43"/>
      <c r="M13" s="43"/>
      <c r="N13" s="42">
        <f>H13-K3</f>
        <v>0.39394469636180063</v>
      </c>
      <c r="O13" s="92">
        <f>I13-L3</f>
        <v>0.51549004255988429</v>
      </c>
      <c r="P13" s="44">
        <f>J13-M3</f>
        <v>2.4241240809004432</v>
      </c>
      <c r="Q13" s="88">
        <f t="shared" ref="Q13:Q14" si="20">2^(-N13)</f>
        <v>0.76104586345847125</v>
      </c>
      <c r="R13" s="45">
        <f t="shared" ref="R13:R14" si="21">2^(-O13)</f>
        <v>0.69955527336470014</v>
      </c>
      <c r="S13" s="46">
        <f t="shared" ref="S13:S14" si="22">2^(-P13)</f>
        <v>0.1863227727235337</v>
      </c>
    </row>
    <row r="14" spans="2:22" s="19" customFormat="1">
      <c r="B14" s="33">
        <v>12</v>
      </c>
      <c r="C14" s="34" t="s">
        <v>19</v>
      </c>
      <c r="D14" s="35">
        <v>24.030717751741602</v>
      </c>
      <c r="E14" s="36">
        <v>21.019476417021998</v>
      </c>
      <c r="F14" s="37">
        <v>23.532476335773001</v>
      </c>
      <c r="G14" s="38">
        <v>24.363001729426799</v>
      </c>
      <c r="H14" s="39">
        <f t="shared" si="17"/>
        <v>-0.33228397768519713</v>
      </c>
      <c r="I14" s="40">
        <f t="shared" si="18"/>
        <v>-3.3435253124048003</v>
      </c>
      <c r="J14" s="41">
        <f t="shared" si="19"/>
        <v>-0.83052539365379729</v>
      </c>
      <c r="K14" s="42"/>
      <c r="L14" s="43"/>
      <c r="M14" s="43"/>
      <c r="N14" s="42">
        <f>H14-K3</f>
        <v>0.5329196841533036</v>
      </c>
      <c r="O14" s="92">
        <f>I14-L3</f>
        <v>0.48644940956788396</v>
      </c>
      <c r="P14" s="44">
        <f>J14-M3</f>
        <v>2.2788474842946465</v>
      </c>
      <c r="Q14" s="88">
        <f t="shared" si="20"/>
        <v>0.6911545792543845</v>
      </c>
      <c r="R14" s="45">
        <f t="shared" si="21"/>
        <v>0.71377960788117123</v>
      </c>
      <c r="S14" s="46">
        <f t="shared" si="22"/>
        <v>0.20606230413464305</v>
      </c>
    </row>
    <row r="15" spans="2:22" s="19" customFormat="1">
      <c r="B15" s="33">
        <v>13</v>
      </c>
      <c r="C15" s="34" t="s">
        <v>20</v>
      </c>
      <c r="D15" s="35">
        <v>24.216134571367501</v>
      </c>
      <c r="E15" s="36">
        <v>21.2054056655548</v>
      </c>
      <c r="F15" s="37">
        <v>23.777472893931002</v>
      </c>
      <c r="G15" s="38">
        <v>24.464920915222802</v>
      </c>
      <c r="H15" s="39">
        <f t="shared" si="12"/>
        <v>-0.24878634385530063</v>
      </c>
      <c r="I15" s="40">
        <f t="shared" si="1"/>
        <v>-3.2595152496680022</v>
      </c>
      <c r="J15" s="41">
        <f t="shared" si="2"/>
        <v>-0.68744802129180016</v>
      </c>
      <c r="K15" s="42"/>
      <c r="L15" s="43"/>
      <c r="M15" s="43"/>
      <c r="N15" s="42">
        <f>H15-K3</f>
        <v>0.6164173179832001</v>
      </c>
      <c r="O15" s="92">
        <f>I15-L3</f>
        <v>0.57045947230468208</v>
      </c>
      <c r="P15" s="44">
        <f>J15-M3</f>
        <v>2.4219248566566436</v>
      </c>
      <c r="Q15" s="88">
        <f t="shared" si="13"/>
        <v>0.65228876368898292</v>
      </c>
      <c r="R15" s="45">
        <f t="shared" si="14"/>
        <v>0.67340228781537514</v>
      </c>
      <c r="S15" s="46">
        <f t="shared" si="16"/>
        <v>0.18660701715949585</v>
      </c>
    </row>
    <row r="16" spans="2:22" s="19" customFormat="1">
      <c r="B16" s="33">
        <v>14</v>
      </c>
      <c r="C16" s="34" t="s">
        <v>21</v>
      </c>
      <c r="D16" s="35">
        <v>25.707608875184299</v>
      </c>
      <c r="E16" s="36">
        <v>22.113175740588101</v>
      </c>
      <c r="F16" s="37">
        <v>24.595169551562702</v>
      </c>
      <c r="G16" s="38">
        <v>25.0380148935938</v>
      </c>
      <c r="H16" s="39">
        <f t="shared" si="12"/>
        <v>0.66959398159049854</v>
      </c>
      <c r="I16" s="40">
        <f t="shared" si="1"/>
        <v>-2.9248391530056992</v>
      </c>
      <c r="J16" s="41">
        <f t="shared" si="2"/>
        <v>-0.44284534203109871</v>
      </c>
      <c r="K16" s="42"/>
      <c r="L16" s="43"/>
      <c r="M16" s="43"/>
      <c r="N16" s="42">
        <f>H16-K3</f>
        <v>1.5347976434289992</v>
      </c>
      <c r="O16" s="92">
        <f>I16-L3</f>
        <v>0.9051355689669851</v>
      </c>
      <c r="P16" s="44">
        <f>J16-M3</f>
        <v>2.666527535917345</v>
      </c>
      <c r="Q16" s="88">
        <f t="shared" si="13"/>
        <v>0.34512774356792836</v>
      </c>
      <c r="R16" s="45">
        <f t="shared" si="14"/>
        <v>0.53398252373046773</v>
      </c>
      <c r="S16" s="46">
        <f t="shared" si="16"/>
        <v>0.15750532001615403</v>
      </c>
    </row>
    <row r="17" spans="2:19" s="19" customFormat="1">
      <c r="B17" s="33">
        <v>15</v>
      </c>
      <c r="C17" s="34" t="s">
        <v>33</v>
      </c>
      <c r="D17" s="35">
        <v>26.190031301940799</v>
      </c>
      <c r="E17" s="36">
        <v>22.291034792213701</v>
      </c>
      <c r="F17" s="37">
        <v>25.171070997399902</v>
      </c>
      <c r="G17" s="38">
        <v>25.411829994330098</v>
      </c>
      <c r="H17" s="39">
        <f t="shared" si="12"/>
        <v>0.77820130761070061</v>
      </c>
      <c r="I17" s="40">
        <f t="shared" si="1"/>
        <v>-3.1207952021163976</v>
      </c>
      <c r="J17" s="41">
        <f t="shared" si="2"/>
        <v>-0.24075899693019664</v>
      </c>
      <c r="K17" s="61"/>
      <c r="L17" s="62"/>
      <c r="M17" s="62"/>
      <c r="N17" s="42">
        <f>H17-K3</f>
        <v>1.6434049694492012</v>
      </c>
      <c r="O17" s="92">
        <f>I17-L3</f>
        <v>0.70917951985628669</v>
      </c>
      <c r="P17" s="44">
        <f>J17-M3</f>
        <v>2.8686138810182471</v>
      </c>
      <c r="Q17" s="88">
        <f t="shared" si="13"/>
        <v>0.32010009952371582</v>
      </c>
      <c r="R17" s="45">
        <f t="shared" si="14"/>
        <v>0.61166790374071267</v>
      </c>
      <c r="S17" s="46">
        <f t="shared" ref="S17:S18" si="23">2^(-P17)</f>
        <v>0.13691819836060801</v>
      </c>
    </row>
    <row r="18" spans="2:19" s="19" customFormat="1" ht="14.5" thickBot="1">
      <c r="B18" s="47">
        <v>16</v>
      </c>
      <c r="C18" s="48" t="s">
        <v>36</v>
      </c>
      <c r="D18" s="49">
        <v>26.013817128536701</v>
      </c>
      <c r="E18" s="50">
        <v>22.253722568565099</v>
      </c>
      <c r="F18" s="51">
        <v>25.264386313862602</v>
      </c>
      <c r="G18" s="52">
        <v>25.5681458639521</v>
      </c>
      <c r="H18" s="53">
        <f t="shared" si="12"/>
        <v>0.44567126458460038</v>
      </c>
      <c r="I18" s="54">
        <f t="shared" si="1"/>
        <v>-3.3144232953870016</v>
      </c>
      <c r="J18" s="55">
        <f t="shared" si="2"/>
        <v>-0.30375955008949873</v>
      </c>
      <c r="K18" s="63"/>
      <c r="L18" s="64"/>
      <c r="M18" s="64"/>
      <c r="N18" s="56">
        <f>H18-K3</f>
        <v>1.310874926423101</v>
      </c>
      <c r="O18" s="93">
        <f>I18-L3</f>
        <v>0.51555142658568265</v>
      </c>
      <c r="P18" s="58">
        <f>J18-M3</f>
        <v>2.805613327858945</v>
      </c>
      <c r="Q18" s="89">
        <f t="shared" si="13"/>
        <v>0.40307635869372155</v>
      </c>
      <c r="R18" s="59">
        <f t="shared" si="14"/>
        <v>0.69952550920512246</v>
      </c>
      <c r="S18" s="60">
        <f t="shared" si="23"/>
        <v>0.1430297014349835</v>
      </c>
    </row>
    <row r="19" spans="2:19" s="18" customFormat="1">
      <c r="D19" s="97"/>
      <c r="E19" s="97"/>
      <c r="F19" s="97"/>
      <c r="G19" s="97"/>
      <c r="H19" s="97"/>
      <c r="I19" s="97"/>
      <c r="J19" s="97"/>
      <c r="K19" s="97"/>
      <c r="L19" s="97"/>
      <c r="M19" s="97"/>
    </row>
  </sheetData>
  <mergeCells count="5">
    <mergeCell ref="D1:G1"/>
    <mergeCell ref="H1:J1"/>
    <mergeCell ref="K1:M1"/>
    <mergeCell ref="N1:P1"/>
    <mergeCell ref="Q1:S1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30"/>
  <sheetViews>
    <sheetView workbookViewId="0">
      <selection activeCell="O26" sqref="O26"/>
    </sheetView>
  </sheetViews>
  <sheetFormatPr defaultColWidth="8.75" defaultRowHeight="14"/>
  <cols>
    <col min="1" max="1" width="2.83203125" style="5" customWidth="1"/>
    <col min="2" max="2" width="22.58203125" style="6" customWidth="1"/>
    <col min="3" max="4" width="8.75" style="5"/>
    <col min="5" max="5" width="9.25" style="5" customWidth="1"/>
    <col min="6" max="8" width="8.75" style="5"/>
    <col min="9" max="9" width="8.1640625" style="5" customWidth="1"/>
    <col min="10" max="16384" width="8.75" style="5"/>
  </cols>
  <sheetData>
    <row r="1" spans="2:9" ht="14.5" thickBot="1"/>
    <row r="2" spans="2:9" s="6" customFormat="1" ht="14.5" thickBot="1">
      <c r="B2" s="107" t="s">
        <v>5</v>
      </c>
      <c r="C2" s="111" t="s">
        <v>26</v>
      </c>
      <c r="D2" s="112" t="s">
        <v>28</v>
      </c>
      <c r="E2" s="113" t="s">
        <v>30</v>
      </c>
      <c r="G2" s="7" t="str">
        <f>C2</f>
        <v>SNAI1</v>
      </c>
      <c r="H2" s="4"/>
      <c r="I2" s="5"/>
    </row>
    <row r="3" spans="2:9">
      <c r="B3" s="115" t="s">
        <v>11</v>
      </c>
      <c r="C3" s="116">
        <v>0.10112058786550539</v>
      </c>
      <c r="D3" s="85">
        <v>0.2189672489915766</v>
      </c>
      <c r="E3" s="117">
        <v>0.32448933662416896</v>
      </c>
      <c r="G3" s="104" t="s">
        <v>8</v>
      </c>
      <c r="H3" s="120" t="str">
        <f>G2</f>
        <v>SNAI1</v>
      </c>
      <c r="I3" s="121" t="s">
        <v>9</v>
      </c>
    </row>
    <row r="4" spans="2:9">
      <c r="B4" s="109" t="s">
        <v>12</v>
      </c>
      <c r="C4" s="105">
        <v>1.0574063150856439</v>
      </c>
      <c r="D4" s="74">
        <v>1.220450518438476</v>
      </c>
      <c r="E4" s="75">
        <v>0.96983547993669172</v>
      </c>
      <c r="G4" s="122" t="s">
        <v>10</v>
      </c>
      <c r="H4" s="8">
        <f>AVERAGE(C4:C10)</f>
        <v>1.0231492172063414</v>
      </c>
      <c r="I4" s="123">
        <f>STDEV(C4:C10)</f>
        <v>0.23212606714714165</v>
      </c>
    </row>
    <row r="5" spans="2:9" ht="14.5" thickBot="1">
      <c r="B5" s="109" t="s">
        <v>13</v>
      </c>
      <c r="C5" s="105">
        <v>1.0662974840221211</v>
      </c>
      <c r="D5" s="74">
        <v>1.0143728251360935</v>
      </c>
      <c r="E5" s="75">
        <v>1.3140987451821897</v>
      </c>
      <c r="G5" s="124" t="s">
        <v>22</v>
      </c>
      <c r="H5" s="125">
        <f>AVERAGE(C11:C18)</f>
        <v>0.53957208976957649</v>
      </c>
      <c r="I5" s="126">
        <f>STDEV(C11:C18)</f>
        <v>0.17089236280957687</v>
      </c>
    </row>
    <row r="6" spans="2:9">
      <c r="B6" s="109" t="s">
        <v>14</v>
      </c>
      <c r="C6" s="105">
        <v>1.3918999323011854</v>
      </c>
      <c r="D6" s="74">
        <v>0.91518188977538484</v>
      </c>
      <c r="E6" s="75">
        <v>1.1212694561916547</v>
      </c>
      <c r="F6" s="11"/>
      <c r="G6" s="118"/>
      <c r="H6" s="119"/>
      <c r="I6" s="119"/>
    </row>
    <row r="7" spans="2:9">
      <c r="B7" s="109" t="s">
        <v>15</v>
      </c>
      <c r="C7" s="105">
        <v>0.97663777436411636</v>
      </c>
      <c r="D7" s="74">
        <v>0.95669822368875623</v>
      </c>
      <c r="E7" s="75">
        <v>0.96385846203765546</v>
      </c>
      <c r="F7" s="11"/>
      <c r="G7" s="11"/>
    </row>
    <row r="8" spans="2:9" ht="14.5" thickBot="1">
      <c r="B8" s="109" t="s">
        <v>16</v>
      </c>
      <c r="C8" s="105">
        <v>1.1759752468550029</v>
      </c>
      <c r="D8" s="74">
        <v>0.98446704271056429</v>
      </c>
      <c r="E8" s="75">
        <v>1.193221534778617</v>
      </c>
      <c r="G8" s="7" t="str">
        <f>D2</f>
        <v>CYP1B1</v>
      </c>
      <c r="H8" s="4"/>
    </row>
    <row r="9" spans="2:9">
      <c r="B9" s="109" t="s">
        <v>23</v>
      </c>
      <c r="C9" s="105">
        <v>0.80237389810652548</v>
      </c>
      <c r="D9" s="86">
        <v>0.54879707465723027</v>
      </c>
      <c r="E9" s="75">
        <v>0.66086984553042727</v>
      </c>
      <c r="G9" s="104" t="s">
        <v>8</v>
      </c>
      <c r="H9" s="120" t="str">
        <f>G8</f>
        <v>CYP1B1</v>
      </c>
      <c r="I9" s="121" t="s">
        <v>9</v>
      </c>
    </row>
    <row r="10" spans="2:9" ht="14.5" thickBot="1">
      <c r="B10" s="110" t="s">
        <v>24</v>
      </c>
      <c r="C10" s="106">
        <v>0.6914538697097945</v>
      </c>
      <c r="D10" s="76">
        <v>0.93712743221006245</v>
      </c>
      <c r="E10" s="77">
        <v>0.92069048727043912</v>
      </c>
      <c r="G10" s="122" t="s">
        <v>10</v>
      </c>
      <c r="H10" s="8">
        <f>AVERAGE(D4:D8,D10)</f>
        <v>1.0047163219932229</v>
      </c>
      <c r="I10" s="123">
        <f>STDEV(D4:D8,D10)</f>
        <v>0.11129684202147237</v>
      </c>
    </row>
    <row r="11" spans="2:9" ht="14.5" thickBot="1">
      <c r="B11" s="108" t="s">
        <v>32</v>
      </c>
      <c r="C11" s="114">
        <v>0.65251334583470633</v>
      </c>
      <c r="D11" s="78">
        <v>0.81107679792320397</v>
      </c>
      <c r="E11" s="79">
        <v>0.20675442693456417</v>
      </c>
      <c r="G11" s="124" t="s">
        <v>22</v>
      </c>
      <c r="H11" s="125">
        <f>AVERAGE(D11:D18)</f>
        <v>0.68494606060397079</v>
      </c>
      <c r="I11" s="126">
        <f>STDEV(D11:D18)</f>
        <v>8.2915774281768287E-2</v>
      </c>
    </row>
    <row r="12" spans="2:9">
      <c r="B12" s="109" t="s">
        <v>17</v>
      </c>
      <c r="C12" s="105">
        <v>0.4912699641347017</v>
      </c>
      <c r="D12" s="74">
        <v>0.7365785811710126</v>
      </c>
      <c r="E12" s="75">
        <v>0.21020489796842098</v>
      </c>
      <c r="G12" s="118"/>
      <c r="H12" s="119"/>
      <c r="I12" s="119"/>
    </row>
    <row r="13" spans="2:9">
      <c r="B13" s="109" t="s">
        <v>18</v>
      </c>
      <c r="C13" s="105">
        <v>0.76104586345847125</v>
      </c>
      <c r="D13" s="74">
        <v>0.69955527336470014</v>
      </c>
      <c r="E13" s="75">
        <v>0.1863227727235337</v>
      </c>
    </row>
    <row r="14" spans="2:9" ht="14.5" thickBot="1">
      <c r="B14" s="109" t="s">
        <v>19</v>
      </c>
      <c r="C14" s="105">
        <v>0.6911545792543845</v>
      </c>
      <c r="D14" s="74">
        <v>0.71377960788117123</v>
      </c>
      <c r="E14" s="75">
        <v>0.20606230413464305</v>
      </c>
      <c r="G14" s="7" t="str">
        <f>E2</f>
        <v>UGDH</v>
      </c>
      <c r="H14" s="4"/>
    </row>
    <row r="15" spans="2:9">
      <c r="B15" s="109" t="s">
        <v>20</v>
      </c>
      <c r="C15" s="105">
        <v>0.65228876368898292</v>
      </c>
      <c r="D15" s="74">
        <v>0.67340228781537514</v>
      </c>
      <c r="E15" s="75">
        <v>0.18660701715949585</v>
      </c>
      <c r="G15" s="104" t="s">
        <v>8</v>
      </c>
      <c r="H15" s="120" t="str">
        <f>G14</f>
        <v>UGDH</v>
      </c>
      <c r="I15" s="121" t="s">
        <v>9</v>
      </c>
    </row>
    <row r="16" spans="2:9">
      <c r="B16" s="109" t="s">
        <v>21</v>
      </c>
      <c r="C16" s="105">
        <v>0.34512774356792836</v>
      </c>
      <c r="D16" s="74">
        <v>0.53398252373046773</v>
      </c>
      <c r="E16" s="75">
        <v>0.15750532001615403</v>
      </c>
      <c r="G16" s="122" t="s">
        <v>10</v>
      </c>
      <c r="H16" s="8">
        <f>AVERAGE(E4:E10)</f>
        <v>1.0205491444182393</v>
      </c>
      <c r="I16" s="123">
        <f>STDEV(E4:E10)</f>
        <v>0.21262579115858707</v>
      </c>
    </row>
    <row r="17" spans="2:9" ht="14.5" thickBot="1">
      <c r="B17" s="109" t="s">
        <v>33</v>
      </c>
      <c r="C17" s="105">
        <v>0.32010009952371582</v>
      </c>
      <c r="D17" s="74">
        <v>0.61166790374071267</v>
      </c>
      <c r="E17" s="75">
        <v>0.13691819836060801</v>
      </c>
      <c r="G17" s="124" t="s">
        <v>22</v>
      </c>
      <c r="H17" s="125">
        <f>AVERAGE(E11:E18)</f>
        <v>0.17917557984155041</v>
      </c>
      <c r="I17" s="126">
        <f>STDEV(E11:E18)</f>
        <v>2.955485683224705E-2</v>
      </c>
    </row>
    <row r="18" spans="2:9" ht="14.5" thickBot="1">
      <c r="B18" s="110" t="s">
        <v>34</v>
      </c>
      <c r="C18" s="106">
        <v>0.40307635869372155</v>
      </c>
      <c r="D18" s="76">
        <v>0.69952550920512246</v>
      </c>
      <c r="E18" s="77">
        <v>0.1430297014349835</v>
      </c>
      <c r="G18" s="118"/>
      <c r="H18" s="119"/>
      <c r="I18" s="119"/>
    </row>
    <row r="19" spans="2:9">
      <c r="G19" s="81"/>
      <c r="H19" s="81"/>
      <c r="I19" s="81"/>
    </row>
    <row r="26" spans="2:9">
      <c r="E26" s="4"/>
    </row>
    <row r="28" spans="2:9">
      <c r="E28" s="6"/>
      <c r="F28" s="4"/>
    </row>
    <row r="30" spans="2:9" s="6" customFormat="1">
      <c r="E30" s="5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Cq</vt:lpstr>
      <vt:lpstr>Plotting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2019-10-27T11:00:31Z</dcterms:created>
  <dcterms:modified xsi:type="dcterms:W3CDTF">2020-07-14T16:44:31Z</dcterms:modified>
</cp:coreProperties>
</file>