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reiknistofnun-my.sharepoint.com/personal/qiw1_hi_is/Documents/PC-HI/4 Experiments documents_QIONG/14 Knockdowns Experiments/Results/19 Knockdown-siRNA1&amp;2-UGDH/"/>
    </mc:Choice>
  </mc:AlternateContent>
  <xr:revisionPtr revIDLastSave="11" documentId="13_ncr:1_{31826F8F-8119-4818-8989-493036C2B1EC}" xr6:coauthVersionLast="45" xr6:coauthVersionMax="45" xr10:uidLastSave="{8E6115C3-FBFF-4FA7-9784-78204FFBC8E6}"/>
  <bookViews>
    <workbookView xWindow="-110" yWindow="-110" windowWidth="19420" windowHeight="10420" activeTab="1" xr2:uid="{00000000-000D-0000-FFFF-FFFF00000000}"/>
  </bookViews>
  <sheets>
    <sheet name="Cq" sheetId="1" r:id="rId1"/>
    <sheet name="Plotting" sheetId="3" r:id="rId2"/>
  </sheets>
  <definedNames>
    <definedName name="_xlnm._FilterDatabase" localSheetId="1" hidden="1">Plotting!#REF!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7" i="3" l="1"/>
  <c r="I17" i="3"/>
  <c r="I16" i="3"/>
  <c r="H16" i="3"/>
  <c r="I11" i="3"/>
  <c r="H11" i="3"/>
  <c r="I10" i="3"/>
  <c r="H10" i="3"/>
  <c r="I5" i="3"/>
  <c r="I4" i="3"/>
  <c r="H5" i="3"/>
  <c r="H4" i="3"/>
  <c r="L3" i="1"/>
  <c r="K3" i="1"/>
  <c r="M3" i="1"/>
  <c r="P19" i="1" l="1"/>
  <c r="O19" i="1"/>
  <c r="R19" i="1" s="1"/>
  <c r="N19" i="1"/>
  <c r="Q19" i="1" s="1"/>
  <c r="S19" i="1"/>
  <c r="P10" i="1"/>
  <c r="S10" i="1" s="1"/>
  <c r="O10" i="1"/>
  <c r="R10" i="1" s="1"/>
  <c r="N10" i="1"/>
  <c r="Q10" i="1" s="1"/>
  <c r="J3" i="1"/>
  <c r="I3" i="1"/>
  <c r="H4" i="1"/>
  <c r="H3" i="1"/>
  <c r="H19" i="1"/>
  <c r="I19" i="1"/>
  <c r="J19" i="1"/>
  <c r="H10" i="1"/>
  <c r="I10" i="1"/>
  <c r="J10" i="1"/>
  <c r="G14" i="3" l="1"/>
  <c r="H15" i="3" s="1"/>
  <c r="G8" i="3"/>
  <c r="H9" i="3" s="1"/>
  <c r="G2" i="3"/>
  <c r="H3" i="3" s="1"/>
  <c r="J15" i="1"/>
  <c r="I15" i="1"/>
  <c r="H15" i="1"/>
  <c r="J14" i="1"/>
  <c r="I14" i="1"/>
  <c r="H14" i="1"/>
  <c r="J7" i="1"/>
  <c r="I7" i="1"/>
  <c r="H7" i="1"/>
  <c r="J6" i="1"/>
  <c r="I6" i="1"/>
  <c r="H6" i="1"/>
  <c r="J20" i="1" l="1"/>
  <c r="J18" i="1"/>
  <c r="J17" i="1"/>
  <c r="J16" i="1"/>
  <c r="J13" i="1"/>
  <c r="J12" i="1"/>
  <c r="J11" i="1"/>
  <c r="J9" i="1"/>
  <c r="J8" i="1"/>
  <c r="J5" i="1"/>
  <c r="J4" i="1"/>
  <c r="P18" i="1" l="1"/>
  <c r="I13" i="1"/>
  <c r="I12" i="1"/>
  <c r="I11" i="1"/>
  <c r="I9" i="1"/>
  <c r="I8" i="1"/>
  <c r="I5" i="1"/>
  <c r="I4" i="1"/>
  <c r="I20" i="1"/>
  <c r="I18" i="1"/>
  <c r="I17" i="1"/>
  <c r="I16" i="1"/>
  <c r="H20" i="1"/>
  <c r="H17" i="1"/>
  <c r="H18" i="1"/>
  <c r="P13" i="1" l="1"/>
  <c r="S13" i="1" s="1"/>
  <c r="P15" i="1"/>
  <c r="S15" i="1" s="1"/>
  <c r="P6" i="1"/>
  <c r="S6" i="1" s="1"/>
  <c r="P14" i="1"/>
  <c r="S14" i="1" s="1"/>
  <c r="P7" i="1"/>
  <c r="S7" i="1" s="1"/>
  <c r="V3" i="1"/>
  <c r="P9" i="1"/>
  <c r="S9" i="1" s="1"/>
  <c r="P16" i="1"/>
  <c r="S16" i="1" s="1"/>
  <c r="P8" i="1"/>
  <c r="P3" i="1"/>
  <c r="S3" i="1" s="1"/>
  <c r="P12" i="1"/>
  <c r="S12" i="1" s="1"/>
  <c r="P11" i="1"/>
  <c r="S11" i="1" s="1"/>
  <c r="P4" i="1"/>
  <c r="P5" i="1"/>
  <c r="O6" i="1" l="1"/>
  <c r="R6" i="1" s="1"/>
  <c r="O15" i="1"/>
  <c r="R15" i="1" s="1"/>
  <c r="O7" i="1"/>
  <c r="R7" i="1" s="1"/>
  <c r="O14" i="1"/>
  <c r="R14" i="1" s="1"/>
  <c r="U3" i="1"/>
  <c r="O3" i="1"/>
  <c r="R3" i="1" s="1"/>
  <c r="O9" i="1"/>
  <c r="R9" i="1" s="1"/>
  <c r="O12" i="1"/>
  <c r="R12" i="1" s="1"/>
  <c r="O8" i="1"/>
  <c r="R8" i="1" s="1"/>
  <c r="O17" i="1"/>
  <c r="R17" i="1" s="1"/>
  <c r="O4" i="1"/>
  <c r="R4" i="1" s="1"/>
  <c r="O5" i="1"/>
  <c r="R5" i="1" s="1"/>
  <c r="O13" i="1"/>
  <c r="R13" i="1" s="1"/>
  <c r="O20" i="1"/>
  <c r="R20" i="1" s="1"/>
  <c r="O16" i="1"/>
  <c r="R16" i="1" s="1"/>
  <c r="O11" i="1"/>
  <c r="R11" i="1" s="1"/>
  <c r="O18" i="1"/>
  <c r="R18" i="1" s="1"/>
  <c r="H16" i="1"/>
  <c r="H13" i="1"/>
  <c r="H12" i="1"/>
  <c r="H11" i="1"/>
  <c r="H9" i="1"/>
  <c r="H8" i="1"/>
  <c r="H5" i="1"/>
  <c r="N3" i="1" l="1"/>
  <c r="Q3" i="1" s="1"/>
  <c r="P17" i="1"/>
  <c r="S17" i="1" s="1"/>
  <c r="S18" i="1"/>
  <c r="P20" i="1"/>
  <c r="S20" i="1" s="1"/>
  <c r="S8" i="1"/>
  <c r="S4" i="1"/>
  <c r="S5" i="1"/>
  <c r="N8" i="1" l="1"/>
  <c r="Q8" i="1" s="1"/>
  <c r="N20" i="1"/>
  <c r="Q20" i="1" s="1"/>
  <c r="N11" i="1"/>
  <c r="Q11" i="1" s="1"/>
  <c r="N16" i="1"/>
  <c r="Q16" i="1" s="1"/>
  <c r="N9" i="1"/>
  <c r="Q9" i="1" s="1"/>
  <c r="N13" i="1"/>
  <c r="Q13" i="1" s="1"/>
  <c r="N17" i="1"/>
  <c r="Q17" i="1" s="1"/>
  <c r="T3" i="1"/>
  <c r="N4" i="1"/>
  <c r="Q4" i="1" s="1"/>
  <c r="N15" i="1"/>
  <c r="Q15" i="1" s="1"/>
  <c r="N6" i="1"/>
  <c r="Q6" i="1" s="1"/>
  <c r="N14" i="1"/>
  <c r="Q14" i="1" s="1"/>
  <c r="N7" i="1"/>
  <c r="Q7" i="1" s="1"/>
  <c r="N5" i="1"/>
  <c r="Q5" i="1" s="1"/>
  <c r="N18" i="1"/>
  <c r="Q18" i="1" s="1"/>
  <c r="N12" i="1"/>
  <c r="Q12" i="1" s="1"/>
</calcChain>
</file>

<file path=xl/sharedStrings.xml><?xml version="1.0" encoding="utf-8"?>
<sst xmlns="http://schemas.openxmlformats.org/spreadsheetml/2006/main" count="78" uniqueCount="39">
  <si>
    <t>delta Cq</t>
    <phoneticPr fontId="2" type="noConversion"/>
  </si>
  <si>
    <t>delta Cq (average)</t>
    <phoneticPr fontId="2" type="noConversion"/>
  </si>
  <si>
    <t>delta delta Cq</t>
    <phoneticPr fontId="2" type="noConversion"/>
  </si>
  <si>
    <t>Fold changes</t>
  </si>
  <si>
    <t>No.</t>
  </si>
  <si>
    <t>Sample Name</t>
  </si>
  <si>
    <t>ACNB</t>
    <phoneticPr fontId="2" type="noConversion"/>
  </si>
  <si>
    <t>Cq</t>
    <phoneticPr fontId="2" type="noConversion"/>
  </si>
  <si>
    <t>Sample</t>
    <phoneticPr fontId="2" type="noConversion"/>
  </si>
  <si>
    <t>sd</t>
    <phoneticPr fontId="2" type="noConversion"/>
  </si>
  <si>
    <t>Scramble</t>
    <phoneticPr fontId="2" type="noConversion"/>
  </si>
  <si>
    <t>D492M_Scr_1</t>
  </si>
  <si>
    <t>D492M_Scr_2</t>
  </si>
  <si>
    <t>D492M_Scr_3</t>
  </si>
  <si>
    <t>D492M_Scr_4</t>
  </si>
  <si>
    <t>D492M_Scr_5</t>
  </si>
  <si>
    <t>D492M_Scr_6</t>
  </si>
  <si>
    <t>D492M_siUGDH_2_2</t>
  </si>
  <si>
    <t>D492M_siUGDH_2_3</t>
  </si>
  <si>
    <t>D492M_siUGDH_2_4</t>
  </si>
  <si>
    <t>D492M_siUGDH_2_5</t>
  </si>
  <si>
    <t>D492M_siUGDH_2_6</t>
  </si>
  <si>
    <t>D492M_Scr_7</t>
  </si>
  <si>
    <t>D492M_Scr_8</t>
  </si>
  <si>
    <t>D492M_siUGDH_2_7</t>
  </si>
  <si>
    <t>SNAI1</t>
  </si>
  <si>
    <t>SNAI1</t>
    <phoneticPr fontId="2" type="noConversion"/>
  </si>
  <si>
    <t>CYP1B1</t>
  </si>
  <si>
    <t>CYP1B1</t>
    <phoneticPr fontId="2" type="noConversion"/>
  </si>
  <si>
    <t>UGDH</t>
  </si>
  <si>
    <t>UGDH</t>
    <phoneticPr fontId="2" type="noConversion"/>
  </si>
  <si>
    <t>D492M_Scr_9</t>
    <phoneticPr fontId="2" type="noConversion"/>
  </si>
  <si>
    <t>D492M_siUGDH_2_1</t>
    <phoneticPr fontId="2" type="noConversion"/>
  </si>
  <si>
    <t>D492M_siUGDH_2_8</t>
  </si>
  <si>
    <t>D492M_siUGDH_2_9</t>
    <phoneticPr fontId="2" type="noConversion"/>
  </si>
  <si>
    <t>D492M_Scr_9</t>
    <phoneticPr fontId="2" type="noConversion"/>
  </si>
  <si>
    <t>D492M_siUGDH_2_2</t>
    <phoneticPr fontId="2" type="noConversion"/>
  </si>
  <si>
    <t>D492M_siUGDH_2_9</t>
    <phoneticPr fontId="2" type="noConversion"/>
  </si>
  <si>
    <t>siUGDH_2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</si>
</sst>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_ "/>
    <numFmt numFmtId="177" formatCode="0.00_ "/>
    <numFmt numFmtId="178" formatCode="0.000"/>
  </numFmts>
  <fonts count="18">
    <font>
      <sz val="11"/>
      <color theme="1"/>
      <name val="等线"/>
      <family val="2"/>
      <charset val="134"/>
      <scheme val="minor"/>
    </font>
    <font>
      <b/>
      <sz val="1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name val="Arial"/>
      <family val="2"/>
    </font>
    <font>
      <b/>
      <sz val="9"/>
      <name val="Arial"/>
      <family val="2"/>
    </font>
    <font>
      <sz val="11"/>
      <name val="等线"/>
      <family val="2"/>
      <charset val="134"/>
      <scheme val="minor"/>
    </font>
    <font>
      <sz val="9"/>
      <name val="Arial"/>
      <family val="2"/>
    </font>
    <font>
      <sz val="10"/>
      <color theme="1"/>
      <name val="等线"/>
      <family val="2"/>
      <charset val="134"/>
      <scheme val="minor"/>
    </font>
    <font>
      <b/>
      <sz val="10"/>
      <color theme="1"/>
      <name val="等线"/>
      <family val="2"/>
      <scheme val="minor"/>
    </font>
    <font>
      <b/>
      <sz val="11"/>
      <color theme="1"/>
      <name val="等线"/>
      <family val="2"/>
      <scheme val="minor"/>
    </font>
    <font>
      <sz val="1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sz val="9"/>
      <color rgb="FFFF0000"/>
      <name val="Arial"/>
      <family val="2"/>
    </font>
    <font>
      <sz val="10"/>
      <name val="等线"/>
      <scheme val="minor"/>
    </font>
    <font>
      <b/>
      <sz val="11"/>
      <color rgb="FFFF0000"/>
      <name val="等线"/>
      <scheme val="minor"/>
    </font>
    <font>
      <sz val="10"/>
      <color rgb="FFFF0000"/>
      <name val="等线"/>
      <scheme val="minor"/>
    </font>
    <font>
      <b/>
      <sz val="10"/>
      <name val="等线"/>
      <scheme val="minor"/>
    </font>
    <font>
      <b/>
      <sz val="11"/>
      <name val="等线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4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53">
    <xf numFmtId="0" fontId="0" fillId="0" borderId="0" xfId="0">
      <alignment vertical="center"/>
    </xf>
    <xf numFmtId="0" fontId="1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178" fontId="7" fillId="0" borderId="5" xfId="0" applyNumberFormat="1" applyFont="1" applyBorder="1" applyAlignment="1">
      <alignment horizontal="center" vertical="center"/>
    </xf>
    <xf numFmtId="0" fontId="1" fillId="0" borderId="10" xfId="0" applyFont="1" applyBorder="1">
      <alignment vertical="center"/>
    </xf>
    <xf numFmtId="0" fontId="1" fillId="0" borderId="11" xfId="0" applyFont="1" applyBorder="1">
      <alignment vertical="center"/>
    </xf>
    <xf numFmtId="178" fontId="10" fillId="0" borderId="0" xfId="0" applyNumberFormat="1" applyFont="1" applyFill="1" applyBorder="1" applyAlignment="1">
      <alignment horizontal="center" vertical="center"/>
    </xf>
    <xf numFmtId="0" fontId="4" fillId="0" borderId="27" xfId="0" applyFont="1" applyFill="1" applyBorder="1" applyAlignment="1">
      <alignment horizontal="center" vertical="center" wrapText="1"/>
    </xf>
    <xf numFmtId="0" fontId="4" fillId="0" borderId="28" xfId="0" applyFont="1" applyFill="1" applyBorder="1" applyAlignment="1">
      <alignment horizontal="center" vertical="center" wrapText="1"/>
    </xf>
    <xf numFmtId="0" fontId="4" fillId="0" borderId="16" xfId="0" applyFont="1" applyFill="1" applyBorder="1" applyAlignment="1">
      <alignment horizontal="center" vertical="center"/>
    </xf>
    <xf numFmtId="0" fontId="4" fillId="0" borderId="26" xfId="0" applyFont="1" applyFill="1" applyBorder="1" applyAlignment="1">
      <alignment horizontal="center" vertical="center"/>
    </xf>
    <xf numFmtId="0" fontId="4" fillId="0" borderId="32" xfId="0" applyFont="1" applyFill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/>
    </xf>
    <xf numFmtId="0" fontId="5" fillId="0" borderId="0" xfId="0" applyFont="1" applyFill="1">
      <alignment vertical="center"/>
    </xf>
    <xf numFmtId="0" fontId="11" fillId="0" borderId="0" xfId="0" applyFont="1" applyFill="1">
      <alignment vertical="center"/>
    </xf>
    <xf numFmtId="0" fontId="12" fillId="0" borderId="1" xfId="0" applyFont="1" applyFill="1" applyBorder="1" applyAlignment="1">
      <alignment horizontal="center" vertical="center" wrapText="1"/>
    </xf>
    <xf numFmtId="0" fontId="12" fillId="0" borderId="18" xfId="0" applyFont="1" applyFill="1" applyBorder="1" applyAlignment="1">
      <alignment horizontal="center" vertical="center" wrapText="1"/>
    </xf>
    <xf numFmtId="2" fontId="12" fillId="0" borderId="1" xfId="0" applyNumberFormat="1" applyFont="1" applyFill="1" applyBorder="1" applyAlignment="1">
      <alignment horizontal="center" vertical="center"/>
    </xf>
    <xf numFmtId="2" fontId="12" fillId="0" borderId="22" xfId="0" applyNumberFormat="1" applyFont="1" applyFill="1" applyBorder="1" applyAlignment="1">
      <alignment horizontal="center" vertical="center"/>
    </xf>
    <xf numFmtId="2" fontId="12" fillId="0" borderId="18" xfId="0" applyNumberFormat="1" applyFont="1" applyFill="1" applyBorder="1" applyAlignment="1">
      <alignment horizontal="center" vertical="center"/>
    </xf>
    <xf numFmtId="2" fontId="12" fillId="0" borderId="3" xfId="0" applyNumberFormat="1" applyFont="1" applyFill="1" applyBorder="1" applyAlignment="1">
      <alignment horizontal="center" vertical="center"/>
    </xf>
    <xf numFmtId="176" fontId="12" fillId="0" borderId="22" xfId="0" applyNumberFormat="1" applyFont="1" applyFill="1" applyBorder="1" applyAlignment="1">
      <alignment horizontal="center" vertical="center"/>
    </xf>
    <xf numFmtId="176" fontId="12" fillId="0" borderId="29" xfId="0" applyNumberFormat="1" applyFont="1" applyFill="1" applyBorder="1" applyAlignment="1">
      <alignment horizontal="center" vertical="center"/>
    </xf>
    <xf numFmtId="177" fontId="12" fillId="0" borderId="1" xfId="0" applyNumberFormat="1" applyFont="1" applyFill="1" applyBorder="1" applyAlignment="1">
      <alignment horizontal="center" vertical="center"/>
    </xf>
    <xf numFmtId="177" fontId="12" fillId="0" borderId="18" xfId="0" applyNumberFormat="1" applyFont="1" applyFill="1" applyBorder="1" applyAlignment="1">
      <alignment horizontal="center" vertical="center"/>
    </xf>
    <xf numFmtId="178" fontId="12" fillId="0" borderId="29" xfId="0" applyNumberFormat="1" applyFont="1" applyFill="1" applyBorder="1" applyAlignment="1">
      <alignment horizontal="center" vertical="center"/>
    </xf>
    <xf numFmtId="178" fontId="12" fillId="0" borderId="3" xfId="0" applyNumberFormat="1" applyFont="1" applyFill="1" applyBorder="1" applyAlignment="1">
      <alignment horizontal="center" vertical="center"/>
    </xf>
    <xf numFmtId="177" fontId="12" fillId="0" borderId="0" xfId="0" applyNumberFormat="1" applyFont="1" applyFill="1" applyAlignment="1">
      <alignment horizontal="center" vertical="center"/>
    </xf>
    <xf numFmtId="0" fontId="12" fillId="0" borderId="4" xfId="0" applyFont="1" applyFill="1" applyBorder="1" applyAlignment="1">
      <alignment horizontal="center" vertical="center" wrapText="1"/>
    </xf>
    <xf numFmtId="0" fontId="12" fillId="0" borderId="19" xfId="0" applyFont="1" applyFill="1" applyBorder="1" applyAlignment="1">
      <alignment horizontal="center" vertical="center" wrapText="1"/>
    </xf>
    <xf numFmtId="2" fontId="12" fillId="0" borderId="4" xfId="0" applyNumberFormat="1" applyFont="1" applyFill="1" applyBorder="1" applyAlignment="1">
      <alignment horizontal="center" vertical="center"/>
    </xf>
    <xf numFmtId="2" fontId="12" fillId="0" borderId="23" xfId="0" applyNumberFormat="1" applyFont="1" applyFill="1" applyBorder="1" applyAlignment="1">
      <alignment horizontal="center" vertical="center"/>
    </xf>
    <xf numFmtId="2" fontId="12" fillId="0" borderId="19" xfId="0" applyNumberFormat="1" applyFont="1" applyFill="1" applyBorder="1" applyAlignment="1">
      <alignment horizontal="center" vertical="center"/>
    </xf>
    <xf numFmtId="2" fontId="12" fillId="0" borderId="6" xfId="0" applyNumberFormat="1" applyFont="1" applyFill="1" applyBorder="1" applyAlignment="1">
      <alignment horizontal="center" vertical="center"/>
    </xf>
    <xf numFmtId="176" fontId="12" fillId="0" borderId="4" xfId="0" applyNumberFormat="1" applyFont="1" applyFill="1" applyBorder="1" applyAlignment="1">
      <alignment horizontal="center" vertical="center"/>
    </xf>
    <xf numFmtId="176" fontId="12" fillId="0" borderId="23" xfId="0" applyNumberFormat="1" applyFont="1" applyFill="1" applyBorder="1" applyAlignment="1">
      <alignment horizontal="center" vertical="center"/>
    </xf>
    <xf numFmtId="176" fontId="12" fillId="0" borderId="30" xfId="0" applyNumberFormat="1" applyFont="1" applyFill="1" applyBorder="1" applyAlignment="1">
      <alignment horizontal="center" vertical="center"/>
    </xf>
    <xf numFmtId="177" fontId="12" fillId="0" borderId="4" xfId="0" applyNumberFormat="1" applyFont="1" applyFill="1" applyBorder="1" applyAlignment="1">
      <alignment horizontal="center" vertical="center"/>
    </xf>
    <xf numFmtId="177" fontId="12" fillId="0" borderId="19" xfId="0" applyNumberFormat="1" applyFont="1" applyFill="1" applyBorder="1" applyAlignment="1">
      <alignment horizontal="center" vertical="center"/>
    </xf>
    <xf numFmtId="177" fontId="12" fillId="0" borderId="6" xfId="0" applyNumberFormat="1" applyFont="1" applyFill="1" applyBorder="1" applyAlignment="1">
      <alignment horizontal="center" vertical="center"/>
    </xf>
    <xf numFmtId="178" fontId="12" fillId="0" borderId="30" xfId="0" applyNumberFormat="1" applyFont="1" applyFill="1" applyBorder="1" applyAlignment="1">
      <alignment horizontal="center" vertical="center"/>
    </xf>
    <xf numFmtId="178" fontId="12" fillId="0" borderId="6" xfId="0" applyNumberFormat="1" applyFont="1" applyFill="1" applyBorder="1" applyAlignment="1">
      <alignment horizontal="center" vertical="center"/>
    </xf>
    <xf numFmtId="0" fontId="12" fillId="0" borderId="7" xfId="0" applyFont="1" applyFill="1" applyBorder="1" applyAlignment="1">
      <alignment horizontal="center" vertical="center" wrapText="1"/>
    </xf>
    <xf numFmtId="0" fontId="12" fillId="0" borderId="21" xfId="0" applyFont="1" applyFill="1" applyBorder="1" applyAlignment="1">
      <alignment horizontal="center" vertical="center" wrapText="1"/>
    </xf>
    <xf numFmtId="2" fontId="12" fillId="0" borderId="7" xfId="0" applyNumberFormat="1" applyFont="1" applyFill="1" applyBorder="1" applyAlignment="1">
      <alignment horizontal="center" vertical="center"/>
    </xf>
    <xf numFmtId="2" fontId="12" fillId="0" borderId="24" xfId="0" applyNumberFormat="1" applyFont="1" applyFill="1" applyBorder="1" applyAlignment="1">
      <alignment horizontal="center" vertical="center"/>
    </xf>
    <xf numFmtId="2" fontId="12" fillId="0" borderId="21" xfId="0" applyNumberFormat="1" applyFont="1" applyFill="1" applyBorder="1" applyAlignment="1">
      <alignment horizontal="center" vertical="center"/>
    </xf>
    <xf numFmtId="2" fontId="12" fillId="0" borderId="9" xfId="0" applyNumberFormat="1" applyFont="1" applyFill="1" applyBorder="1" applyAlignment="1">
      <alignment horizontal="center" vertical="center"/>
    </xf>
    <xf numFmtId="176" fontId="12" fillId="0" borderId="7" xfId="0" applyNumberFormat="1" applyFont="1" applyFill="1" applyBorder="1" applyAlignment="1">
      <alignment horizontal="center" vertical="center"/>
    </xf>
    <xf numFmtId="176" fontId="12" fillId="0" borderId="24" xfId="0" applyNumberFormat="1" applyFont="1" applyFill="1" applyBorder="1" applyAlignment="1">
      <alignment horizontal="center" vertical="center"/>
    </xf>
    <xf numFmtId="176" fontId="12" fillId="0" borderId="31" xfId="0" applyNumberFormat="1" applyFont="1" applyFill="1" applyBorder="1" applyAlignment="1">
      <alignment horizontal="center" vertical="center"/>
    </xf>
    <xf numFmtId="177" fontId="12" fillId="0" borderId="7" xfId="0" applyNumberFormat="1" applyFont="1" applyFill="1" applyBorder="1" applyAlignment="1">
      <alignment horizontal="center" vertical="center"/>
    </xf>
    <xf numFmtId="177" fontId="12" fillId="0" borderId="21" xfId="0" applyNumberFormat="1" applyFont="1" applyFill="1" applyBorder="1" applyAlignment="1">
      <alignment horizontal="center" vertical="center"/>
    </xf>
    <xf numFmtId="177" fontId="12" fillId="0" borderId="9" xfId="0" applyNumberFormat="1" applyFont="1" applyFill="1" applyBorder="1" applyAlignment="1">
      <alignment horizontal="center" vertical="center"/>
    </xf>
    <xf numFmtId="178" fontId="12" fillId="0" borderId="31" xfId="0" applyNumberFormat="1" applyFont="1" applyFill="1" applyBorder="1" applyAlignment="1">
      <alignment horizontal="center" vertical="center"/>
    </xf>
    <xf numFmtId="178" fontId="12" fillId="0" borderId="9" xfId="0" applyNumberFormat="1" applyFont="1" applyFill="1" applyBorder="1" applyAlignment="1">
      <alignment horizontal="center" vertical="center"/>
    </xf>
    <xf numFmtId="0" fontId="12" fillId="0" borderId="4" xfId="0" applyFont="1" applyFill="1" applyBorder="1" applyAlignment="1">
      <alignment horizontal="center" vertical="center"/>
    </xf>
    <xf numFmtId="0" fontId="12" fillId="0" borderId="19" xfId="0" applyFont="1" applyFill="1" applyBorder="1" applyAlignment="1">
      <alignment horizontal="center" vertical="center"/>
    </xf>
    <xf numFmtId="0" fontId="12" fillId="0" borderId="7" xfId="0" applyFont="1" applyFill="1" applyBorder="1" applyAlignment="1">
      <alignment horizontal="center" vertical="center"/>
    </xf>
    <xf numFmtId="0" fontId="12" fillId="0" borderId="21" xfId="0" applyFont="1" applyFill="1" applyBorder="1" applyAlignment="1">
      <alignment horizontal="center" vertical="center"/>
    </xf>
    <xf numFmtId="0" fontId="12" fillId="0" borderId="13" xfId="0" applyFont="1" applyFill="1" applyBorder="1" applyAlignment="1">
      <alignment horizontal="center" vertical="center" wrapText="1"/>
    </xf>
    <xf numFmtId="0" fontId="12" fillId="0" borderId="20" xfId="0" applyFont="1" applyFill="1" applyBorder="1" applyAlignment="1">
      <alignment horizontal="center" vertical="center" wrapText="1"/>
    </xf>
    <xf numFmtId="2" fontId="12" fillId="0" borderId="13" xfId="0" applyNumberFormat="1" applyFont="1" applyFill="1" applyBorder="1" applyAlignment="1">
      <alignment horizontal="center" vertical="center"/>
    </xf>
    <xf numFmtId="2" fontId="12" fillId="0" borderId="25" xfId="0" applyNumberFormat="1" applyFont="1" applyFill="1" applyBorder="1" applyAlignment="1">
      <alignment horizontal="center" vertical="center"/>
    </xf>
    <xf numFmtId="2" fontId="12" fillId="0" borderId="20" xfId="0" applyNumberFormat="1" applyFont="1" applyFill="1" applyBorder="1" applyAlignment="1">
      <alignment horizontal="center" vertical="center"/>
    </xf>
    <xf numFmtId="2" fontId="12" fillId="0" borderId="15" xfId="0" applyNumberFormat="1" applyFont="1" applyFill="1" applyBorder="1" applyAlignment="1">
      <alignment horizontal="center" vertical="center"/>
    </xf>
    <xf numFmtId="176" fontId="12" fillId="0" borderId="13" xfId="0" applyNumberFormat="1" applyFont="1" applyFill="1" applyBorder="1" applyAlignment="1">
      <alignment horizontal="center" vertical="center"/>
    </xf>
    <xf numFmtId="0" fontId="12" fillId="0" borderId="13" xfId="0" applyFont="1" applyFill="1" applyBorder="1" applyAlignment="1">
      <alignment horizontal="center" vertical="center"/>
    </xf>
    <xf numFmtId="0" fontId="12" fillId="0" borderId="20" xfId="0" applyFont="1" applyFill="1" applyBorder="1" applyAlignment="1">
      <alignment horizontal="center" vertical="center"/>
    </xf>
    <xf numFmtId="178" fontId="13" fillId="0" borderId="5" xfId="0" applyNumberFormat="1" applyFont="1" applyFill="1" applyBorder="1" applyAlignment="1">
      <alignment horizontal="center" vertical="center"/>
    </xf>
    <xf numFmtId="178" fontId="13" fillId="0" borderId="6" xfId="0" applyNumberFormat="1" applyFont="1" applyFill="1" applyBorder="1" applyAlignment="1">
      <alignment horizontal="center" vertical="center"/>
    </xf>
    <xf numFmtId="178" fontId="13" fillId="0" borderId="8" xfId="0" applyNumberFormat="1" applyFont="1" applyFill="1" applyBorder="1" applyAlignment="1">
      <alignment horizontal="center" vertical="center"/>
    </xf>
    <xf numFmtId="178" fontId="13" fillId="0" borderId="9" xfId="0" applyNumberFormat="1" applyFont="1" applyFill="1" applyBorder="1" applyAlignment="1">
      <alignment horizontal="center" vertical="center"/>
    </xf>
    <xf numFmtId="178" fontId="13" fillId="0" borderId="15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78" fontId="15" fillId="0" borderId="5" xfId="0" applyNumberFormat="1" applyFont="1" applyFill="1" applyBorder="1" applyAlignment="1">
      <alignment horizontal="center" vertical="center"/>
    </xf>
    <xf numFmtId="178" fontId="12" fillId="0" borderId="23" xfId="0" applyNumberFormat="1" applyFont="1" applyFill="1" applyBorder="1" applyAlignment="1">
      <alignment horizontal="center" vertical="center"/>
    </xf>
    <xf numFmtId="178" fontId="12" fillId="0" borderId="24" xfId="0" applyNumberFormat="1" applyFont="1" applyFill="1" applyBorder="1" applyAlignment="1">
      <alignment horizontal="center" vertical="center"/>
    </xf>
    <xf numFmtId="178" fontId="12" fillId="0" borderId="22" xfId="0" applyNumberFormat="1" applyFont="1" applyFill="1" applyBorder="1" applyAlignment="1">
      <alignment horizontal="center" vertical="center"/>
    </xf>
    <xf numFmtId="177" fontId="12" fillId="0" borderId="5" xfId="0" applyNumberFormat="1" applyFont="1" applyFill="1" applyBorder="1" applyAlignment="1">
      <alignment horizontal="center" vertical="center"/>
    </xf>
    <xf numFmtId="177" fontId="12" fillId="0" borderId="8" xfId="0" applyNumberFormat="1" applyFont="1" applyFill="1" applyBorder="1" applyAlignment="1">
      <alignment horizontal="center" vertical="center"/>
    </xf>
    <xf numFmtId="177" fontId="12" fillId="0" borderId="13" xfId="0" applyNumberFormat="1" applyFont="1" applyFill="1" applyBorder="1" applyAlignment="1">
      <alignment horizontal="center" vertical="center"/>
    </xf>
    <xf numFmtId="177" fontId="12" fillId="0" borderId="14" xfId="0" applyNumberFormat="1" applyFont="1" applyFill="1" applyBorder="1" applyAlignment="1">
      <alignment horizontal="center" vertical="center"/>
    </xf>
    <xf numFmtId="177" fontId="12" fillId="0" borderId="15" xfId="0" applyNumberFormat="1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78" fontId="13" fillId="0" borderId="23" xfId="0" applyNumberFormat="1" applyFont="1" applyFill="1" applyBorder="1" applyAlignment="1">
      <alignment horizontal="center" vertical="center"/>
    </xf>
    <xf numFmtId="178" fontId="13" fillId="0" borderId="24" xfId="0" applyNumberFormat="1" applyFont="1" applyFill="1" applyBorder="1" applyAlignment="1">
      <alignment horizontal="center" vertical="center"/>
    </xf>
    <xf numFmtId="0" fontId="8" fillId="0" borderId="35" xfId="0" applyFont="1" applyBorder="1" applyAlignment="1">
      <alignment horizontal="center" vertical="center"/>
    </xf>
    <xf numFmtId="0" fontId="14" fillId="0" borderId="37" xfId="0" applyFont="1" applyFill="1" applyBorder="1" applyAlignment="1">
      <alignment horizontal="center" vertical="center"/>
    </xf>
    <xf numFmtId="0" fontId="14" fillId="0" borderId="38" xfId="0" applyFont="1" applyFill="1" applyBorder="1" applyAlignment="1">
      <alignment horizontal="center" vertical="center"/>
    </xf>
    <xf numFmtId="0" fontId="14" fillId="0" borderId="39" xfId="0" applyFont="1" applyFill="1" applyBorder="1" applyAlignment="1">
      <alignment horizontal="center" vertical="center"/>
    </xf>
    <xf numFmtId="0" fontId="16" fillId="2" borderId="36" xfId="0" applyFont="1" applyFill="1" applyBorder="1" applyAlignment="1">
      <alignment horizontal="center" vertical="center"/>
    </xf>
    <xf numFmtId="0" fontId="16" fillId="2" borderId="33" xfId="0" applyFont="1" applyFill="1" applyBorder="1" applyAlignment="1">
      <alignment horizontal="center" vertical="center"/>
    </xf>
    <xf numFmtId="0" fontId="17" fillId="2" borderId="28" xfId="0" applyFont="1" applyFill="1" applyBorder="1" applyAlignment="1">
      <alignment horizontal="center" vertical="center"/>
    </xf>
    <xf numFmtId="0" fontId="14" fillId="0" borderId="34" xfId="0" applyFont="1" applyFill="1" applyBorder="1" applyAlignment="1">
      <alignment horizontal="center" vertical="center"/>
    </xf>
    <xf numFmtId="178" fontId="15" fillId="0" borderId="22" xfId="0" applyNumberFormat="1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178" fontId="7" fillId="0" borderId="6" xfId="0" applyNumberFormat="1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178" fontId="7" fillId="0" borderId="8" xfId="0" applyNumberFormat="1" applyFont="1" applyBorder="1" applyAlignment="1">
      <alignment horizontal="center" vertical="center"/>
    </xf>
    <xf numFmtId="178" fontId="7" fillId="0" borderId="9" xfId="0" applyNumberFormat="1" applyFont="1" applyBorder="1" applyAlignment="1">
      <alignment horizontal="center" vertical="center"/>
    </xf>
    <xf numFmtId="2" fontId="12" fillId="0" borderId="40" xfId="0" applyNumberFormat="1" applyFont="1" applyFill="1" applyBorder="1" applyAlignment="1">
      <alignment horizontal="center" vertical="center"/>
    </xf>
    <xf numFmtId="2" fontId="12" fillId="0" borderId="42" xfId="0" applyNumberFormat="1" applyFont="1" applyFill="1" applyBorder="1" applyAlignment="1">
      <alignment horizontal="center" vertical="center"/>
    </xf>
    <xf numFmtId="2" fontId="12" fillId="0" borderId="41" xfId="0" applyNumberFormat="1" applyFont="1" applyFill="1" applyBorder="1" applyAlignment="1">
      <alignment horizontal="center" vertical="center"/>
    </xf>
    <xf numFmtId="2" fontId="12" fillId="0" borderId="43" xfId="0" applyNumberFormat="1" applyFont="1" applyFill="1" applyBorder="1" applyAlignment="1">
      <alignment horizontal="center" vertical="center"/>
    </xf>
    <xf numFmtId="177" fontId="12" fillId="0" borderId="40" xfId="0" applyNumberFormat="1" applyFont="1" applyFill="1" applyBorder="1" applyAlignment="1">
      <alignment horizontal="center" vertical="center"/>
    </xf>
    <xf numFmtId="177" fontId="12" fillId="0" borderId="41" xfId="0" applyNumberFormat="1" applyFont="1" applyFill="1" applyBorder="1" applyAlignment="1">
      <alignment horizontal="center" vertical="center"/>
    </xf>
    <xf numFmtId="0" fontId="12" fillId="0" borderId="40" xfId="0" applyFont="1" applyFill="1" applyBorder="1" applyAlignment="1">
      <alignment horizontal="center" vertical="center"/>
    </xf>
    <xf numFmtId="0" fontId="12" fillId="0" borderId="41" xfId="0" applyFont="1" applyFill="1" applyBorder="1" applyAlignment="1">
      <alignment horizontal="center" vertical="center"/>
    </xf>
    <xf numFmtId="177" fontId="12" fillId="0" borderId="2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6" fontId="12" fillId="2" borderId="1" xfId="0" applyNumberFormat="1" applyFont="1" applyFill="1" applyBorder="1" applyAlignment="1">
      <alignment horizontal="center" vertical="center"/>
    </xf>
    <xf numFmtId="176" fontId="12" fillId="2" borderId="4" xfId="0" applyNumberFormat="1" applyFont="1" applyFill="1" applyBorder="1" applyAlignment="1">
      <alignment horizontal="center" vertical="center"/>
    </xf>
    <xf numFmtId="176" fontId="12" fillId="2" borderId="23" xfId="0" applyNumberFormat="1" applyFont="1" applyFill="1" applyBorder="1" applyAlignment="1">
      <alignment horizontal="center" vertical="center"/>
    </xf>
    <xf numFmtId="176" fontId="12" fillId="2" borderId="24" xfId="0" applyNumberFormat="1" applyFont="1" applyFill="1" applyBorder="1" applyAlignment="1">
      <alignment horizontal="center" vertical="center"/>
    </xf>
    <xf numFmtId="178" fontId="12" fillId="2" borderId="22" xfId="0" applyNumberFormat="1" applyFont="1" applyFill="1" applyBorder="1" applyAlignment="1">
      <alignment horizontal="center" vertical="center"/>
    </xf>
    <xf numFmtId="178" fontId="12" fillId="2" borderId="23" xfId="0" applyNumberFormat="1" applyFont="1" applyFill="1" applyBorder="1" applyAlignment="1">
      <alignment horizontal="center" vertical="center"/>
    </xf>
    <xf numFmtId="178" fontId="12" fillId="2" borderId="30" xfId="0" applyNumberFormat="1" applyFont="1" applyFill="1" applyBorder="1" applyAlignment="1">
      <alignment horizontal="center" vertical="center"/>
    </xf>
    <xf numFmtId="178" fontId="12" fillId="2" borderId="31" xfId="0" applyNumberFormat="1" applyFont="1" applyFill="1" applyBorder="1" applyAlignment="1">
      <alignment horizontal="center" vertical="center"/>
    </xf>
    <xf numFmtId="178" fontId="13" fillId="0" borderId="42" xfId="0" applyNumberFormat="1" applyFont="1" applyFill="1" applyBorder="1" applyAlignment="1">
      <alignment horizontal="center" vertical="center"/>
    </xf>
    <xf numFmtId="178" fontId="15" fillId="0" borderId="44" xfId="0" applyNumberFormat="1" applyFont="1" applyFill="1" applyBorder="1" applyAlignment="1">
      <alignment horizontal="center" vertical="center"/>
    </xf>
    <xf numFmtId="178" fontId="13" fillId="0" borderId="43" xfId="0" applyNumberFormat="1" applyFont="1" applyFill="1" applyBorder="1" applyAlignment="1">
      <alignment horizontal="center" vertical="center"/>
    </xf>
    <xf numFmtId="178" fontId="13" fillId="0" borderId="44" xfId="0" applyNumberFormat="1" applyFont="1" applyFill="1" applyBorder="1" applyAlignment="1">
      <alignment horizontal="center" vertical="center"/>
    </xf>
    <xf numFmtId="178" fontId="13" fillId="0" borderId="2" xfId="0" applyNumberFormat="1" applyFont="1" applyFill="1" applyBorder="1" applyAlignment="1">
      <alignment horizontal="center" vertical="center"/>
    </xf>
    <xf numFmtId="178" fontId="13" fillId="0" borderId="3" xfId="0" applyNumberFormat="1" applyFont="1" applyFill="1" applyBorder="1" applyAlignment="1">
      <alignment horizontal="center" vertical="center"/>
    </xf>
    <xf numFmtId="178" fontId="15" fillId="0" borderId="23" xfId="0" applyNumberFormat="1" applyFont="1" applyFill="1" applyBorder="1" applyAlignment="1">
      <alignment horizontal="center" vertical="center"/>
    </xf>
    <xf numFmtId="178" fontId="15" fillId="0" borderId="42" xfId="0" applyNumberFormat="1" applyFont="1" applyFill="1" applyBorder="1" applyAlignment="1">
      <alignment horizontal="center" vertical="center"/>
    </xf>
    <xf numFmtId="178" fontId="15" fillId="0" borderId="8" xfId="0" applyNumberFormat="1" applyFont="1" applyFill="1" applyBorder="1" applyAlignment="1">
      <alignment horizontal="center" vertical="center"/>
    </xf>
    <xf numFmtId="178" fontId="15" fillId="0" borderId="25" xfId="0" applyNumberFormat="1" applyFont="1" applyFill="1" applyBorder="1" applyAlignment="1">
      <alignment horizontal="center" vertical="center"/>
    </xf>
    <xf numFmtId="178" fontId="15" fillId="0" borderId="14" xfId="0" applyNumberFormat="1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/>
    </xf>
    <xf numFmtId="0" fontId="3" fillId="5" borderId="10" xfId="0" applyFont="1" applyFill="1" applyBorder="1" applyAlignment="1">
      <alignment horizontal="center" vertical="center"/>
    </xf>
    <xf numFmtId="0" fontId="3" fillId="5" borderId="11" xfId="0" applyFont="1" applyFill="1" applyBorder="1" applyAlignment="1">
      <alignment horizontal="center" vertical="center"/>
    </xf>
    <xf numFmtId="0" fontId="3" fillId="5" borderId="12" xfId="0" applyFont="1" applyFill="1" applyBorder="1" applyAlignment="1">
      <alignment horizontal="center" vertical="center"/>
    </xf>
    <xf numFmtId="0" fontId="3" fillId="6" borderId="10" xfId="0" applyFont="1" applyFill="1" applyBorder="1" applyAlignment="1">
      <alignment horizontal="center" vertical="center"/>
    </xf>
    <xf numFmtId="0" fontId="3" fillId="6" borderId="11" xfId="0" applyFont="1" applyFill="1" applyBorder="1" applyAlignment="1">
      <alignment horizontal="center" vertical="center"/>
    </xf>
    <xf numFmtId="0" fontId="3" fillId="6" borderId="1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Plotting!$G$4</c:f>
              <c:strCache>
                <c:ptCount val="1"/>
                <c:pt idx="0">
                  <c:v>Scramble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Plotting!$I$4</c:f>
                <c:numCache>
                  <c:formatCode>General</c:formatCode>
                  <c:ptCount val="1"/>
                  <c:pt idx="0">
                    <c:v>0.12857433075091274</c:v>
                  </c:pt>
                </c:numCache>
              </c:numRef>
            </c:plus>
            <c:minus>
              <c:numRef>
                <c:f>Plotting!$I$4</c:f>
                <c:numCache>
                  <c:formatCode>General</c:formatCode>
                  <c:ptCount val="1"/>
                  <c:pt idx="0">
                    <c:v>0.12857433075091274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Plotting!$H$3</c:f>
              <c:strCache>
                <c:ptCount val="1"/>
                <c:pt idx="0">
                  <c:v>SNAI1</c:v>
                </c:pt>
              </c:strCache>
            </c:strRef>
          </c:cat>
          <c:val>
            <c:numRef>
              <c:f>Plotting!$H$4</c:f>
              <c:numCache>
                <c:formatCode>0.000</c:formatCode>
                <c:ptCount val="1"/>
                <c:pt idx="0">
                  <c:v>1.0064647365912749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7A-4533-B3AE-908455393E8B}"/>
            </c:ext>
          </c:extLst>
        </c:ser>
        <c:ser>
          <c:idx val="1"/>
          <c:order val="1"/>
          <c:tx>
            <c:strRef>
              <c:f>Plotting!$G$5</c:f>
              <c:strCache>
                <c:ptCount val="1"/>
                <c:pt idx="0">
                  <c:v>siUGDH_2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Plotting!$I$5</c:f>
                <c:numCache>
                  <c:formatCode>General</c:formatCode>
                  <c:ptCount val="1"/>
                  <c:pt idx="0">
                    <c:v>0.1348510840042754</c:v>
                  </c:pt>
                </c:numCache>
              </c:numRef>
            </c:plus>
            <c:minus>
              <c:numRef>
                <c:f>Plotting!$I$5</c:f>
                <c:numCache>
                  <c:formatCode>General</c:formatCode>
                  <c:ptCount val="1"/>
                  <c:pt idx="0">
                    <c:v>0.1348510840042754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Plotting!$H$3</c:f>
              <c:strCache>
                <c:ptCount val="1"/>
                <c:pt idx="0">
                  <c:v>SNAI1</c:v>
                </c:pt>
              </c:strCache>
            </c:strRef>
          </c:cat>
          <c:val>
            <c:numRef>
              <c:f>Plotting!$H$5</c:f>
              <c:numCache>
                <c:formatCode>0.000</c:formatCode>
                <c:ptCount val="1"/>
                <c:pt idx="0">
                  <c:v>0.59953529374088022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7A-4533-B3AE-908455393E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5123264"/>
        <c:axId val="869631504"/>
      </c:barChart>
      <c:catAx>
        <c:axId val="865123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869631504"/>
        <c:crosses val="autoZero"/>
        <c:auto val="1"/>
        <c:lblAlgn val="ctr"/>
        <c:lblOffset val="100"/>
        <c:noMultiLvlLbl val="0"/>
      </c:catAx>
      <c:valAx>
        <c:axId val="86963150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00_);[Red]\(#,##0.000\)" sourceLinked="0"/>
        <c:majorTickMark val="none"/>
        <c:minorTickMark val="none"/>
        <c:tickLblPos val="nextTo"/>
        <c:spPr>
          <a:noFill/>
          <a:ln w="190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865123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 w="12700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Plotting!$G$10</c:f>
              <c:strCache>
                <c:ptCount val="1"/>
                <c:pt idx="0">
                  <c:v>Scramble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Plotting!$I$10</c:f>
                <c:numCache>
                  <c:formatCode>General</c:formatCode>
                  <c:ptCount val="1"/>
                  <c:pt idx="0">
                    <c:v>8.099474601967932E-2</c:v>
                  </c:pt>
                </c:numCache>
              </c:numRef>
            </c:plus>
            <c:minus>
              <c:numRef>
                <c:f>Plotting!$I$10</c:f>
                <c:numCache>
                  <c:formatCode>General</c:formatCode>
                  <c:ptCount val="1"/>
                  <c:pt idx="0">
                    <c:v>8.099474601967932E-2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Plotting!$H$9</c:f>
              <c:strCache>
                <c:ptCount val="1"/>
                <c:pt idx="0">
                  <c:v>CYP1B1</c:v>
                </c:pt>
              </c:strCache>
            </c:strRef>
          </c:cat>
          <c:val>
            <c:numRef>
              <c:f>Plotting!$H$10</c:f>
              <c:numCache>
                <c:formatCode>0.000</c:formatCode>
                <c:ptCount val="1"/>
                <c:pt idx="0">
                  <c:v>1.0027218745146138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D1-44E5-920F-785CEB6E5FEA}"/>
            </c:ext>
          </c:extLst>
        </c:ser>
        <c:ser>
          <c:idx val="1"/>
          <c:order val="1"/>
          <c:tx>
            <c:strRef>
              <c:f>Plotting!$G$11</c:f>
              <c:strCache>
                <c:ptCount val="1"/>
                <c:pt idx="0">
                  <c:v>siUGDH_2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Plotting!$I$11</c:f>
                <c:numCache>
                  <c:formatCode>General</c:formatCode>
                  <c:ptCount val="1"/>
                  <c:pt idx="0">
                    <c:v>6.3201356841444067E-2</c:v>
                  </c:pt>
                </c:numCache>
              </c:numRef>
            </c:plus>
            <c:minus>
              <c:numRef>
                <c:f>Plotting!$I$11</c:f>
                <c:numCache>
                  <c:formatCode>General</c:formatCode>
                  <c:ptCount val="1"/>
                  <c:pt idx="0">
                    <c:v>6.3201356841444067E-2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Plotting!$H$9</c:f>
              <c:strCache>
                <c:ptCount val="1"/>
                <c:pt idx="0">
                  <c:v>CYP1B1</c:v>
                </c:pt>
              </c:strCache>
            </c:strRef>
          </c:cat>
          <c:val>
            <c:numRef>
              <c:f>Plotting!$H$11</c:f>
              <c:numCache>
                <c:formatCode>0.000</c:formatCode>
                <c:ptCount val="1"/>
                <c:pt idx="0">
                  <c:v>0.64387942859709324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D1-44E5-920F-785CEB6E5F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5123264"/>
        <c:axId val="869631504"/>
      </c:barChart>
      <c:catAx>
        <c:axId val="865123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869631504"/>
        <c:crosses val="autoZero"/>
        <c:auto val="1"/>
        <c:lblAlgn val="ctr"/>
        <c:lblOffset val="100"/>
        <c:noMultiLvlLbl val="0"/>
      </c:catAx>
      <c:valAx>
        <c:axId val="86963150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00_);[Red]\(#,##0.000\)" sourceLinked="0"/>
        <c:majorTickMark val="none"/>
        <c:minorTickMark val="none"/>
        <c:tickLblPos val="nextTo"/>
        <c:spPr>
          <a:noFill/>
          <a:ln w="190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865123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 w="12700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Plotting!$G$16</c:f>
              <c:strCache>
                <c:ptCount val="1"/>
                <c:pt idx="0">
                  <c:v>Scramble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Plotting!$I$16</c:f>
                <c:numCache>
                  <c:formatCode>General</c:formatCode>
                  <c:ptCount val="1"/>
                  <c:pt idx="0">
                    <c:v>0.19246569554128942</c:v>
                  </c:pt>
                </c:numCache>
              </c:numRef>
            </c:plus>
            <c:minus>
              <c:numRef>
                <c:f>Plotting!$I$16</c:f>
                <c:numCache>
                  <c:formatCode>General</c:formatCode>
                  <c:ptCount val="1"/>
                  <c:pt idx="0">
                    <c:v>0.19246569554128942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Plotting!$H$15</c:f>
              <c:strCache>
                <c:ptCount val="1"/>
                <c:pt idx="0">
                  <c:v>UGDH</c:v>
                </c:pt>
              </c:strCache>
            </c:strRef>
          </c:cat>
          <c:val>
            <c:numRef>
              <c:f>Plotting!$H$16</c:f>
              <c:numCache>
                <c:formatCode>0.000</c:formatCode>
                <c:ptCount val="1"/>
                <c:pt idx="0">
                  <c:v>1.0172308184945709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83-4986-A33A-DE69224621EF}"/>
            </c:ext>
          </c:extLst>
        </c:ser>
        <c:ser>
          <c:idx val="1"/>
          <c:order val="1"/>
          <c:tx>
            <c:strRef>
              <c:f>Plotting!$G$17</c:f>
              <c:strCache>
                <c:ptCount val="1"/>
                <c:pt idx="0">
                  <c:v>siUGDH_2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Plotting!$I$17</c:f>
                <c:numCache>
                  <c:formatCode>General</c:formatCode>
                  <c:ptCount val="1"/>
                  <c:pt idx="0">
                    <c:v>5.1709727996180059E-2</c:v>
                  </c:pt>
                </c:numCache>
              </c:numRef>
            </c:plus>
            <c:minus>
              <c:numRef>
                <c:f>Plotting!$I$17</c:f>
                <c:numCache>
                  <c:formatCode>General</c:formatCode>
                  <c:ptCount val="1"/>
                  <c:pt idx="0">
                    <c:v>5.1709727996180059E-2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Plotting!$H$15</c:f>
              <c:strCache>
                <c:ptCount val="1"/>
                <c:pt idx="0">
                  <c:v>UGDH</c:v>
                </c:pt>
              </c:strCache>
            </c:strRef>
          </c:cat>
          <c:val>
            <c:numRef>
              <c:f>Plotting!$H$17</c:f>
              <c:numCache>
                <c:formatCode>0.000</c:formatCode>
                <c:ptCount val="1"/>
                <c:pt idx="0">
                  <c:v>0.21831890140996055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83-4986-A33A-DE69224621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5123264"/>
        <c:axId val="869631504"/>
      </c:barChart>
      <c:catAx>
        <c:axId val="865123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869631504"/>
        <c:crosses val="autoZero"/>
        <c:auto val="1"/>
        <c:lblAlgn val="ctr"/>
        <c:lblOffset val="100"/>
        <c:noMultiLvlLbl val="0"/>
      </c:catAx>
      <c:valAx>
        <c:axId val="86963150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00_);[Red]\(#,##0.000\)" sourceLinked="0"/>
        <c:majorTickMark val="none"/>
        <c:minorTickMark val="none"/>
        <c:tickLblPos val="nextTo"/>
        <c:spPr>
          <a:noFill/>
          <a:ln w="190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865123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 w="12700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31750</xdr:colOff>
      <xdr:row>22</xdr:row>
      <xdr:rowOff>12700</xdr:rowOff>
    </xdr:from>
    <xdr:to>
      <xdr:col>4</xdr:col>
      <xdr:colOff>133350</xdr:colOff>
      <xdr:row>35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112E26B-55FB-4FF6-AA27-6B4514E39A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292100</xdr:colOff>
      <xdr:row>22</xdr:row>
      <xdr:rowOff>19050</xdr:rowOff>
    </xdr:from>
    <xdr:to>
      <xdr:col>8</xdr:col>
      <xdr:colOff>552450</xdr:colOff>
      <xdr:row>35</xdr:row>
      <xdr:rowOff>44450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AF1E551-0B26-4EDC-ABB9-51073DD061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120651</xdr:colOff>
      <xdr:row>22</xdr:row>
      <xdr:rowOff>15875</xdr:rowOff>
    </xdr:from>
    <xdr:to>
      <xdr:col>13</xdr:col>
      <xdr:colOff>558801</xdr:colOff>
      <xdr:row>35</xdr:row>
      <xdr:rowOff>41275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0C7070E-0E29-46A6-9A11-3B669573A0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V21"/>
  <sheetViews>
    <sheetView workbookViewId="0">
      <pane xSplit="3" ySplit="2" topLeftCell="G3" activePane="bottomRight" state="frozen"/>
      <selection pane="topRight" activeCell="D1" sqref="D1"/>
      <selection pane="bottomLeft" activeCell="A3" sqref="A3"/>
      <selection pane="bottomRight" activeCell="Q3" sqref="Q3:S20"/>
    </sheetView>
  </sheetViews>
  <sheetFormatPr defaultColWidth="8.75" defaultRowHeight="14"/>
  <cols>
    <col min="1" max="1" width="1.75" style="2" customWidth="1"/>
    <col min="2" max="2" width="3.4140625" style="2" customWidth="1"/>
    <col min="3" max="3" width="20.1640625" style="2" customWidth="1"/>
    <col min="4" max="5" width="9.4140625" style="3" customWidth="1"/>
    <col min="6" max="6" width="9.58203125" style="3" customWidth="1"/>
    <col min="7" max="7" width="9.1640625" style="3" bestFit="1" customWidth="1"/>
    <col min="8" max="9" width="8.83203125" style="3" customWidth="1"/>
    <col min="10" max="13" width="8.58203125" style="3" customWidth="1"/>
    <col min="14" max="15" width="8.4140625" style="2" customWidth="1"/>
    <col min="16" max="16" width="9" style="2" customWidth="1"/>
    <col min="17" max="19" width="7.83203125" style="2" customWidth="1"/>
    <col min="20" max="21" width="8.25" style="2" customWidth="1"/>
    <col min="22" max="16384" width="8.75" style="2"/>
  </cols>
  <sheetData>
    <row r="1" spans="2:22" s="1" customFormat="1" ht="16.5" customHeight="1" thickBot="1">
      <c r="B1" s="9"/>
      <c r="C1" s="10"/>
      <c r="D1" s="140" t="s">
        <v>7</v>
      </c>
      <c r="E1" s="141"/>
      <c r="F1" s="141"/>
      <c r="G1" s="142"/>
      <c r="H1" s="143" t="s">
        <v>0</v>
      </c>
      <c r="I1" s="144"/>
      <c r="J1" s="144"/>
      <c r="K1" s="145" t="s">
        <v>1</v>
      </c>
      <c r="L1" s="146"/>
      <c r="M1" s="146"/>
      <c r="N1" s="147" t="s">
        <v>2</v>
      </c>
      <c r="O1" s="148"/>
      <c r="P1" s="149"/>
      <c r="Q1" s="150" t="s">
        <v>3</v>
      </c>
      <c r="R1" s="151"/>
      <c r="S1" s="152"/>
    </row>
    <row r="2" spans="2:22" s="18" customFormat="1" ht="14.5" thickBot="1">
      <c r="B2" s="12" t="s">
        <v>4</v>
      </c>
      <c r="C2" s="13" t="s">
        <v>5</v>
      </c>
      <c r="D2" s="14" t="s">
        <v>26</v>
      </c>
      <c r="E2" s="15" t="s">
        <v>28</v>
      </c>
      <c r="F2" s="15" t="s">
        <v>30</v>
      </c>
      <c r="G2" s="17" t="s">
        <v>6</v>
      </c>
      <c r="H2" s="14" t="s">
        <v>26</v>
      </c>
      <c r="I2" s="15" t="s">
        <v>28</v>
      </c>
      <c r="J2" s="16" t="s">
        <v>30</v>
      </c>
      <c r="K2" s="14" t="s">
        <v>26</v>
      </c>
      <c r="L2" s="15" t="s">
        <v>28</v>
      </c>
      <c r="M2" s="16" t="s">
        <v>30</v>
      </c>
      <c r="N2" s="14" t="s">
        <v>26</v>
      </c>
      <c r="O2" s="15" t="s">
        <v>28</v>
      </c>
      <c r="P2" s="16" t="s">
        <v>30</v>
      </c>
      <c r="Q2" s="14" t="s">
        <v>26</v>
      </c>
      <c r="R2" s="15" t="s">
        <v>28</v>
      </c>
      <c r="S2" s="16" t="s">
        <v>30</v>
      </c>
      <c r="T2" s="14" t="s">
        <v>26</v>
      </c>
      <c r="U2" s="15" t="s">
        <v>28</v>
      </c>
      <c r="V2" s="16" t="s">
        <v>30</v>
      </c>
    </row>
    <row r="3" spans="2:22" s="19" customFormat="1">
      <c r="B3" s="20">
        <v>1</v>
      </c>
      <c r="C3" s="21" t="s">
        <v>11</v>
      </c>
      <c r="D3" s="22">
        <v>25.295268631021099</v>
      </c>
      <c r="E3" s="23">
        <v>20.860057706589199</v>
      </c>
      <c r="F3" s="24">
        <v>22.540192320269899</v>
      </c>
      <c r="G3" s="25">
        <v>25.254058626375699</v>
      </c>
      <c r="H3" s="121">
        <f>D3-G3</f>
        <v>4.1210004645400033E-2</v>
      </c>
      <c r="I3" s="26">
        <f>E3-G3</f>
        <v>-4.3940009197864995</v>
      </c>
      <c r="J3" s="27">
        <f>F3-G3</f>
        <v>-2.7138663061057997</v>
      </c>
      <c r="K3" s="28">
        <f>AVERAGE(H4,H6:H7,H9,H11)</f>
        <v>-0.80678058921433971</v>
      </c>
      <c r="L3" s="29">
        <f>AVERAGE(I3:I4,I6:I7,I9)</f>
        <v>-4.437031445892579</v>
      </c>
      <c r="M3" s="29">
        <f>AVERAGE(J3:J11)</f>
        <v>-2.8803016496347</v>
      </c>
      <c r="N3" s="28">
        <f>H3-K3</f>
        <v>0.84799059385973974</v>
      </c>
      <c r="O3" s="119">
        <f>I3-L3</f>
        <v>4.3030526106079492E-2</v>
      </c>
      <c r="P3" s="120">
        <f>J3-M3</f>
        <v>0.16643534352890033</v>
      </c>
      <c r="Q3" s="125">
        <f>2^(-N3)</f>
        <v>0.55555798646469989</v>
      </c>
      <c r="R3" s="30">
        <f>2^(-O3)</f>
        <v>0.97061393225019388</v>
      </c>
      <c r="S3" s="31">
        <f>2^(-P3)</f>
        <v>0.89104157716731902</v>
      </c>
      <c r="T3" s="32">
        <f>2^(-K3)</f>
        <v>1.7493034685685316</v>
      </c>
      <c r="U3" s="32">
        <f>2^(-L3)</f>
        <v>21.661052597681344</v>
      </c>
      <c r="V3" s="32">
        <f>2^(-M3)</f>
        <v>7.3630405644976555</v>
      </c>
    </row>
    <row r="4" spans="2:22" s="19" customFormat="1">
      <c r="B4" s="33">
        <v>2</v>
      </c>
      <c r="C4" s="34" t="s">
        <v>12</v>
      </c>
      <c r="D4" s="35">
        <v>23.860090923993599</v>
      </c>
      <c r="E4" s="36">
        <v>19.949192986109502</v>
      </c>
      <c r="F4" s="37">
        <v>21.347059114599698</v>
      </c>
      <c r="G4" s="38">
        <v>24.468577943065799</v>
      </c>
      <c r="H4" s="39">
        <f>D4-G4</f>
        <v>-0.60848701907220004</v>
      </c>
      <c r="I4" s="40">
        <f t="shared" ref="I4:I20" si="0">E4-G4</f>
        <v>-4.5193849569562978</v>
      </c>
      <c r="J4" s="41">
        <f t="shared" ref="J4:J20" si="1">F4-G4</f>
        <v>-3.1215188284661011</v>
      </c>
      <c r="K4" s="42"/>
      <c r="L4" s="43"/>
      <c r="M4" s="43"/>
      <c r="N4" s="42">
        <f>H4-K3</f>
        <v>0.19829357014213966</v>
      </c>
      <c r="O4" s="84">
        <f>I4-L3</f>
        <v>-8.2353511063718798E-2</v>
      </c>
      <c r="P4" s="44">
        <f>J4-M3</f>
        <v>-0.24121717883140104</v>
      </c>
      <c r="Q4" s="81">
        <f t="shared" ref="Q4:R11" si="2">2^(-N4)</f>
        <v>0.8715808658396792</v>
      </c>
      <c r="R4" s="45">
        <f t="shared" si="2"/>
        <v>1.0587437925869594</v>
      </c>
      <c r="S4" s="46">
        <f t="shared" ref="S4:S8" si="3">2^(-P4)</f>
        <v>1.1819894665661161</v>
      </c>
    </row>
    <row r="5" spans="2:22" s="19" customFormat="1">
      <c r="B5" s="33">
        <v>3</v>
      </c>
      <c r="C5" s="34" t="s">
        <v>13</v>
      </c>
      <c r="D5" s="35">
        <v>24.068059856714601</v>
      </c>
      <c r="E5" s="36">
        <v>20.128556094579899</v>
      </c>
      <c r="F5" s="37">
        <v>21.7538692771295</v>
      </c>
      <c r="G5" s="38">
        <v>24.2893951277442</v>
      </c>
      <c r="H5" s="122">
        <f t="shared" ref="H5:H11" si="4">D5-G5</f>
        <v>-0.2213352710295986</v>
      </c>
      <c r="I5" s="123">
        <f t="shared" si="0"/>
        <v>-4.1608390331643008</v>
      </c>
      <c r="J5" s="41">
        <f t="shared" si="1"/>
        <v>-2.5355258506147003</v>
      </c>
      <c r="K5" s="42"/>
      <c r="L5" s="43"/>
      <c r="M5" s="43"/>
      <c r="N5" s="42">
        <f>H5-K3</f>
        <v>0.5854453181847411</v>
      </c>
      <c r="O5" s="84">
        <f>I5-L3</f>
        <v>0.27619241272827821</v>
      </c>
      <c r="P5" s="44">
        <f>J5-M3</f>
        <v>0.34477579901999977</v>
      </c>
      <c r="Q5" s="126">
        <f t="shared" si="2"/>
        <v>0.66644359495332994</v>
      </c>
      <c r="R5" s="127">
        <f t="shared" si="2"/>
        <v>0.82576752469554215</v>
      </c>
      <c r="S5" s="46">
        <f t="shared" si="3"/>
        <v>0.78743033710363797</v>
      </c>
    </row>
    <row r="6" spans="2:22" s="19" customFormat="1">
      <c r="B6" s="33">
        <v>4</v>
      </c>
      <c r="C6" s="34" t="s">
        <v>14</v>
      </c>
      <c r="D6" s="35">
        <v>23.488791401170399</v>
      </c>
      <c r="E6" s="36">
        <v>20.0601669924691</v>
      </c>
      <c r="F6" s="37">
        <v>21.360890648235198</v>
      </c>
      <c r="G6" s="38">
        <v>24.539450539449099</v>
      </c>
      <c r="H6" s="39">
        <f t="shared" ref="H6:H7" si="5">D6-G6</f>
        <v>-1.0506591382787001</v>
      </c>
      <c r="I6" s="40">
        <f t="shared" ref="I6:I7" si="6">E6-G6</f>
        <v>-4.4792835469799996</v>
      </c>
      <c r="J6" s="41">
        <f t="shared" ref="J6:J7" si="7">F6-G6</f>
        <v>-3.1785598912139008</v>
      </c>
      <c r="K6" s="42"/>
      <c r="L6" s="43"/>
      <c r="M6" s="43"/>
      <c r="N6" s="42">
        <f>H6-K3</f>
        <v>-0.24387854906436035</v>
      </c>
      <c r="O6" s="84">
        <f>I6-L3</f>
        <v>-4.2252101087420613E-2</v>
      </c>
      <c r="P6" s="44">
        <f>J6-M3</f>
        <v>-0.29825824157920078</v>
      </c>
      <c r="Q6" s="81">
        <f t="shared" ref="Q6:Q7" si="8">2^(-N6)</f>
        <v>1.1841719200703245</v>
      </c>
      <c r="R6" s="45">
        <f t="shared" ref="R6:R7" si="9">2^(-O6)</f>
        <v>1.0297200042389316</v>
      </c>
      <c r="S6" s="46">
        <f t="shared" ref="S6:S7" si="10">2^(-P6)</f>
        <v>1.2296589557991242</v>
      </c>
    </row>
    <row r="7" spans="2:22" s="19" customFormat="1" ht="13.5" customHeight="1">
      <c r="B7" s="33">
        <v>5</v>
      </c>
      <c r="C7" s="34" t="s">
        <v>15</v>
      </c>
      <c r="D7" s="35">
        <v>23.177524238163699</v>
      </c>
      <c r="E7" s="36">
        <v>19.7338863801949</v>
      </c>
      <c r="F7" s="37">
        <v>20.9779960934396</v>
      </c>
      <c r="G7" s="38">
        <v>23.981813535903399</v>
      </c>
      <c r="H7" s="39">
        <f t="shared" si="5"/>
        <v>-0.80428929773970026</v>
      </c>
      <c r="I7" s="40">
        <f t="shared" si="6"/>
        <v>-4.2479271557084992</v>
      </c>
      <c r="J7" s="41">
        <f t="shared" si="7"/>
        <v>-3.0038174424637987</v>
      </c>
      <c r="K7" s="42"/>
      <c r="L7" s="43"/>
      <c r="M7" s="43"/>
      <c r="N7" s="42">
        <f>H7-K3</f>
        <v>2.4912914746394454E-3</v>
      </c>
      <c r="O7" s="84">
        <f>I7-L3</f>
        <v>0.18910429018407982</v>
      </c>
      <c r="P7" s="44">
        <f>J7-M3</f>
        <v>-0.12351579282909864</v>
      </c>
      <c r="Q7" s="81">
        <f t="shared" si="8"/>
        <v>0.99827465845434449</v>
      </c>
      <c r="R7" s="45">
        <f t="shared" si="9"/>
        <v>0.87715013861958546</v>
      </c>
      <c r="S7" s="46">
        <f t="shared" si="10"/>
        <v>1.089386423531526</v>
      </c>
    </row>
    <row r="8" spans="2:22" s="19" customFormat="1">
      <c r="B8" s="33">
        <v>6</v>
      </c>
      <c r="C8" s="34" t="s">
        <v>16</v>
      </c>
      <c r="D8" s="35">
        <v>24.597205036564301</v>
      </c>
      <c r="E8" s="36">
        <v>20.377826338932099</v>
      </c>
      <c r="F8" s="37">
        <v>21.579137999716298</v>
      </c>
      <c r="G8" s="38">
        <v>24.3610816211038</v>
      </c>
      <c r="H8" s="122">
        <f t="shared" si="4"/>
        <v>0.23612341546050075</v>
      </c>
      <c r="I8" s="123">
        <f t="shared" si="0"/>
        <v>-3.9832552821717009</v>
      </c>
      <c r="J8" s="41">
        <f t="shared" si="1"/>
        <v>-2.7819436213875015</v>
      </c>
      <c r="K8" s="42"/>
      <c r="L8" s="43"/>
      <c r="M8" s="43"/>
      <c r="N8" s="42">
        <f>H8-K3</f>
        <v>1.0429040046748406</v>
      </c>
      <c r="O8" s="84">
        <f>I8-L3</f>
        <v>0.45377616372087815</v>
      </c>
      <c r="P8" s="44">
        <f>J8-M3</f>
        <v>9.8358028247198526E-2</v>
      </c>
      <c r="Q8" s="126">
        <f t="shared" si="2"/>
        <v>0.48534952842876233</v>
      </c>
      <c r="R8" s="127">
        <f t="shared" si="2"/>
        <v>0.73012927718205178</v>
      </c>
      <c r="S8" s="46">
        <f t="shared" si="3"/>
        <v>0.93409550711904055</v>
      </c>
    </row>
    <row r="9" spans="2:22" s="19" customFormat="1" ht="13.5" customHeight="1">
      <c r="B9" s="33">
        <v>7</v>
      </c>
      <c r="C9" s="34" t="s">
        <v>22</v>
      </c>
      <c r="D9" s="35">
        <v>23.763235106314699</v>
      </c>
      <c r="E9" s="36">
        <v>19.8743972116382</v>
      </c>
      <c r="F9" s="37">
        <v>21.248148102093701</v>
      </c>
      <c r="G9" s="38">
        <v>24.418957861669799</v>
      </c>
      <c r="H9" s="39">
        <f t="shared" si="4"/>
        <v>-0.65572275535510016</v>
      </c>
      <c r="I9" s="40">
        <f t="shared" si="0"/>
        <v>-4.5445606500315989</v>
      </c>
      <c r="J9" s="41">
        <f t="shared" si="1"/>
        <v>-3.1708097595760982</v>
      </c>
      <c r="K9" s="42"/>
      <c r="L9" s="43"/>
      <c r="M9" s="43"/>
      <c r="N9" s="42">
        <f>H9-K3</f>
        <v>0.15105783385923954</v>
      </c>
      <c r="O9" s="84">
        <f>I9-L3</f>
        <v>-0.1075292041390199</v>
      </c>
      <c r="P9" s="44">
        <f>J9-M3</f>
        <v>-0.2905081099413982</v>
      </c>
      <c r="Q9" s="81">
        <f t="shared" si="2"/>
        <v>0.90058987683885627</v>
      </c>
      <c r="R9" s="45">
        <f t="shared" si="2"/>
        <v>1.0773815048773987</v>
      </c>
      <c r="S9" s="46">
        <f t="shared" ref="S9:S11" si="11">2^(-P9)</f>
        <v>1.2230709612898665</v>
      </c>
    </row>
    <row r="10" spans="2:22" s="19" customFormat="1" ht="13.5" customHeight="1">
      <c r="B10" s="33">
        <v>8</v>
      </c>
      <c r="C10" s="34" t="s">
        <v>23</v>
      </c>
      <c r="D10" s="111">
        <v>26.3590766665628</v>
      </c>
      <c r="E10" s="112">
        <v>21.678611651783601</v>
      </c>
      <c r="F10" s="113">
        <v>23.049543319199401</v>
      </c>
      <c r="G10" s="114">
        <v>25.440474147334601</v>
      </c>
      <c r="H10" s="122">
        <f t="shared" ref="H10" si="12">D10-G10</f>
        <v>0.91860251922819813</v>
      </c>
      <c r="I10" s="123">
        <f t="shared" ref="I10" si="13">E10-G10</f>
        <v>-3.7618624955510001</v>
      </c>
      <c r="J10" s="41">
        <f t="shared" ref="J10" si="14">F10-G10</f>
        <v>-2.3909308281352004</v>
      </c>
      <c r="K10" s="115"/>
      <c r="L10" s="116"/>
      <c r="M10" s="116"/>
      <c r="N10" s="42">
        <f>H10-K3</f>
        <v>1.7253831084425379</v>
      </c>
      <c r="O10" s="84">
        <f>I10-L3</f>
        <v>0.67516895034157898</v>
      </c>
      <c r="P10" s="44">
        <f>J10-M3</f>
        <v>0.48937082149949962</v>
      </c>
      <c r="Q10" s="126">
        <f t="shared" ref="Q10" si="15">2^(-N10)</f>
        <v>0.30241820432455913</v>
      </c>
      <c r="R10" s="127">
        <f t="shared" ref="R10" si="16">2^(-O10)</f>
        <v>0.6262588754358196</v>
      </c>
      <c r="S10" s="46">
        <f t="shared" ref="S10" si="17">2^(-P10)</f>
        <v>0.7123356891378323</v>
      </c>
    </row>
    <row r="11" spans="2:22" s="19" customFormat="1" ht="14.5" thickBot="1">
      <c r="B11" s="47">
        <v>9</v>
      </c>
      <c r="C11" s="48" t="s">
        <v>31</v>
      </c>
      <c r="D11" s="49">
        <v>23.101428022926701</v>
      </c>
      <c r="E11" s="50">
        <v>19.888227632121701</v>
      </c>
      <c r="F11" s="51">
        <v>20.9904304398035</v>
      </c>
      <c r="G11" s="52">
        <v>24.016172758552699</v>
      </c>
      <c r="H11" s="53">
        <f t="shared" si="4"/>
        <v>-0.91474473562599812</v>
      </c>
      <c r="I11" s="124">
        <f t="shared" si="0"/>
        <v>-4.1279451264309976</v>
      </c>
      <c r="J11" s="55">
        <f t="shared" si="1"/>
        <v>-3.0257423187491987</v>
      </c>
      <c r="K11" s="56"/>
      <c r="L11" s="57"/>
      <c r="M11" s="57"/>
      <c r="N11" s="56">
        <f>H11-K3</f>
        <v>-0.10796414641165841</v>
      </c>
      <c r="O11" s="85">
        <f>I11-L3</f>
        <v>0.30908631946158138</v>
      </c>
      <c r="P11" s="58">
        <f>J11-M3</f>
        <v>-0.14544066911449871</v>
      </c>
      <c r="Q11" s="82">
        <f t="shared" si="2"/>
        <v>1.0777063617531701</v>
      </c>
      <c r="R11" s="128">
        <f t="shared" si="2"/>
        <v>0.80715277942109098</v>
      </c>
      <c r="S11" s="60">
        <f t="shared" si="11"/>
        <v>1.1060684487366772</v>
      </c>
    </row>
    <row r="12" spans="2:22" s="19" customFormat="1">
      <c r="B12" s="65">
        <v>10</v>
      </c>
      <c r="C12" s="66" t="s">
        <v>32</v>
      </c>
      <c r="D12" s="67">
        <v>23.3072854885787</v>
      </c>
      <c r="E12" s="68">
        <v>20.226938929752301</v>
      </c>
      <c r="F12" s="69">
        <v>23.397306645397599</v>
      </c>
      <c r="G12" s="70">
        <v>24.393061047833498</v>
      </c>
      <c r="H12" s="71">
        <f t="shared" ref="H12:H20" si="18">D12-G12</f>
        <v>-1.0857755592547988</v>
      </c>
      <c r="I12" s="26">
        <f t="shared" si="0"/>
        <v>-4.1661221180811978</v>
      </c>
      <c r="J12" s="27">
        <f t="shared" si="1"/>
        <v>-0.99575440243589952</v>
      </c>
      <c r="K12" s="72"/>
      <c r="L12" s="73"/>
      <c r="M12" s="73"/>
      <c r="N12" s="86">
        <f>H12-K3</f>
        <v>-0.27899497004045914</v>
      </c>
      <c r="O12" s="87">
        <f>I12-L3</f>
        <v>0.27090932781138122</v>
      </c>
      <c r="P12" s="88">
        <f>J12-M3</f>
        <v>1.8845472471988005</v>
      </c>
      <c r="Q12" s="83">
        <f t="shared" ref="Q12:Q20" si="19">2^(-N12)</f>
        <v>1.2133493298961204</v>
      </c>
      <c r="R12" s="30">
        <f t="shared" ref="R12:R20" si="20">2^(-O12)</f>
        <v>0.82879699205576562</v>
      </c>
      <c r="S12" s="31">
        <f t="shared" ref="S12" si="21">2^(-P12)</f>
        <v>0.27082874069395041</v>
      </c>
    </row>
    <row r="13" spans="2:22" s="19" customFormat="1">
      <c r="B13" s="33">
        <v>11</v>
      </c>
      <c r="C13" s="34" t="s">
        <v>17</v>
      </c>
      <c r="D13" s="35">
        <v>23.9842371295485</v>
      </c>
      <c r="E13" s="36">
        <v>21.135667434298099</v>
      </c>
      <c r="F13" s="37">
        <v>24.365934342315899</v>
      </c>
      <c r="G13" s="38">
        <v>25.129807192661001</v>
      </c>
      <c r="H13" s="39">
        <f t="shared" si="18"/>
        <v>-1.1455700631125012</v>
      </c>
      <c r="I13" s="40">
        <f t="shared" si="0"/>
        <v>-3.9941397583629019</v>
      </c>
      <c r="J13" s="41">
        <f t="shared" si="1"/>
        <v>-0.76387285034510199</v>
      </c>
      <c r="K13" s="61"/>
      <c r="L13" s="62"/>
      <c r="M13" s="62"/>
      <c r="N13" s="42">
        <f>H13-K3</f>
        <v>-0.3387894738981615</v>
      </c>
      <c r="O13" s="84">
        <f>I13-L3</f>
        <v>0.44289168752967711</v>
      </c>
      <c r="P13" s="44">
        <f>J13-M3</f>
        <v>2.116428799289598</v>
      </c>
      <c r="Q13" s="81">
        <f t="shared" si="19"/>
        <v>1.264694977547465</v>
      </c>
      <c r="R13" s="45">
        <f t="shared" si="20"/>
        <v>0.73565860151546125</v>
      </c>
      <c r="S13" s="46">
        <f t="shared" ref="S13:S17" si="22">2^(-P13)</f>
        <v>0.2306170687359671</v>
      </c>
    </row>
    <row r="14" spans="2:22" s="19" customFormat="1">
      <c r="B14" s="33">
        <v>12</v>
      </c>
      <c r="C14" s="34" t="s">
        <v>18</v>
      </c>
      <c r="D14" s="35">
        <v>23.778836316810501</v>
      </c>
      <c r="E14" s="36">
        <v>20.4619220500729</v>
      </c>
      <c r="F14" s="37">
        <v>23.835291942823201</v>
      </c>
      <c r="G14" s="38">
        <v>24.449835769003801</v>
      </c>
      <c r="H14" s="39">
        <f t="shared" ref="H14:H15" si="23">D14-G14</f>
        <v>-0.67099945219329982</v>
      </c>
      <c r="I14" s="40">
        <f t="shared" ref="I14:I15" si="24">E14-G14</f>
        <v>-3.9879137189309013</v>
      </c>
      <c r="J14" s="41">
        <f t="shared" ref="J14:J15" si="25">F14-G14</f>
        <v>-0.61454382618060066</v>
      </c>
      <c r="K14" s="42"/>
      <c r="L14" s="43"/>
      <c r="M14" s="43"/>
      <c r="N14" s="42">
        <f>H14-K3</f>
        <v>0.13578113702103989</v>
      </c>
      <c r="O14" s="84">
        <f>I14-L3</f>
        <v>0.44911772696167773</v>
      </c>
      <c r="P14" s="44">
        <f>J14-M3</f>
        <v>2.2657578234540994</v>
      </c>
      <c r="Q14" s="81">
        <f t="shared" ref="Q14:Q15" si="26">2^(-N14)</f>
        <v>0.91017689131679003</v>
      </c>
      <c r="R14" s="45">
        <f t="shared" ref="R14:R15" si="27">2^(-O14)</f>
        <v>0.73249066208208391</v>
      </c>
      <c r="S14" s="46">
        <f t="shared" ref="S14:S15" si="28">2^(-P14)</f>
        <v>0.20794042737400364</v>
      </c>
    </row>
    <row r="15" spans="2:22" s="19" customFormat="1">
      <c r="B15" s="33">
        <v>13</v>
      </c>
      <c r="C15" s="34" t="s">
        <v>19</v>
      </c>
      <c r="D15" s="35">
        <v>23.786001223238301</v>
      </c>
      <c r="E15" s="36">
        <v>20.755010482120401</v>
      </c>
      <c r="F15" s="37">
        <v>23.804316454893801</v>
      </c>
      <c r="G15" s="38">
        <v>24.5952583683166</v>
      </c>
      <c r="H15" s="39">
        <f t="shared" si="23"/>
        <v>-0.80925714507829838</v>
      </c>
      <c r="I15" s="40">
        <f t="shared" si="24"/>
        <v>-3.8402478861961988</v>
      </c>
      <c r="J15" s="41">
        <f t="shared" si="25"/>
        <v>-0.79094191342279885</v>
      </c>
      <c r="K15" s="42"/>
      <c r="L15" s="43"/>
      <c r="M15" s="43"/>
      <c r="N15" s="42">
        <f>H15-K3</f>
        <v>-2.4765558639586738E-3</v>
      </c>
      <c r="O15" s="84">
        <f>I15-L3</f>
        <v>0.59678355969638019</v>
      </c>
      <c r="P15" s="44">
        <f>J15-M3</f>
        <v>2.0893597362119012</v>
      </c>
      <c r="Q15" s="81">
        <f t="shared" si="26"/>
        <v>1.0017180919462345</v>
      </c>
      <c r="R15" s="45">
        <f t="shared" si="27"/>
        <v>0.66122649562627334</v>
      </c>
      <c r="S15" s="46">
        <f t="shared" si="28"/>
        <v>0.23498494979115267</v>
      </c>
    </row>
    <row r="16" spans="2:22" s="19" customFormat="1">
      <c r="B16" s="33">
        <v>14</v>
      </c>
      <c r="C16" s="34" t="s">
        <v>20</v>
      </c>
      <c r="D16" s="35">
        <v>24.931758116227901</v>
      </c>
      <c r="E16" s="36">
        <v>21.264651353370699</v>
      </c>
      <c r="F16" s="37">
        <v>24.5265518492727</v>
      </c>
      <c r="G16" s="38">
        <v>25.458575696457899</v>
      </c>
      <c r="H16" s="39">
        <f t="shared" si="18"/>
        <v>-0.52681758022999858</v>
      </c>
      <c r="I16" s="40">
        <f t="shared" si="0"/>
        <v>-4.1939243430872004</v>
      </c>
      <c r="J16" s="41">
        <f t="shared" si="1"/>
        <v>-0.93202384718519937</v>
      </c>
      <c r="K16" s="42"/>
      <c r="L16" s="43"/>
      <c r="M16" s="43"/>
      <c r="N16" s="42">
        <f>H16-K3</f>
        <v>0.27996300898434112</v>
      </c>
      <c r="O16" s="84">
        <f>I16-L3</f>
        <v>0.24310710280537862</v>
      </c>
      <c r="P16" s="44">
        <f>J16-M3</f>
        <v>1.9482778024495007</v>
      </c>
      <c r="Q16" s="81">
        <f t="shared" si="19"/>
        <v>0.82361213459169691</v>
      </c>
      <c r="R16" s="45">
        <f t="shared" si="20"/>
        <v>0.84492365663532543</v>
      </c>
      <c r="S16" s="46">
        <f t="shared" si="22"/>
        <v>0.25912537379087958</v>
      </c>
    </row>
    <row r="17" spans="2:19" s="19" customFormat="1">
      <c r="B17" s="33">
        <v>15</v>
      </c>
      <c r="C17" s="34" t="s">
        <v>21</v>
      </c>
      <c r="D17" s="35">
        <v>24.746716575537999</v>
      </c>
      <c r="E17" s="36">
        <v>21.252665945931501</v>
      </c>
      <c r="F17" s="37">
        <v>24.8160999084823</v>
      </c>
      <c r="G17" s="38">
        <v>24.868918826076701</v>
      </c>
      <c r="H17" s="39">
        <f t="shared" si="18"/>
        <v>-0.12220225053870237</v>
      </c>
      <c r="I17" s="40">
        <f t="shared" si="0"/>
        <v>-3.6162528801452005</v>
      </c>
      <c r="J17" s="41">
        <f t="shared" si="1"/>
        <v>-5.2818917594400716E-2</v>
      </c>
      <c r="K17" s="42"/>
      <c r="L17" s="43"/>
      <c r="M17" s="43"/>
      <c r="N17" s="42">
        <f>H17-K3</f>
        <v>0.68457833867563733</v>
      </c>
      <c r="O17" s="84">
        <f>I17-L3</f>
        <v>0.82077856574737851</v>
      </c>
      <c r="P17" s="44">
        <f>J17-M3</f>
        <v>2.8274827320402993</v>
      </c>
      <c r="Q17" s="81">
        <f t="shared" si="19"/>
        <v>0.62218764895058054</v>
      </c>
      <c r="R17" s="45">
        <f t="shared" si="20"/>
        <v>0.56613633868806001</v>
      </c>
      <c r="S17" s="46">
        <f t="shared" si="22"/>
        <v>0.140877905270645</v>
      </c>
    </row>
    <row r="18" spans="2:19" s="19" customFormat="1">
      <c r="B18" s="33">
        <v>16</v>
      </c>
      <c r="C18" s="34" t="s">
        <v>24</v>
      </c>
      <c r="D18" s="35">
        <v>24.704826293499401</v>
      </c>
      <c r="E18" s="36">
        <v>20.401115642283902</v>
      </c>
      <c r="F18" s="37">
        <v>23.5389110868412</v>
      </c>
      <c r="G18" s="38">
        <v>24.626236504319198</v>
      </c>
      <c r="H18" s="39">
        <f t="shared" si="18"/>
        <v>7.8589789180202985E-2</v>
      </c>
      <c r="I18" s="40">
        <f t="shared" si="0"/>
        <v>-4.2251208620352969</v>
      </c>
      <c r="J18" s="41">
        <f t="shared" si="1"/>
        <v>-1.0873254174779987</v>
      </c>
      <c r="K18" s="61"/>
      <c r="L18" s="62"/>
      <c r="M18" s="62"/>
      <c r="N18" s="42">
        <f>H18-K3</f>
        <v>0.88537037839454269</v>
      </c>
      <c r="O18" s="84">
        <f>I18-L3</f>
        <v>0.21191058385728212</v>
      </c>
      <c r="P18" s="44">
        <f>J18-M3</f>
        <v>1.7929762321567013</v>
      </c>
      <c r="Q18" s="81">
        <f t="shared" si="19"/>
        <v>0.54134852627935792</v>
      </c>
      <c r="R18" s="45">
        <f t="shared" si="20"/>
        <v>0.86339306876423594</v>
      </c>
      <c r="S18" s="46">
        <f t="shared" ref="S18:S20" si="29">2^(-P18)</f>
        <v>0.28857610851992171</v>
      </c>
    </row>
    <row r="19" spans="2:19" s="19" customFormat="1">
      <c r="B19" s="33">
        <v>17</v>
      </c>
      <c r="C19" s="34" t="s">
        <v>33</v>
      </c>
      <c r="D19" s="111">
        <v>24.145872167563901</v>
      </c>
      <c r="E19" s="112">
        <v>20.317247987459901</v>
      </c>
      <c r="F19" s="113">
        <v>23.712169979669198</v>
      </c>
      <c r="G19" s="114">
        <v>24.025652352301599</v>
      </c>
      <c r="H19" s="39">
        <f t="shared" ref="H19" si="30">D19-G19</f>
        <v>0.12021981526230263</v>
      </c>
      <c r="I19" s="40">
        <f t="shared" ref="I19" si="31">E19-G19</f>
        <v>-3.708404364841698</v>
      </c>
      <c r="J19" s="41">
        <f t="shared" ref="J19" si="32">F19-G19</f>
        <v>-0.31348237263240009</v>
      </c>
      <c r="K19" s="117"/>
      <c r="L19" s="118"/>
      <c r="M19" s="118"/>
      <c r="N19" s="42">
        <f>H19-K3</f>
        <v>0.92700040447664234</v>
      </c>
      <c r="O19" s="84">
        <f>I19-L3</f>
        <v>0.72862708105088103</v>
      </c>
      <c r="P19" s="44">
        <f>J19-M3</f>
        <v>2.5668192770022999</v>
      </c>
      <c r="Q19" s="81">
        <f t="shared" ref="Q19" si="33">2^(-N19)</f>
        <v>0.5259507421453955</v>
      </c>
      <c r="R19" s="45">
        <f t="shared" ref="R19" si="34">2^(-O19)</f>
        <v>0.60347793133458782</v>
      </c>
      <c r="S19" s="46">
        <f t="shared" ref="S19" si="35">2^(-P19)</f>
        <v>0.16877588897286366</v>
      </c>
    </row>
    <row r="20" spans="2:19" s="19" customFormat="1" ht="14.5" thickBot="1">
      <c r="B20" s="47">
        <v>18</v>
      </c>
      <c r="C20" s="48" t="s">
        <v>34</v>
      </c>
      <c r="D20" s="49">
        <v>25.1869798159554</v>
      </c>
      <c r="E20" s="50">
        <v>21.119615799643501</v>
      </c>
      <c r="F20" s="51">
        <v>24.684043095687301</v>
      </c>
      <c r="G20" s="52">
        <v>24.948559481228902</v>
      </c>
      <c r="H20" s="53">
        <f t="shared" si="18"/>
        <v>0.2384203347264986</v>
      </c>
      <c r="I20" s="54">
        <f t="shared" si="0"/>
        <v>-3.8289436815854003</v>
      </c>
      <c r="J20" s="55">
        <f t="shared" si="1"/>
        <v>-0.26451638554160084</v>
      </c>
      <c r="K20" s="63"/>
      <c r="L20" s="64"/>
      <c r="M20" s="64"/>
      <c r="N20" s="56">
        <f>H20-K3</f>
        <v>1.0452009239408384</v>
      </c>
      <c r="O20" s="85">
        <f>I20-L3</f>
        <v>0.6080877643071787</v>
      </c>
      <c r="P20" s="58">
        <f>J20-M3</f>
        <v>2.6157852640930992</v>
      </c>
      <c r="Q20" s="82">
        <f t="shared" si="19"/>
        <v>0.48457741673736965</v>
      </c>
      <c r="R20" s="59">
        <f t="shared" si="20"/>
        <v>0.65606571525446111</v>
      </c>
      <c r="S20" s="60">
        <f t="shared" si="29"/>
        <v>0.16314364954026109</v>
      </c>
    </row>
    <row r="21" spans="2:19" s="18" customFormat="1">
      <c r="D21" s="89"/>
      <c r="E21" s="89"/>
      <c r="F21" s="89"/>
      <c r="G21" s="89"/>
      <c r="H21" s="89"/>
      <c r="I21" s="89"/>
      <c r="J21" s="89"/>
      <c r="K21" s="89"/>
      <c r="L21" s="89"/>
      <c r="M21" s="89"/>
    </row>
  </sheetData>
  <mergeCells count="5">
    <mergeCell ref="D1:G1"/>
    <mergeCell ref="H1:J1"/>
    <mergeCell ref="K1:M1"/>
    <mergeCell ref="N1:P1"/>
    <mergeCell ref="Q1:S1"/>
  </mergeCells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I32"/>
  <sheetViews>
    <sheetView tabSelected="1" topLeftCell="B1" workbookViewId="0">
      <selection activeCell="G17" sqref="G17"/>
    </sheetView>
  </sheetViews>
  <sheetFormatPr defaultColWidth="8.75" defaultRowHeight="14"/>
  <cols>
    <col min="1" max="1" width="2.83203125" style="5" customWidth="1"/>
    <col min="2" max="2" width="22.58203125" style="6" customWidth="1"/>
    <col min="3" max="4" width="8.75" style="5"/>
    <col min="5" max="5" width="9.25" style="5" customWidth="1"/>
    <col min="6" max="8" width="8.75" style="5"/>
    <col min="9" max="9" width="8.1640625" style="5" customWidth="1"/>
    <col min="10" max="16384" width="8.75" style="5"/>
  </cols>
  <sheetData>
    <row r="1" spans="2:9" ht="14.5" thickBot="1"/>
    <row r="2" spans="2:9" s="6" customFormat="1" ht="14.5" thickBot="1">
      <c r="B2" s="93" t="s">
        <v>5</v>
      </c>
      <c r="C2" s="97" t="s">
        <v>25</v>
      </c>
      <c r="D2" s="98" t="s">
        <v>27</v>
      </c>
      <c r="E2" s="99" t="s">
        <v>29</v>
      </c>
      <c r="G2" s="7" t="str">
        <f>C2</f>
        <v>SNAI1</v>
      </c>
      <c r="H2" s="4"/>
      <c r="I2" s="5"/>
    </row>
    <row r="3" spans="2:9">
      <c r="B3" s="100" t="s">
        <v>11</v>
      </c>
      <c r="C3" s="101">
        <v>0.55555798646469989</v>
      </c>
      <c r="D3" s="133">
        <v>0.97061393225019388</v>
      </c>
      <c r="E3" s="134">
        <v>0.89104157716731902</v>
      </c>
      <c r="G3" s="90" t="s">
        <v>8</v>
      </c>
      <c r="H3" s="104" t="str">
        <f>G2</f>
        <v>SNAI1</v>
      </c>
      <c r="I3" s="105" t="s">
        <v>9</v>
      </c>
    </row>
    <row r="4" spans="2:9">
      <c r="B4" s="95" t="s">
        <v>12</v>
      </c>
      <c r="C4" s="91">
        <v>0.8715808658396792</v>
      </c>
      <c r="D4" s="74">
        <v>1.0587437925869594</v>
      </c>
      <c r="E4" s="75">
        <v>1.1819894665661161</v>
      </c>
      <c r="G4" s="106" t="s">
        <v>10</v>
      </c>
      <c r="H4" s="8">
        <f>AVERAGE(C4,C6:C7,C9,C11)</f>
        <v>1.0064647365912749</v>
      </c>
      <c r="I4" s="107">
        <f>STDEV(C4,C6:C7,C9,C11)</f>
        <v>0.12857433075091274</v>
      </c>
    </row>
    <row r="5" spans="2:9" ht="14.5" thickBot="1">
      <c r="B5" s="95" t="s">
        <v>13</v>
      </c>
      <c r="C5" s="135">
        <v>0.66644359495332994</v>
      </c>
      <c r="D5" s="80">
        <v>0.82576752469554215</v>
      </c>
      <c r="E5" s="75">
        <v>0.78743033710363797</v>
      </c>
      <c r="G5" s="108" t="s">
        <v>38</v>
      </c>
      <c r="H5" s="109">
        <f>AVERAGE(C16:C20)</f>
        <v>0.59953529374088022</v>
      </c>
      <c r="I5" s="110">
        <f>STDEV(C16:C20)</f>
        <v>0.1348510840042754</v>
      </c>
    </row>
    <row r="6" spans="2:9">
      <c r="B6" s="95" t="s">
        <v>14</v>
      </c>
      <c r="C6" s="91">
        <v>1.1841719200703245</v>
      </c>
      <c r="D6" s="74">
        <v>1.0297200042389316</v>
      </c>
      <c r="E6" s="75">
        <v>1.2296589557991242</v>
      </c>
      <c r="F6" s="11"/>
      <c r="G6" s="102"/>
      <c r="H6" s="103"/>
      <c r="I6" s="103"/>
    </row>
    <row r="7" spans="2:9">
      <c r="B7" s="95" t="s">
        <v>15</v>
      </c>
      <c r="C7" s="91">
        <v>0.99827465845434449</v>
      </c>
      <c r="D7" s="74">
        <v>0.87715013861958546</v>
      </c>
      <c r="E7" s="75">
        <v>1.089386423531526</v>
      </c>
      <c r="F7" s="11"/>
      <c r="G7" s="11"/>
    </row>
    <row r="8" spans="2:9" ht="14.5" thickBot="1">
      <c r="B8" s="95" t="s">
        <v>16</v>
      </c>
      <c r="C8" s="135">
        <v>0.48534952842876233</v>
      </c>
      <c r="D8" s="80">
        <v>0.73012927718205178</v>
      </c>
      <c r="E8" s="75">
        <v>0.93409550711904055</v>
      </c>
      <c r="G8" s="7" t="str">
        <f>D2</f>
        <v>CYP1B1</v>
      </c>
      <c r="H8" s="4"/>
    </row>
    <row r="9" spans="2:9">
      <c r="B9" s="95" t="s">
        <v>22</v>
      </c>
      <c r="C9" s="91">
        <v>0.90058987683885627</v>
      </c>
      <c r="D9" s="74">
        <v>1.0773815048773987</v>
      </c>
      <c r="E9" s="75">
        <v>1.2230709612898665</v>
      </c>
      <c r="G9" s="90" t="s">
        <v>8</v>
      </c>
      <c r="H9" s="104" t="str">
        <f>G8</f>
        <v>CYP1B1</v>
      </c>
      <c r="I9" s="105" t="s">
        <v>9</v>
      </c>
    </row>
    <row r="10" spans="2:9">
      <c r="B10" s="95" t="s">
        <v>23</v>
      </c>
      <c r="C10" s="136">
        <v>0.30241820432455913</v>
      </c>
      <c r="D10" s="130">
        <v>0.6262588754358196</v>
      </c>
      <c r="E10" s="131">
        <v>0.7123356891378323</v>
      </c>
      <c r="G10" s="106" t="s">
        <v>10</v>
      </c>
      <c r="H10" s="8">
        <f>AVERAGE(D3:D4,D6:D7,D9)</f>
        <v>1.0027218745146138</v>
      </c>
      <c r="I10" s="107">
        <f>STDEV(D3:D4,D6:D7,D9)</f>
        <v>8.099474601967932E-2</v>
      </c>
    </row>
    <row r="11" spans="2:9" ht="14.5" thickBot="1">
      <c r="B11" s="96" t="s">
        <v>35</v>
      </c>
      <c r="C11" s="92">
        <v>1.0777063617531701</v>
      </c>
      <c r="D11" s="137">
        <v>0.80715277942109098</v>
      </c>
      <c r="E11" s="77">
        <v>1.1060684487366772</v>
      </c>
      <c r="G11" s="108" t="s">
        <v>38</v>
      </c>
      <c r="H11" s="109">
        <f>AVERAGE(D14:D15,D17,D19:D20)</f>
        <v>0.64387942859709324</v>
      </c>
      <c r="I11" s="110">
        <f>STDEV(D14:D15,D17,D19:D20)</f>
        <v>6.3201356841444067E-2</v>
      </c>
    </row>
    <row r="12" spans="2:9">
      <c r="B12" s="94" t="s">
        <v>32</v>
      </c>
      <c r="C12" s="138">
        <v>1.2133493298961204</v>
      </c>
      <c r="D12" s="139">
        <v>0.82879699205576562</v>
      </c>
      <c r="E12" s="78">
        <v>0.27082874069395041</v>
      </c>
      <c r="G12" s="102"/>
      <c r="H12" s="103"/>
      <c r="I12" s="103"/>
    </row>
    <row r="13" spans="2:9">
      <c r="B13" s="95" t="s">
        <v>36</v>
      </c>
      <c r="C13" s="135">
        <v>1.264694977547465</v>
      </c>
      <c r="D13" s="80">
        <v>0.73565860151546125</v>
      </c>
      <c r="E13" s="75">
        <v>0.2306170687359671</v>
      </c>
    </row>
    <row r="14" spans="2:9" ht="14.5" thickBot="1">
      <c r="B14" s="95" t="s">
        <v>18</v>
      </c>
      <c r="C14" s="135">
        <v>0.91017689131679003</v>
      </c>
      <c r="D14" s="74">
        <v>0.73249066208208391</v>
      </c>
      <c r="E14" s="75">
        <v>0.20794042737400364</v>
      </c>
      <c r="G14" s="7" t="str">
        <f>E2</f>
        <v>UGDH</v>
      </c>
      <c r="H14" s="4"/>
    </row>
    <row r="15" spans="2:9">
      <c r="B15" s="95" t="s">
        <v>19</v>
      </c>
      <c r="C15" s="135">
        <v>1.0017180919462345</v>
      </c>
      <c r="D15" s="74">
        <v>0.66122649562627334</v>
      </c>
      <c r="E15" s="75">
        <v>0.23498494979115267</v>
      </c>
      <c r="G15" s="90" t="s">
        <v>8</v>
      </c>
      <c r="H15" s="104" t="str">
        <f>G14</f>
        <v>UGDH</v>
      </c>
      <c r="I15" s="105" t="s">
        <v>9</v>
      </c>
    </row>
    <row r="16" spans="2:9">
      <c r="B16" s="95" t="s">
        <v>20</v>
      </c>
      <c r="C16" s="91">
        <v>0.82361213459169691</v>
      </c>
      <c r="D16" s="80">
        <v>0.84492365663532543</v>
      </c>
      <c r="E16" s="75">
        <v>0.25912537379087958</v>
      </c>
      <c r="G16" s="106" t="s">
        <v>10</v>
      </c>
      <c r="H16" s="8">
        <f>AVERAGE(E3:E11)</f>
        <v>1.0172308184945709</v>
      </c>
      <c r="I16" s="107">
        <f>STDEV(E3:E11)</f>
        <v>0.19246569554128942</v>
      </c>
    </row>
    <row r="17" spans="2:9" ht="14.5" thickBot="1">
      <c r="B17" s="95" t="s">
        <v>21</v>
      </c>
      <c r="C17" s="91">
        <v>0.62218764895058054</v>
      </c>
      <c r="D17" s="74">
        <v>0.56613633868806001</v>
      </c>
      <c r="E17" s="75">
        <v>0.140877905270645</v>
      </c>
      <c r="G17" s="108" t="s">
        <v>38</v>
      </c>
      <c r="H17" s="109">
        <f>AVERAGE(E12:E20)</f>
        <v>0.21831890140996055</v>
      </c>
      <c r="I17" s="110">
        <f>STDEV(E12:E20)</f>
        <v>5.1709727996180059E-2</v>
      </c>
    </row>
    <row r="18" spans="2:9">
      <c r="B18" s="95" t="s">
        <v>24</v>
      </c>
      <c r="C18" s="91">
        <v>0.54134852627935792</v>
      </c>
      <c r="D18" s="80">
        <v>0.86339306876423594</v>
      </c>
      <c r="E18" s="75">
        <v>0.28857610851992171</v>
      </c>
      <c r="G18" s="102"/>
      <c r="H18" s="103"/>
      <c r="I18" s="103"/>
    </row>
    <row r="19" spans="2:9">
      <c r="B19" s="95" t="s">
        <v>33</v>
      </c>
      <c r="C19" s="129">
        <v>0.5259507421453955</v>
      </c>
      <c r="D19" s="132">
        <v>0.60347793133458782</v>
      </c>
      <c r="E19" s="131">
        <v>0.16877588897286366</v>
      </c>
      <c r="G19" s="79"/>
      <c r="H19" s="79"/>
      <c r="I19" s="79"/>
    </row>
    <row r="20" spans="2:9" ht="14.5" thickBot="1">
      <c r="B20" s="96" t="s">
        <v>37</v>
      </c>
      <c r="C20" s="92">
        <v>0.48457741673736965</v>
      </c>
      <c r="D20" s="76">
        <v>0.65606571525446111</v>
      </c>
      <c r="E20" s="77">
        <v>0.16314364954026109</v>
      </c>
    </row>
    <row r="28" spans="2:9">
      <c r="E28" s="4"/>
      <c r="F28" s="4"/>
    </row>
    <row r="30" spans="2:9" s="6" customFormat="1">
      <c r="C30" s="5"/>
      <c r="D30" s="5"/>
    </row>
    <row r="32" spans="2:9">
      <c r="C32" s="6"/>
      <c r="D32" s="6"/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Cq</vt:lpstr>
      <vt:lpstr>Plotting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王 琼</cp:lastModifiedBy>
  <dcterms:created xsi:type="dcterms:W3CDTF">2019-10-27T11:00:31Z</dcterms:created>
  <dcterms:modified xsi:type="dcterms:W3CDTF">2020-07-31T21:49:26Z</dcterms:modified>
</cp:coreProperties>
</file>