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DocumentsACH\Spring 2020\"/>
    </mc:Choice>
  </mc:AlternateContent>
  <xr:revisionPtr revIDLastSave="0" documentId="13_ncr:1_{D943993C-9F4C-420E-9184-F282CD4BC80F}" xr6:coauthVersionLast="45" xr6:coauthVersionMax="45" xr10:uidLastSave="{00000000-0000-0000-0000-000000000000}"/>
  <bookViews>
    <workbookView xWindow="8805" yWindow="2400" windowWidth="15060" windowHeight="9600" xr2:uid="{B6FA06AA-F5A4-401D-95ED-069113AF74D3}"/>
  </bookViews>
  <sheets>
    <sheet name="GiniCounts" sheetId="1" r:id="rId1"/>
    <sheet name="ExcavatedIntermedSizes" sheetId="2" r:id="rId2"/>
    <sheet name="ExcavatedHighSizes"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2" i="3" l="1"/>
  <c r="G12" i="3" s="1"/>
  <c r="E11" i="3"/>
  <c r="G11" i="3" s="1"/>
  <c r="E10" i="3"/>
  <c r="G10" i="3" s="1"/>
  <c r="E9" i="3"/>
  <c r="G9" i="3" s="1"/>
  <c r="E8" i="3"/>
  <c r="G8" i="3" s="1"/>
  <c r="E7" i="3"/>
  <c r="G7" i="3" s="1"/>
  <c r="E6" i="3"/>
  <c r="G6" i="3" s="1"/>
  <c r="E5" i="3"/>
  <c r="G5" i="3" s="1"/>
  <c r="E4" i="3"/>
  <c r="G4" i="3" s="1"/>
  <c r="E3" i="3"/>
  <c r="G3" i="3" s="1"/>
  <c r="E64" i="2"/>
  <c r="G64" i="2" s="1"/>
  <c r="E63" i="2"/>
  <c r="G63" i="2" s="1"/>
  <c r="E62" i="2"/>
  <c r="G62" i="2" s="1"/>
  <c r="E61" i="2"/>
  <c r="G61" i="2" s="1"/>
  <c r="E60" i="2"/>
  <c r="G60" i="2" s="1"/>
  <c r="E59" i="2"/>
  <c r="G59" i="2" s="1"/>
  <c r="E58" i="2"/>
  <c r="G58" i="2" s="1"/>
  <c r="E57" i="2"/>
  <c r="G57" i="2" s="1"/>
  <c r="E56" i="2"/>
  <c r="G56" i="2" s="1"/>
  <c r="E55" i="2"/>
  <c r="G55" i="2" s="1"/>
  <c r="E54" i="2"/>
  <c r="G54" i="2" s="1"/>
  <c r="E53" i="2"/>
  <c r="G53" i="2" s="1"/>
  <c r="E52" i="2"/>
  <c r="G52" i="2" s="1"/>
  <c r="E51" i="2"/>
  <c r="G51" i="2" s="1"/>
  <c r="E50" i="2"/>
  <c r="G50" i="2" s="1"/>
  <c r="E49" i="2"/>
  <c r="G49" i="2" s="1"/>
  <c r="E48" i="2"/>
  <c r="G48" i="2" s="1"/>
  <c r="E47" i="2"/>
  <c r="G47" i="2" s="1"/>
  <c r="E46" i="2"/>
  <c r="G46" i="2" s="1"/>
  <c r="E45" i="2"/>
  <c r="G45" i="2" s="1"/>
  <c r="E44" i="2"/>
  <c r="G44" i="2" s="1"/>
  <c r="E43" i="2"/>
  <c r="G43" i="2" s="1"/>
  <c r="E42" i="2"/>
  <c r="G42" i="2" s="1"/>
  <c r="E41" i="2"/>
  <c r="G41" i="2" s="1"/>
  <c r="E40" i="2"/>
  <c r="G40" i="2" s="1"/>
  <c r="E39" i="2"/>
  <c r="G39" i="2" s="1"/>
  <c r="E38" i="2"/>
  <c r="G38" i="2" s="1"/>
  <c r="E37" i="2"/>
  <c r="G37" i="2" s="1"/>
  <c r="E36" i="2"/>
  <c r="G36" i="2" s="1"/>
  <c r="E35" i="2"/>
  <c r="G35" i="2" s="1"/>
  <c r="E34" i="2"/>
  <c r="G34" i="2" s="1"/>
  <c r="E33" i="2"/>
  <c r="G33" i="2" s="1"/>
  <c r="E32" i="2"/>
  <c r="G32" i="2" s="1"/>
  <c r="E31" i="2"/>
  <c r="G31" i="2" s="1"/>
  <c r="E30" i="2"/>
  <c r="G30" i="2" s="1"/>
  <c r="E29" i="2"/>
  <c r="G29" i="2" s="1"/>
  <c r="E28" i="2"/>
  <c r="G28" i="2" s="1"/>
  <c r="E27" i="2"/>
  <c r="G27" i="2" s="1"/>
  <c r="E26" i="2"/>
  <c r="G26" i="2" s="1"/>
  <c r="E25" i="2"/>
  <c r="G25" i="2" s="1"/>
  <c r="E24" i="2"/>
  <c r="G24" i="2" s="1"/>
  <c r="E23" i="2"/>
  <c r="G23" i="2" s="1"/>
  <c r="E22" i="2"/>
  <c r="G22" i="2" s="1"/>
  <c r="E21" i="2"/>
  <c r="G21" i="2" s="1"/>
  <c r="E20" i="2"/>
  <c r="G20" i="2" s="1"/>
  <c r="E19" i="2"/>
  <c r="G19" i="2" s="1"/>
  <c r="E18" i="2"/>
  <c r="G18" i="2" s="1"/>
  <c r="E17" i="2"/>
  <c r="G17" i="2" s="1"/>
  <c r="E16" i="2"/>
  <c r="G16" i="2" s="1"/>
  <c r="E15" i="2"/>
  <c r="G15" i="2" s="1"/>
  <c r="E14" i="2"/>
  <c r="G14" i="2" s="1"/>
  <c r="E13" i="2"/>
  <c r="G13" i="2" s="1"/>
  <c r="E12" i="2"/>
  <c r="G12" i="2" s="1"/>
  <c r="E11" i="2"/>
  <c r="G11" i="2" s="1"/>
  <c r="E10" i="2"/>
  <c r="G10" i="2" s="1"/>
  <c r="E9" i="2"/>
  <c r="G9" i="2" s="1"/>
  <c r="E8" i="2"/>
  <c r="G8" i="2" s="1"/>
  <c r="E7" i="2"/>
  <c r="G7" i="2" s="1"/>
  <c r="E6" i="2"/>
  <c r="G6" i="2" s="1"/>
  <c r="E5" i="2"/>
  <c r="G5" i="2" s="1"/>
  <c r="E4" i="2"/>
  <c r="G4" i="2" s="1"/>
  <c r="E3" i="2"/>
  <c r="G3" i="2" s="1"/>
</calcChain>
</file>

<file path=xl/sharedStrings.xml><?xml version="1.0" encoding="utf-8"?>
<sst xmlns="http://schemas.openxmlformats.org/spreadsheetml/2006/main" count="100" uniqueCount="33">
  <si>
    <t>Class</t>
  </si>
  <si>
    <t>Low</t>
  </si>
  <si>
    <t>Intermediate</t>
  </si>
  <si>
    <t>Uncertain</t>
  </si>
  <si>
    <t>High (-Xalla)</t>
  </si>
  <si>
    <t>Xalla</t>
  </si>
  <si>
    <t>Median m2</t>
  </si>
  <si>
    <t>StDev</t>
  </si>
  <si>
    <t>Status</t>
  </si>
  <si>
    <t>Compound</t>
  </si>
  <si>
    <t>Identifier</t>
  </si>
  <si>
    <t>Total</t>
  </si>
  <si>
    <t>Pub. Space per HH</t>
  </si>
  <si>
    <t>HH space</t>
  </si>
  <si>
    <t>HH+Civic</t>
  </si>
  <si>
    <t>Zacuala Palace</t>
  </si>
  <si>
    <t>Tetitla</t>
  </si>
  <si>
    <t>Oztoyahualco</t>
  </si>
  <si>
    <t>Xolalpan</t>
  </si>
  <si>
    <t>Tlamimilolpa</t>
  </si>
  <si>
    <t>La Ventilla 3</t>
  </si>
  <si>
    <t>Atetelco</t>
  </si>
  <si>
    <t>Yayahuala</t>
  </si>
  <si>
    <t>High</t>
  </si>
  <si>
    <t>Quetzalpapalotl</t>
  </si>
  <si>
    <t>Palace of the Jaguars</t>
  </si>
  <si>
    <t>Conjunto del Sol</t>
  </si>
  <si>
    <t>Plaza Oeste</t>
  </si>
  <si>
    <t>Ciudadela W</t>
  </si>
  <si>
    <t>N. Units</t>
  </si>
  <si>
    <t xml:space="preserve">N. Units is the count of households based on assigning each polygon a number households (median dwelling size/compound area), rounded to the nearest whole number for each compound. These result in modestly different numbers for Intermediate and Uncertain status residences, and about 100 additional high status residences when compared to the values previously published in Smith et al 2019. The difference in the count of high status residences is largely due to the common-space portions of high status residences along the street of the dead not being recorded as residential space, reducing the total high status area in the prior analysis. </t>
  </si>
  <si>
    <t>Mean m2</t>
  </si>
  <si>
    <t xml:space="preserve">Mean, Median and StDev based on the sample of excavated household dwelling units in the other sheets of this workbook.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</si>
</sst>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3"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341C94-83FB-4EB6-B184-829F901F2F3C}">
  <dimension ref="A1:E11"/>
  <sheetViews>
    <sheetView tabSelected="1" workbookViewId="0">
      <selection activeCell="I6" sqref="I6"/>
    </sheetView>
  </sheetViews>
  <sheetFormatPr defaultRowHeight="15" x14ac:dyDescent="0.25"/>
  <cols>
    <col min="1" max="1" width="13.140625" customWidth="1"/>
    <col min="2" max="3" width="12.140625" customWidth="1"/>
  </cols>
  <sheetData>
    <row r="1" spans="1:5" x14ac:dyDescent="0.25">
      <c r="A1" t="s">
        <v>0</v>
      </c>
      <c r="B1" t="s">
        <v>29</v>
      </c>
      <c r="C1" t="s">
        <v>31</v>
      </c>
      <c r="D1" t="s">
        <v>6</v>
      </c>
      <c r="E1" t="s">
        <v>7</v>
      </c>
    </row>
    <row r="2" spans="1:5" x14ac:dyDescent="0.25">
      <c r="A2" t="s">
        <v>1</v>
      </c>
      <c r="B2">
        <v>545</v>
      </c>
      <c r="C2">
        <v>25</v>
      </c>
      <c r="D2">
        <v>25</v>
      </c>
      <c r="E2">
        <v>5</v>
      </c>
    </row>
    <row r="3" spans="1:5" x14ac:dyDescent="0.25">
      <c r="A3" t="s">
        <v>2</v>
      </c>
      <c r="B3">
        <v>13430</v>
      </c>
      <c r="C3">
        <v>348.5</v>
      </c>
      <c r="D3">
        <v>324</v>
      </c>
      <c r="E3">
        <v>217.5</v>
      </c>
    </row>
    <row r="4" spans="1:5" x14ac:dyDescent="0.25">
      <c r="A4" t="s">
        <v>3</v>
      </c>
      <c r="B4">
        <v>1146</v>
      </c>
      <c r="C4">
        <v>348.5</v>
      </c>
      <c r="D4">
        <v>324</v>
      </c>
      <c r="E4">
        <v>217.5</v>
      </c>
    </row>
    <row r="5" spans="1:5" x14ac:dyDescent="0.25">
      <c r="A5" t="s">
        <v>4</v>
      </c>
      <c r="B5">
        <v>373</v>
      </c>
      <c r="C5">
        <v>1645.6</v>
      </c>
      <c r="D5">
        <v>1678.8</v>
      </c>
      <c r="E5">
        <v>485.7</v>
      </c>
    </row>
    <row r="6" spans="1:5" x14ac:dyDescent="0.25">
      <c r="A6" t="s">
        <v>5</v>
      </c>
      <c r="B6">
        <v>1</v>
      </c>
      <c r="C6" s="1">
        <v>45725</v>
      </c>
      <c r="D6" s="1">
        <v>45725</v>
      </c>
      <c r="E6">
        <v>0</v>
      </c>
    </row>
    <row r="9" spans="1:5" x14ac:dyDescent="0.25">
      <c r="A9" t="s">
        <v>30</v>
      </c>
    </row>
    <row r="10" spans="1:5" x14ac:dyDescent="0.25">
      <c r="A10" t="s">
        <v>32</v>
      </c>
    </row>
    <row r="11" spans="1:5" ht="17.25" customHeight="1"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5A7928-85C4-40C2-9725-DCDB0B889A82}">
  <dimension ref="A1:G64"/>
  <sheetViews>
    <sheetView workbookViewId="0">
      <selection sqref="A1:G64"/>
    </sheetView>
  </sheetViews>
  <sheetFormatPr defaultRowHeight="15" x14ac:dyDescent="0.25"/>
  <sheetData>
    <row r="1" spans="1:7" x14ac:dyDescent="0.25">
      <c r="A1" t="s">
        <v>8</v>
      </c>
      <c r="B1" t="s">
        <v>9</v>
      </c>
      <c r="C1" t="s">
        <v>10</v>
      </c>
      <c r="D1" t="s">
        <v>11</v>
      </c>
      <c r="E1" t="s">
        <v>12</v>
      </c>
      <c r="F1" t="s">
        <v>13</v>
      </c>
      <c r="G1" t="s">
        <v>14</v>
      </c>
    </row>
    <row r="2" spans="1:7" x14ac:dyDescent="0.25">
      <c r="A2" t="s">
        <v>2</v>
      </c>
    </row>
    <row r="3" spans="1:7" x14ac:dyDescent="0.25">
      <c r="B3" t="s">
        <v>15</v>
      </c>
      <c r="C3">
        <v>1</v>
      </c>
      <c r="D3">
        <v>3576.37</v>
      </c>
      <c r="E3">
        <f>(D3-SUM(F3:F6))/4</f>
        <v>376.69999999999993</v>
      </c>
      <c r="F3">
        <v>576.54</v>
      </c>
      <c r="G3">
        <f>SUM(E3:F3)</f>
        <v>953.2399999999999</v>
      </c>
    </row>
    <row r="4" spans="1:7" x14ac:dyDescent="0.25">
      <c r="B4" t="s">
        <v>15</v>
      </c>
      <c r="C4">
        <v>2</v>
      </c>
      <c r="D4">
        <v>3576.37</v>
      </c>
      <c r="E4">
        <f>(D3-SUM(F3:F6))/4</f>
        <v>376.69999999999993</v>
      </c>
      <c r="F4">
        <v>693.97</v>
      </c>
      <c r="G4">
        <f t="shared" ref="G4:G64" si="0">SUM(E4:F4)</f>
        <v>1070.67</v>
      </c>
    </row>
    <row r="5" spans="1:7" x14ac:dyDescent="0.25">
      <c r="B5" t="s">
        <v>15</v>
      </c>
      <c r="C5">
        <v>3</v>
      </c>
      <c r="D5">
        <v>3576.37</v>
      </c>
      <c r="E5">
        <f>(D3-SUM(F3:F6))/4</f>
        <v>376.69999999999993</v>
      </c>
      <c r="F5">
        <v>424</v>
      </c>
      <c r="G5">
        <f t="shared" si="0"/>
        <v>800.69999999999993</v>
      </c>
    </row>
    <row r="6" spans="1:7" x14ac:dyDescent="0.25">
      <c r="B6" t="s">
        <v>15</v>
      </c>
      <c r="C6">
        <v>4</v>
      </c>
      <c r="D6">
        <v>3576.37</v>
      </c>
      <c r="E6">
        <f>(D3-SUM(F3:F6))/4</f>
        <v>376.69999999999993</v>
      </c>
      <c r="F6">
        <v>375.06</v>
      </c>
      <c r="G6">
        <f t="shared" si="0"/>
        <v>751.76</v>
      </c>
    </row>
    <row r="7" spans="1:7" x14ac:dyDescent="0.25">
      <c r="B7" t="s">
        <v>16</v>
      </c>
      <c r="C7">
        <v>1</v>
      </c>
      <c r="D7">
        <v>3821.1</v>
      </c>
      <c r="E7">
        <f>(D7-SUM(F7:F15))/9</f>
        <v>208.65777777777777</v>
      </c>
      <c r="F7">
        <v>176.34</v>
      </c>
      <c r="G7">
        <f t="shared" si="0"/>
        <v>384.99777777777774</v>
      </c>
    </row>
    <row r="8" spans="1:7" x14ac:dyDescent="0.25">
      <c r="B8" t="s">
        <v>16</v>
      </c>
      <c r="C8">
        <v>2</v>
      </c>
      <c r="D8">
        <v>3821.1</v>
      </c>
      <c r="E8">
        <f>(D7-SUM(F7:F15))/9</f>
        <v>208.65777777777777</v>
      </c>
      <c r="F8">
        <v>371.44</v>
      </c>
      <c r="G8">
        <f t="shared" si="0"/>
        <v>580.09777777777776</v>
      </c>
    </row>
    <row r="9" spans="1:7" x14ac:dyDescent="0.25">
      <c r="B9" t="s">
        <v>16</v>
      </c>
      <c r="C9">
        <v>3</v>
      </c>
      <c r="D9">
        <v>3821.1</v>
      </c>
      <c r="E9">
        <f>(D7-SUM(F7:F15))/9</f>
        <v>208.65777777777777</v>
      </c>
      <c r="F9">
        <v>313.22000000000003</v>
      </c>
      <c r="G9">
        <f t="shared" si="0"/>
        <v>521.87777777777774</v>
      </c>
    </row>
    <row r="10" spans="1:7" x14ac:dyDescent="0.25">
      <c r="B10" t="s">
        <v>16</v>
      </c>
      <c r="C10">
        <v>4</v>
      </c>
      <c r="D10">
        <v>3821.1</v>
      </c>
      <c r="E10">
        <f>(D7-SUM(F7:F15))/9</f>
        <v>208.65777777777777</v>
      </c>
      <c r="F10">
        <v>212.34</v>
      </c>
      <c r="G10">
        <f t="shared" si="0"/>
        <v>420.99777777777774</v>
      </c>
    </row>
    <row r="11" spans="1:7" x14ac:dyDescent="0.25">
      <c r="B11" t="s">
        <v>16</v>
      </c>
      <c r="C11">
        <v>5</v>
      </c>
      <c r="D11">
        <v>3821.1</v>
      </c>
      <c r="E11">
        <f>(D7-SUM(F7:F15))/9</f>
        <v>208.65777777777777</v>
      </c>
      <c r="F11">
        <v>141.72999999999999</v>
      </c>
      <c r="G11">
        <f t="shared" si="0"/>
        <v>350.38777777777773</v>
      </c>
    </row>
    <row r="12" spans="1:7" x14ac:dyDescent="0.25">
      <c r="B12" t="s">
        <v>16</v>
      </c>
      <c r="C12">
        <v>6</v>
      </c>
      <c r="D12">
        <v>3821.1</v>
      </c>
      <c r="E12">
        <f>(D7-SUM(F7:F15))/9</f>
        <v>208.65777777777777</v>
      </c>
      <c r="F12">
        <v>138.94999999999999</v>
      </c>
      <c r="G12">
        <f t="shared" si="0"/>
        <v>347.60777777777776</v>
      </c>
    </row>
    <row r="13" spans="1:7" x14ac:dyDescent="0.25">
      <c r="B13" t="s">
        <v>16</v>
      </c>
      <c r="C13">
        <v>7</v>
      </c>
      <c r="D13">
        <v>3821.1</v>
      </c>
      <c r="E13">
        <f>(D7-SUM(F7:F15))/9</f>
        <v>208.65777777777777</v>
      </c>
      <c r="F13">
        <v>223</v>
      </c>
      <c r="G13">
        <f t="shared" si="0"/>
        <v>431.65777777777777</v>
      </c>
    </row>
    <row r="14" spans="1:7" x14ac:dyDescent="0.25">
      <c r="B14" t="s">
        <v>16</v>
      </c>
      <c r="C14">
        <v>8</v>
      </c>
      <c r="D14">
        <v>3821.1</v>
      </c>
      <c r="E14">
        <f>(D7-SUM(F7:F15))/9</f>
        <v>208.65777777777777</v>
      </c>
      <c r="F14">
        <v>143.22999999999999</v>
      </c>
      <c r="G14">
        <f t="shared" si="0"/>
        <v>351.88777777777773</v>
      </c>
    </row>
    <row r="15" spans="1:7" x14ac:dyDescent="0.25">
      <c r="B15" t="s">
        <v>16</v>
      </c>
      <c r="C15">
        <v>9</v>
      </c>
      <c r="D15">
        <v>3821.1</v>
      </c>
      <c r="E15">
        <f>(D7-SUM(F7:F15))/9</f>
        <v>208.65777777777777</v>
      </c>
      <c r="F15">
        <v>222.93</v>
      </c>
      <c r="G15">
        <f t="shared" si="0"/>
        <v>431.58777777777777</v>
      </c>
    </row>
    <row r="16" spans="1:7" x14ac:dyDescent="0.25">
      <c r="B16" t="s">
        <v>17</v>
      </c>
      <c r="C16">
        <v>1</v>
      </c>
      <c r="D16">
        <v>534.91999999999996</v>
      </c>
      <c r="E16">
        <f>(D16-SUM(F16:F18))/3</f>
        <v>28.279999999999973</v>
      </c>
      <c r="F16">
        <v>170.01</v>
      </c>
      <c r="G16">
        <f t="shared" si="0"/>
        <v>198.28999999999996</v>
      </c>
    </row>
    <row r="17" spans="2:7" x14ac:dyDescent="0.25">
      <c r="B17" t="s">
        <v>17</v>
      </c>
      <c r="C17">
        <v>2</v>
      </c>
      <c r="D17">
        <v>534.91999999999996</v>
      </c>
      <c r="E17">
        <f>(D16-SUM(F16:F18))/3</f>
        <v>28.279999999999973</v>
      </c>
      <c r="F17">
        <v>141.34</v>
      </c>
      <c r="G17">
        <f t="shared" si="0"/>
        <v>169.61999999999998</v>
      </c>
    </row>
    <row r="18" spans="2:7" x14ac:dyDescent="0.25">
      <c r="B18" t="s">
        <v>17</v>
      </c>
      <c r="C18">
        <v>3</v>
      </c>
      <c r="D18">
        <v>534.91999999999996</v>
      </c>
      <c r="E18">
        <f>(D16-SUM(F16:F18))/3</f>
        <v>28.279999999999973</v>
      </c>
      <c r="F18">
        <v>138.72999999999999</v>
      </c>
      <c r="G18">
        <f t="shared" si="0"/>
        <v>167.00999999999996</v>
      </c>
    </row>
    <row r="19" spans="2:7" x14ac:dyDescent="0.25">
      <c r="B19" t="s">
        <v>18</v>
      </c>
      <c r="C19">
        <v>1</v>
      </c>
      <c r="D19">
        <v>1120.53</v>
      </c>
      <c r="E19">
        <f>(D19-SUM(F19:F23))/5</f>
        <v>130.07599999999996</v>
      </c>
      <c r="F19">
        <v>79.400000000000006</v>
      </c>
      <c r="G19">
        <f t="shared" si="0"/>
        <v>209.47599999999997</v>
      </c>
    </row>
    <row r="20" spans="2:7" x14ac:dyDescent="0.25">
      <c r="B20" t="s">
        <v>18</v>
      </c>
      <c r="C20">
        <v>2</v>
      </c>
      <c r="D20">
        <v>1120.53</v>
      </c>
      <c r="E20">
        <f>(D20-SUM(F19:F23))/5</f>
        <v>130.07599999999996</v>
      </c>
      <c r="F20">
        <v>106.39</v>
      </c>
      <c r="G20">
        <f t="shared" si="0"/>
        <v>236.46599999999995</v>
      </c>
    </row>
    <row r="21" spans="2:7" x14ac:dyDescent="0.25">
      <c r="B21" t="s">
        <v>18</v>
      </c>
      <c r="C21">
        <v>3</v>
      </c>
      <c r="D21">
        <v>1120.53</v>
      </c>
      <c r="E21">
        <f>(D21-SUM(F19:F23))/5</f>
        <v>130.07599999999996</v>
      </c>
      <c r="F21">
        <v>90.89</v>
      </c>
      <c r="G21">
        <f t="shared" si="0"/>
        <v>220.96599999999995</v>
      </c>
    </row>
    <row r="22" spans="2:7" x14ac:dyDescent="0.25">
      <c r="B22" t="s">
        <v>18</v>
      </c>
      <c r="C22">
        <v>4</v>
      </c>
      <c r="D22">
        <v>1120.53</v>
      </c>
      <c r="E22">
        <f>(D22-SUM(F19:F23))/5</f>
        <v>130.07599999999996</v>
      </c>
      <c r="F22">
        <v>129.24</v>
      </c>
      <c r="G22">
        <f t="shared" si="0"/>
        <v>259.31599999999997</v>
      </c>
    </row>
    <row r="23" spans="2:7" x14ac:dyDescent="0.25">
      <c r="B23" t="s">
        <v>18</v>
      </c>
      <c r="C23">
        <v>5</v>
      </c>
      <c r="D23">
        <v>1120.53</v>
      </c>
      <c r="E23">
        <f>(D23-SUM(F19:F23))/5</f>
        <v>130.07599999999996</v>
      </c>
      <c r="F23">
        <v>64.23</v>
      </c>
      <c r="G23">
        <f t="shared" si="0"/>
        <v>194.30599999999998</v>
      </c>
    </row>
    <row r="24" spans="2:7" x14ac:dyDescent="0.25">
      <c r="B24" t="s">
        <v>19</v>
      </c>
      <c r="C24">
        <v>1</v>
      </c>
      <c r="D24">
        <v>3534.86</v>
      </c>
      <c r="E24">
        <f>(D24-SUM(F24:F40))/17</f>
        <v>56.756470588235302</v>
      </c>
      <c r="F24">
        <v>285.14999999999998</v>
      </c>
      <c r="G24">
        <f t="shared" si="0"/>
        <v>341.90647058823527</v>
      </c>
    </row>
    <row r="25" spans="2:7" x14ac:dyDescent="0.25">
      <c r="B25" t="s">
        <v>19</v>
      </c>
      <c r="C25">
        <v>2</v>
      </c>
      <c r="D25">
        <v>3534.86</v>
      </c>
      <c r="E25">
        <f>(D25-SUM(F24:F40))/17</f>
        <v>56.756470588235302</v>
      </c>
      <c r="F25">
        <v>87.63</v>
      </c>
      <c r="G25">
        <f t="shared" si="0"/>
        <v>144.38647058823528</v>
      </c>
    </row>
    <row r="26" spans="2:7" x14ac:dyDescent="0.25">
      <c r="B26" t="s">
        <v>19</v>
      </c>
      <c r="C26">
        <v>3</v>
      </c>
      <c r="D26">
        <v>3534.86</v>
      </c>
      <c r="E26">
        <f>(D26-SUM(F24:F40))/17</f>
        <v>56.756470588235302</v>
      </c>
      <c r="F26">
        <v>116.17</v>
      </c>
      <c r="G26">
        <f t="shared" si="0"/>
        <v>172.9264705882353</v>
      </c>
    </row>
    <row r="27" spans="2:7" x14ac:dyDescent="0.25">
      <c r="B27" t="s">
        <v>19</v>
      </c>
      <c r="C27">
        <v>4</v>
      </c>
      <c r="D27">
        <v>3534.86</v>
      </c>
      <c r="E27">
        <f>(D27-SUM(F24:F40))/17</f>
        <v>56.756470588235302</v>
      </c>
      <c r="F27">
        <v>185.96</v>
      </c>
      <c r="G27">
        <f t="shared" si="0"/>
        <v>242.71647058823532</v>
      </c>
    </row>
    <row r="28" spans="2:7" x14ac:dyDescent="0.25">
      <c r="B28" t="s">
        <v>19</v>
      </c>
      <c r="C28">
        <v>5</v>
      </c>
      <c r="D28">
        <v>3534.86</v>
      </c>
      <c r="E28">
        <f>(D28-SUM(F24:F40))/17</f>
        <v>56.756470588235302</v>
      </c>
      <c r="F28">
        <v>217.8</v>
      </c>
      <c r="G28">
        <f t="shared" si="0"/>
        <v>274.5564705882353</v>
      </c>
    </row>
    <row r="29" spans="2:7" x14ac:dyDescent="0.25">
      <c r="B29" t="s">
        <v>19</v>
      </c>
      <c r="C29">
        <v>6</v>
      </c>
      <c r="D29">
        <v>3534.86</v>
      </c>
      <c r="E29">
        <f>(D29-SUM(F24:F40))/17</f>
        <v>56.756470588235302</v>
      </c>
      <c r="F29">
        <v>71.150000000000006</v>
      </c>
      <c r="G29">
        <f t="shared" si="0"/>
        <v>127.90647058823531</v>
      </c>
    </row>
    <row r="30" spans="2:7" x14ac:dyDescent="0.25">
      <c r="B30" t="s">
        <v>19</v>
      </c>
      <c r="C30">
        <v>7</v>
      </c>
      <c r="D30">
        <v>3534.86</v>
      </c>
      <c r="E30">
        <f>(D30-SUM(F24:F40))/17</f>
        <v>56.756470588235302</v>
      </c>
      <c r="F30">
        <v>128.28</v>
      </c>
      <c r="G30">
        <f t="shared" si="0"/>
        <v>185.03647058823532</v>
      </c>
    </row>
    <row r="31" spans="2:7" x14ac:dyDescent="0.25">
      <c r="B31" t="s">
        <v>19</v>
      </c>
      <c r="C31">
        <v>8</v>
      </c>
      <c r="D31">
        <v>3534.86</v>
      </c>
      <c r="E31">
        <f>(D31-SUM(F24:F40))/17</f>
        <v>56.756470588235302</v>
      </c>
      <c r="F31">
        <v>150.13</v>
      </c>
      <c r="G31">
        <f t="shared" si="0"/>
        <v>206.88647058823528</v>
      </c>
    </row>
    <row r="32" spans="2:7" x14ac:dyDescent="0.25">
      <c r="B32" t="s">
        <v>19</v>
      </c>
      <c r="C32">
        <v>9</v>
      </c>
      <c r="D32">
        <v>3534.86</v>
      </c>
      <c r="E32">
        <f>(D32-SUM(F24:F40))/17</f>
        <v>56.756470588235302</v>
      </c>
      <c r="F32">
        <v>130.61000000000001</v>
      </c>
      <c r="G32">
        <f t="shared" si="0"/>
        <v>187.3664705882353</v>
      </c>
    </row>
    <row r="33" spans="2:7" x14ac:dyDescent="0.25">
      <c r="B33" t="s">
        <v>19</v>
      </c>
      <c r="C33">
        <v>10</v>
      </c>
      <c r="D33">
        <v>3534.86</v>
      </c>
      <c r="E33">
        <f>(D33-SUM(F24:F40))/17</f>
        <v>56.756470588235302</v>
      </c>
      <c r="F33">
        <v>132.71</v>
      </c>
      <c r="G33">
        <f t="shared" si="0"/>
        <v>189.46647058823532</v>
      </c>
    </row>
    <row r="34" spans="2:7" x14ac:dyDescent="0.25">
      <c r="B34" t="s">
        <v>19</v>
      </c>
      <c r="C34">
        <v>11</v>
      </c>
      <c r="D34">
        <v>3534.86</v>
      </c>
      <c r="E34">
        <f>(D34-SUM(F24:F40))/17</f>
        <v>56.756470588235302</v>
      </c>
      <c r="F34">
        <v>266.06</v>
      </c>
      <c r="G34">
        <f t="shared" si="0"/>
        <v>322.81647058823529</v>
      </c>
    </row>
    <row r="35" spans="2:7" x14ac:dyDescent="0.25">
      <c r="B35" t="s">
        <v>19</v>
      </c>
      <c r="C35">
        <v>12</v>
      </c>
      <c r="D35">
        <v>3534.86</v>
      </c>
      <c r="E35">
        <f>(D35-SUM(F24:F40))/17</f>
        <v>56.756470588235302</v>
      </c>
      <c r="F35">
        <v>157.51</v>
      </c>
      <c r="G35">
        <f t="shared" si="0"/>
        <v>214.26647058823528</v>
      </c>
    </row>
    <row r="36" spans="2:7" x14ac:dyDescent="0.25">
      <c r="B36" t="s">
        <v>19</v>
      </c>
      <c r="C36">
        <v>13</v>
      </c>
      <c r="D36">
        <v>3534.86</v>
      </c>
      <c r="E36">
        <f>(D36-SUM(F24:F40))/17</f>
        <v>56.756470588235302</v>
      </c>
      <c r="F36">
        <v>88.49</v>
      </c>
      <c r="G36">
        <f t="shared" si="0"/>
        <v>145.2464705882353</v>
      </c>
    </row>
    <row r="37" spans="2:7" x14ac:dyDescent="0.25">
      <c r="B37" t="s">
        <v>19</v>
      </c>
      <c r="C37">
        <v>14</v>
      </c>
      <c r="D37">
        <v>3534.86</v>
      </c>
      <c r="E37">
        <f>(D37-SUM(F24:F40))/17</f>
        <v>56.756470588235302</v>
      </c>
      <c r="F37">
        <v>102.73</v>
      </c>
      <c r="G37">
        <f t="shared" si="0"/>
        <v>159.48647058823531</v>
      </c>
    </row>
    <row r="38" spans="2:7" x14ac:dyDescent="0.25">
      <c r="B38" t="s">
        <v>19</v>
      </c>
      <c r="C38">
        <v>15</v>
      </c>
      <c r="D38">
        <v>3534.86</v>
      </c>
      <c r="E38">
        <f>(D38-SUM(F24:F40))/17</f>
        <v>56.756470588235302</v>
      </c>
      <c r="F38">
        <v>120.57</v>
      </c>
      <c r="G38">
        <f t="shared" si="0"/>
        <v>177.32647058823528</v>
      </c>
    </row>
    <row r="39" spans="2:7" x14ac:dyDescent="0.25">
      <c r="B39" t="s">
        <v>19</v>
      </c>
      <c r="C39">
        <v>16</v>
      </c>
      <c r="D39">
        <v>3534.86</v>
      </c>
      <c r="E39">
        <f>(D39-SUM(F24:F40))/17</f>
        <v>56.756470588235302</v>
      </c>
      <c r="F39">
        <v>162.56</v>
      </c>
      <c r="G39">
        <f t="shared" si="0"/>
        <v>219.31647058823529</v>
      </c>
    </row>
    <row r="40" spans="2:7" x14ac:dyDescent="0.25">
      <c r="B40" t="s">
        <v>19</v>
      </c>
      <c r="C40">
        <v>17</v>
      </c>
      <c r="D40">
        <v>3534.86</v>
      </c>
      <c r="E40">
        <f>(D40-SUM(F24:F40))/17</f>
        <v>56.756470588235302</v>
      </c>
      <c r="F40">
        <v>166.49</v>
      </c>
      <c r="G40">
        <f t="shared" si="0"/>
        <v>223.2464705882353</v>
      </c>
    </row>
    <row r="41" spans="2:7" x14ac:dyDescent="0.25">
      <c r="B41" t="s">
        <v>20</v>
      </c>
      <c r="C41">
        <v>1</v>
      </c>
      <c r="D41">
        <v>2673.04</v>
      </c>
      <c r="E41">
        <f>(D41-SUM(F41:F53))/13</f>
        <v>38.375384615384625</v>
      </c>
      <c r="F41">
        <v>95.02</v>
      </c>
      <c r="G41">
        <f t="shared" si="0"/>
        <v>133.39538461538461</v>
      </c>
    </row>
    <row r="42" spans="2:7" x14ac:dyDescent="0.25">
      <c r="B42" t="s">
        <v>20</v>
      </c>
      <c r="C42">
        <v>2</v>
      </c>
      <c r="D42">
        <v>2673.04</v>
      </c>
      <c r="E42">
        <f>(D41-SUM(F41:F53))/13</f>
        <v>38.375384615384625</v>
      </c>
      <c r="F42">
        <v>286.83999999999997</v>
      </c>
      <c r="G42">
        <f t="shared" si="0"/>
        <v>325.21538461538461</v>
      </c>
    </row>
    <row r="43" spans="2:7" x14ac:dyDescent="0.25">
      <c r="B43" t="s">
        <v>20</v>
      </c>
      <c r="C43">
        <v>3</v>
      </c>
      <c r="D43">
        <v>2673.04</v>
      </c>
      <c r="E43">
        <f>(D41-SUM(F41:F53))/13</f>
        <v>38.375384615384625</v>
      </c>
      <c r="F43">
        <v>109.86</v>
      </c>
      <c r="G43">
        <f t="shared" si="0"/>
        <v>148.23538461538462</v>
      </c>
    </row>
    <row r="44" spans="2:7" x14ac:dyDescent="0.25">
      <c r="B44" t="s">
        <v>20</v>
      </c>
      <c r="C44">
        <v>4</v>
      </c>
      <c r="D44">
        <v>2673.04</v>
      </c>
      <c r="E44">
        <f>(D41-SUM(F41:F53))/13</f>
        <v>38.375384615384625</v>
      </c>
      <c r="F44">
        <v>179.69</v>
      </c>
      <c r="G44">
        <f t="shared" si="0"/>
        <v>218.06538461538463</v>
      </c>
    </row>
    <row r="45" spans="2:7" x14ac:dyDescent="0.25">
      <c r="B45" t="s">
        <v>20</v>
      </c>
      <c r="C45">
        <v>5</v>
      </c>
      <c r="D45">
        <v>2673.04</v>
      </c>
      <c r="E45">
        <f>(D41-SUM(F41:F53))/13</f>
        <v>38.375384615384625</v>
      </c>
      <c r="F45">
        <v>115.35</v>
      </c>
      <c r="G45">
        <f t="shared" si="0"/>
        <v>153.72538461538463</v>
      </c>
    </row>
    <row r="46" spans="2:7" x14ac:dyDescent="0.25">
      <c r="B46" t="s">
        <v>20</v>
      </c>
      <c r="C46">
        <v>6</v>
      </c>
      <c r="D46">
        <v>2673.04</v>
      </c>
      <c r="E46">
        <f>(D41-SUM(F41:F53))/13</f>
        <v>38.375384615384625</v>
      </c>
      <c r="F46">
        <v>216.32</v>
      </c>
      <c r="G46">
        <f t="shared" si="0"/>
        <v>254.69538461538463</v>
      </c>
    </row>
    <row r="47" spans="2:7" x14ac:dyDescent="0.25">
      <c r="B47" t="s">
        <v>20</v>
      </c>
      <c r="C47">
        <v>7</v>
      </c>
      <c r="D47">
        <v>2673.04</v>
      </c>
      <c r="E47">
        <f>(D41-SUM(F41:F53))/13</f>
        <v>38.375384615384625</v>
      </c>
      <c r="F47">
        <v>218.04</v>
      </c>
      <c r="G47">
        <f t="shared" si="0"/>
        <v>256.4153846153846</v>
      </c>
    </row>
    <row r="48" spans="2:7" x14ac:dyDescent="0.25">
      <c r="B48" t="s">
        <v>20</v>
      </c>
      <c r="C48">
        <v>8</v>
      </c>
      <c r="D48">
        <v>2673.04</v>
      </c>
      <c r="E48">
        <f>(D41-SUM(F41:F53))/13</f>
        <v>38.375384615384625</v>
      </c>
      <c r="F48">
        <v>188.34</v>
      </c>
      <c r="G48">
        <f t="shared" si="0"/>
        <v>226.71538461538464</v>
      </c>
    </row>
    <row r="49" spans="2:7" x14ac:dyDescent="0.25">
      <c r="B49" t="s">
        <v>20</v>
      </c>
      <c r="C49">
        <v>9</v>
      </c>
      <c r="D49">
        <v>2673.04</v>
      </c>
      <c r="E49">
        <f>(D41-SUM(F41:F53))/13</f>
        <v>38.375384615384625</v>
      </c>
      <c r="F49">
        <v>125.88</v>
      </c>
      <c r="G49">
        <f t="shared" si="0"/>
        <v>164.25538461538463</v>
      </c>
    </row>
    <row r="50" spans="2:7" x14ac:dyDescent="0.25">
      <c r="B50" t="s">
        <v>20</v>
      </c>
      <c r="C50">
        <v>10</v>
      </c>
      <c r="D50">
        <v>2673.04</v>
      </c>
      <c r="E50">
        <f>(D41-SUM(F41:F53))/13</f>
        <v>38.375384615384625</v>
      </c>
      <c r="F50">
        <v>112.14</v>
      </c>
      <c r="G50">
        <f t="shared" si="0"/>
        <v>150.51538461538462</v>
      </c>
    </row>
    <row r="51" spans="2:7" x14ac:dyDescent="0.25">
      <c r="B51" t="s">
        <v>20</v>
      </c>
      <c r="C51">
        <v>11</v>
      </c>
      <c r="D51">
        <v>2673.04</v>
      </c>
      <c r="E51">
        <f>(D41-SUM(F41:F53))/13</f>
        <v>38.375384615384625</v>
      </c>
      <c r="F51">
        <v>223.02</v>
      </c>
      <c r="G51">
        <f t="shared" si="0"/>
        <v>261.39538461538461</v>
      </c>
    </row>
    <row r="52" spans="2:7" x14ac:dyDescent="0.25">
      <c r="B52" t="s">
        <v>20</v>
      </c>
      <c r="C52">
        <v>12</v>
      </c>
      <c r="D52">
        <v>2673.04</v>
      </c>
      <c r="E52">
        <f>(D41-SUM(F41:F53))/13</f>
        <v>38.375384615384625</v>
      </c>
      <c r="F52">
        <v>55.94</v>
      </c>
      <c r="G52">
        <f t="shared" si="0"/>
        <v>94.31538461538463</v>
      </c>
    </row>
    <row r="53" spans="2:7" x14ac:dyDescent="0.25">
      <c r="B53" t="s">
        <v>20</v>
      </c>
      <c r="C53">
        <v>13</v>
      </c>
      <c r="D53">
        <v>2673.04</v>
      </c>
      <c r="E53">
        <f>(D41-SUM(F41:F53))/13</f>
        <v>38.375384615384625</v>
      </c>
      <c r="F53">
        <v>247.72</v>
      </c>
      <c r="G53">
        <f t="shared" si="0"/>
        <v>286.0953846153846</v>
      </c>
    </row>
    <row r="54" spans="2:7" x14ac:dyDescent="0.25">
      <c r="B54" t="s">
        <v>21</v>
      </c>
      <c r="C54">
        <v>1</v>
      </c>
      <c r="D54">
        <v>2994.69</v>
      </c>
      <c r="E54">
        <f>(D54-SUM(F54:F58))/5</f>
        <v>326.322</v>
      </c>
      <c r="F54">
        <v>266.99</v>
      </c>
      <c r="G54">
        <f t="shared" si="0"/>
        <v>593.31200000000001</v>
      </c>
    </row>
    <row r="55" spans="2:7" x14ac:dyDescent="0.25">
      <c r="B55" t="s">
        <v>21</v>
      </c>
      <c r="C55">
        <v>2</v>
      </c>
      <c r="D55">
        <v>2994.69</v>
      </c>
      <c r="E55">
        <f>(D54-SUM(F54:F58))/5</f>
        <v>326.322</v>
      </c>
      <c r="F55">
        <v>285.39999999999998</v>
      </c>
      <c r="G55">
        <f t="shared" si="0"/>
        <v>611.72199999999998</v>
      </c>
    </row>
    <row r="56" spans="2:7" x14ac:dyDescent="0.25">
      <c r="B56" t="s">
        <v>21</v>
      </c>
      <c r="C56">
        <v>3</v>
      </c>
      <c r="D56">
        <v>2994.69</v>
      </c>
      <c r="E56">
        <f>(D54-SUM(F54:F58))/5</f>
        <v>326.322</v>
      </c>
      <c r="F56">
        <v>258.62</v>
      </c>
      <c r="G56">
        <f t="shared" si="0"/>
        <v>584.94200000000001</v>
      </c>
    </row>
    <row r="57" spans="2:7" x14ac:dyDescent="0.25">
      <c r="B57" t="s">
        <v>21</v>
      </c>
      <c r="C57">
        <v>4</v>
      </c>
      <c r="D57">
        <v>2994.69</v>
      </c>
      <c r="E57">
        <f>(D54-SUM(F54:F58))/5</f>
        <v>326.322</v>
      </c>
      <c r="F57">
        <v>178.78</v>
      </c>
      <c r="G57">
        <f t="shared" si="0"/>
        <v>505.10199999999998</v>
      </c>
    </row>
    <row r="58" spans="2:7" x14ac:dyDescent="0.25">
      <c r="B58" t="s">
        <v>21</v>
      </c>
      <c r="C58">
        <v>5</v>
      </c>
      <c r="D58">
        <v>2994.69</v>
      </c>
      <c r="E58">
        <f>(D54-SUM(F54:F58))/5</f>
        <v>326.322</v>
      </c>
      <c r="F58">
        <v>373.29</v>
      </c>
      <c r="G58">
        <f t="shared" si="0"/>
        <v>699.61200000000008</v>
      </c>
    </row>
    <row r="59" spans="2:7" x14ac:dyDescent="0.25">
      <c r="B59" t="s">
        <v>22</v>
      </c>
      <c r="C59">
        <v>1</v>
      </c>
      <c r="D59">
        <v>3351.68</v>
      </c>
      <c r="E59">
        <f>(D59-SUM(F59:F64))/6</f>
        <v>312.92683333333326</v>
      </c>
      <c r="F59">
        <v>156.56</v>
      </c>
      <c r="G59">
        <f>SUM(E59:F59)</f>
        <v>469.48683333333327</v>
      </c>
    </row>
    <row r="60" spans="2:7" x14ac:dyDescent="0.25">
      <c r="B60" t="s">
        <v>22</v>
      </c>
      <c r="C60">
        <v>2</v>
      </c>
      <c r="D60">
        <v>3351.68</v>
      </c>
      <c r="E60">
        <f>(D59-SUM(F59:F64))/6</f>
        <v>312.92683333333326</v>
      </c>
      <c r="F60">
        <v>390.80900000000003</v>
      </c>
      <c r="G60">
        <f t="shared" si="0"/>
        <v>703.73583333333329</v>
      </c>
    </row>
    <row r="61" spans="2:7" x14ac:dyDescent="0.25">
      <c r="B61" t="s">
        <v>22</v>
      </c>
      <c r="C61">
        <v>3</v>
      </c>
      <c r="D61">
        <v>3351.68</v>
      </c>
      <c r="E61">
        <f>(D59-SUM(F59:F64))/6</f>
        <v>312.92683333333326</v>
      </c>
      <c r="F61">
        <v>144.54300000000001</v>
      </c>
      <c r="G61">
        <f t="shared" si="0"/>
        <v>457.46983333333327</v>
      </c>
    </row>
    <row r="62" spans="2:7" x14ac:dyDescent="0.25">
      <c r="B62" t="s">
        <v>22</v>
      </c>
      <c r="C62">
        <v>4</v>
      </c>
      <c r="D62">
        <v>3351.68</v>
      </c>
      <c r="E62">
        <f>(D59-SUM(F59:F64))/6</f>
        <v>312.92683333333326</v>
      </c>
      <c r="F62">
        <v>249.917</v>
      </c>
      <c r="G62">
        <f t="shared" si="0"/>
        <v>562.84383333333324</v>
      </c>
    </row>
    <row r="63" spans="2:7" x14ac:dyDescent="0.25">
      <c r="B63" t="s">
        <v>22</v>
      </c>
      <c r="C63">
        <v>5</v>
      </c>
      <c r="D63">
        <v>3351.68</v>
      </c>
      <c r="E63">
        <f>(D59-SUM(F59:F64))/6</f>
        <v>312.92683333333326</v>
      </c>
      <c r="F63">
        <v>212.56800000000001</v>
      </c>
      <c r="G63">
        <f t="shared" si="0"/>
        <v>525.4948333333333</v>
      </c>
    </row>
    <row r="64" spans="2:7" x14ac:dyDescent="0.25">
      <c r="B64" t="s">
        <v>22</v>
      </c>
      <c r="C64">
        <v>6</v>
      </c>
      <c r="D64">
        <v>3351.68</v>
      </c>
      <c r="E64">
        <f>(D59-SUM(F59:F64))/6</f>
        <v>312.92683333333326</v>
      </c>
      <c r="F64">
        <v>319.72199999999998</v>
      </c>
      <c r="G64">
        <f t="shared" si="0"/>
        <v>632.64883333333319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77A4DF-0031-430B-AA10-19DAF57FE38F}">
  <dimension ref="A1:G12"/>
  <sheetViews>
    <sheetView workbookViewId="0">
      <selection activeCell="K10" sqref="K10"/>
    </sheetView>
  </sheetViews>
  <sheetFormatPr defaultRowHeight="15" x14ac:dyDescent="0.25"/>
  <cols>
    <col min="1" max="1" width="4.7109375" customWidth="1"/>
    <col min="2" max="2" width="17.5703125" customWidth="1"/>
  </cols>
  <sheetData>
    <row r="1" spans="1:7" x14ac:dyDescent="0.25">
      <c r="A1" t="s">
        <v>8</v>
      </c>
      <c r="B1" t="s">
        <v>9</v>
      </c>
      <c r="C1" t="s">
        <v>10</v>
      </c>
      <c r="D1" t="s">
        <v>11</v>
      </c>
      <c r="E1" t="s">
        <v>12</v>
      </c>
      <c r="F1" t="s">
        <v>13</v>
      </c>
      <c r="G1" t="s">
        <v>14</v>
      </c>
    </row>
    <row r="2" spans="1:7" x14ac:dyDescent="0.25">
      <c r="A2" t="s">
        <v>23</v>
      </c>
    </row>
    <row r="3" spans="1:7" x14ac:dyDescent="0.25">
      <c r="B3" t="s">
        <v>24</v>
      </c>
      <c r="C3">
        <v>1</v>
      </c>
      <c r="D3">
        <v>2233.06</v>
      </c>
      <c r="E3">
        <f>(D3-SUM(F3:F3))/1</f>
        <v>1551.44</v>
      </c>
      <c r="F3">
        <v>681.62</v>
      </c>
      <c r="G3">
        <f t="shared" ref="G3:G12" si="0">SUM(E3:F3)</f>
        <v>2233.06</v>
      </c>
    </row>
    <row r="4" spans="1:7" x14ac:dyDescent="0.25">
      <c r="B4" t="s">
        <v>25</v>
      </c>
      <c r="C4">
        <v>1</v>
      </c>
      <c r="D4">
        <v>2128.0700000000002</v>
      </c>
      <c r="E4">
        <f>(D4-SUM(F4:F5))/2</f>
        <v>769.94</v>
      </c>
      <c r="F4">
        <v>281.36</v>
      </c>
      <c r="G4">
        <f t="shared" si="0"/>
        <v>1051.3000000000002</v>
      </c>
    </row>
    <row r="5" spans="1:7" x14ac:dyDescent="0.25">
      <c r="B5" t="s">
        <v>25</v>
      </c>
      <c r="C5">
        <v>2</v>
      </c>
      <c r="D5">
        <v>2128.0700000000002</v>
      </c>
      <c r="E5">
        <f>(D4-SUM(F4:F5))/2</f>
        <v>769.94</v>
      </c>
      <c r="F5">
        <v>306.83</v>
      </c>
      <c r="G5">
        <f t="shared" si="0"/>
        <v>1076.77</v>
      </c>
    </row>
    <row r="6" spans="1:7" x14ac:dyDescent="0.25">
      <c r="B6" t="s">
        <v>26</v>
      </c>
      <c r="C6">
        <v>1</v>
      </c>
      <c r="D6">
        <v>2757.2</v>
      </c>
      <c r="E6">
        <f>(D6-SUM(F6:F7))/2</f>
        <v>1003.4449999999999</v>
      </c>
      <c r="F6">
        <v>421.76</v>
      </c>
      <c r="G6">
        <f t="shared" si="0"/>
        <v>1425.2049999999999</v>
      </c>
    </row>
    <row r="7" spans="1:7" x14ac:dyDescent="0.25">
      <c r="B7" t="s">
        <v>26</v>
      </c>
      <c r="C7">
        <v>2</v>
      </c>
      <c r="D7">
        <v>2757.2</v>
      </c>
      <c r="E7">
        <f>(D6-SUM(F6:F7))/2</f>
        <v>1003.4449999999999</v>
      </c>
      <c r="F7">
        <v>328.55</v>
      </c>
      <c r="G7">
        <f t="shared" si="0"/>
        <v>1331.9949999999999</v>
      </c>
    </row>
    <row r="8" spans="1:7" x14ac:dyDescent="0.25">
      <c r="B8" t="s">
        <v>27</v>
      </c>
      <c r="C8">
        <v>1</v>
      </c>
      <c r="D8">
        <v>8199.1200000000008</v>
      </c>
      <c r="E8">
        <f>(D8-SUM(F8:F11))/4</f>
        <v>1536.6325000000002</v>
      </c>
      <c r="F8">
        <v>429.61</v>
      </c>
      <c r="G8">
        <f t="shared" si="0"/>
        <v>1966.2425000000003</v>
      </c>
    </row>
    <row r="9" spans="1:7" x14ac:dyDescent="0.25">
      <c r="B9" t="s">
        <v>27</v>
      </c>
      <c r="C9">
        <v>2</v>
      </c>
      <c r="D9">
        <v>8199.1200000000008</v>
      </c>
      <c r="E9">
        <f>(D8-SUM(F8:F11))/4</f>
        <v>1536.6325000000002</v>
      </c>
      <c r="F9">
        <v>654.80999999999995</v>
      </c>
      <c r="G9">
        <f t="shared" si="0"/>
        <v>2191.4425000000001</v>
      </c>
    </row>
    <row r="10" spans="1:7" x14ac:dyDescent="0.25">
      <c r="B10" t="s">
        <v>27</v>
      </c>
      <c r="C10">
        <v>3</v>
      </c>
      <c r="D10">
        <v>8199.1200000000008</v>
      </c>
      <c r="E10">
        <f>(D8-SUM(F8:F11))/4</f>
        <v>1536.6325000000002</v>
      </c>
      <c r="F10">
        <v>572.34</v>
      </c>
      <c r="G10">
        <f t="shared" si="0"/>
        <v>2108.9725000000003</v>
      </c>
    </row>
    <row r="11" spans="1:7" x14ac:dyDescent="0.25">
      <c r="B11" t="s">
        <v>27</v>
      </c>
      <c r="C11">
        <v>4</v>
      </c>
      <c r="D11">
        <v>8199.1200000000008</v>
      </c>
      <c r="E11">
        <f>(D8-SUM(F8:F11))/4</f>
        <v>1536.6325000000002</v>
      </c>
      <c r="F11">
        <v>395.83</v>
      </c>
      <c r="G11">
        <f t="shared" si="0"/>
        <v>1932.4625000000001</v>
      </c>
    </row>
    <row r="12" spans="1:7" x14ac:dyDescent="0.25">
      <c r="B12" t="s">
        <v>28</v>
      </c>
      <c r="C12">
        <v>1</v>
      </c>
      <c r="D12">
        <v>1138.8399999999999</v>
      </c>
      <c r="E12">
        <f>(D12-SUM(F12:F12))/1</f>
        <v>734.7299999999999</v>
      </c>
      <c r="F12">
        <v>404.11</v>
      </c>
      <c r="G12">
        <f t="shared" si="0"/>
        <v>1138.8399999999999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GiniCounts</vt:lpstr>
      <vt:lpstr>ExcavatedIntermedSizes</vt:lpstr>
      <vt:lpstr>ExcavatedHighSizes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ANGELA HUSTER</dc:creator>
  <cp:lastModifiedBy>ANGELA HUSTER</cp:lastModifiedBy>
  <dcterms:created xsi:type="dcterms:W3CDTF">2020-03-18T23:45:13Z</dcterms:created>
  <dcterms:modified xsi:type="dcterms:W3CDTF">2020-07-23T00:40:46Z</dcterms:modified>
</cp:coreProperties>
</file>