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coding/Javascript/my-weather-app/src/docs/"/>
    </mc:Choice>
  </mc:AlternateContent>
  <xr:revisionPtr revIDLastSave="0" documentId="13_ncr:1_{86E8A3C5-E057-504D-9128-9DCCFAC0EF61}" xr6:coauthVersionLast="45" xr6:coauthVersionMax="45" xr10:uidLastSave="{00000000-0000-0000-0000-000000000000}"/>
  <bookViews>
    <workbookView xWindow="4120" yWindow="-19700" windowWidth="28040" windowHeight="17440" activeTab="4" xr2:uid="{4BD62E2C-E6AF-494B-B1AF-612A2DAA778C}"/>
  </bookViews>
  <sheets>
    <sheet name="Clear and Snowy" sheetId="2" r:id="rId1"/>
    <sheet name="Atmosphere" sheetId="3" r:id="rId2"/>
    <sheet name="Thunderstorme" sheetId="5" r:id="rId3"/>
    <sheet name="Drizzle" sheetId="6" r:id="rId4"/>
    <sheet name="Rain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8" l="1"/>
  <c r="L15" i="8"/>
  <c r="P15" i="8" s="1"/>
  <c r="N14" i="8"/>
  <c r="L14" i="8"/>
  <c r="P14" i="8" s="1"/>
  <c r="N13" i="8"/>
  <c r="L13" i="8"/>
  <c r="P13" i="8" s="1"/>
  <c r="P12" i="8"/>
  <c r="N12" i="8"/>
  <c r="L12" i="8"/>
  <c r="N11" i="8"/>
  <c r="P11" i="8" s="1"/>
  <c r="L11" i="8"/>
  <c r="P10" i="8"/>
  <c r="N10" i="8"/>
  <c r="L10" i="8"/>
  <c r="N9" i="8"/>
  <c r="L9" i="8"/>
  <c r="P9" i="8" s="1"/>
  <c r="N8" i="8"/>
  <c r="L8" i="8"/>
  <c r="P8" i="8" s="1"/>
  <c r="N7" i="8"/>
  <c r="L7" i="8"/>
  <c r="P7" i="8" s="1"/>
  <c r="C32" i="8"/>
  <c r="B8" i="8"/>
  <c r="B9" i="8"/>
  <c r="B10" i="8" s="1"/>
  <c r="B11" i="8" s="1"/>
  <c r="B12" i="8" s="1"/>
  <c r="B13" i="8" s="1"/>
  <c r="B14" i="8" s="1"/>
  <c r="B7" i="8"/>
  <c r="B17" i="8"/>
  <c r="C17" i="8"/>
  <c r="D8" i="8"/>
  <c r="D9" i="8"/>
  <c r="D10" i="8"/>
  <c r="D11" i="8"/>
  <c r="D12" i="8"/>
  <c r="D13" i="8"/>
  <c r="D14" i="8"/>
  <c r="D15" i="8"/>
  <c r="D7" i="8"/>
  <c r="D32" i="8"/>
  <c r="C31" i="8"/>
  <c r="C30" i="8"/>
  <c r="C29" i="8"/>
  <c r="C28" i="8"/>
  <c r="C27" i="8"/>
  <c r="C26" i="8"/>
  <c r="C25" i="8"/>
  <c r="C24" i="8"/>
  <c r="D23" i="8"/>
  <c r="C23" i="8"/>
  <c r="B20" i="8"/>
  <c r="C18" i="8"/>
  <c r="N6" i="8"/>
  <c r="P6" i="8" s="1"/>
  <c r="L6" i="8"/>
  <c r="N14" i="6"/>
  <c r="L14" i="6"/>
  <c r="P14" i="6" s="1"/>
  <c r="N13" i="6"/>
  <c r="L13" i="6"/>
  <c r="P13" i="6" s="1"/>
  <c r="N12" i="6"/>
  <c r="L12" i="6"/>
  <c r="P12" i="6" s="1"/>
  <c r="N11" i="6"/>
  <c r="L11" i="6"/>
  <c r="P11" i="6" s="1"/>
  <c r="N10" i="6"/>
  <c r="L10" i="6"/>
  <c r="P10" i="6" s="1"/>
  <c r="N9" i="6"/>
  <c r="L9" i="6"/>
  <c r="P9" i="6" s="1"/>
  <c r="N8" i="6"/>
  <c r="L8" i="6"/>
  <c r="P8" i="6" s="1"/>
  <c r="N7" i="6"/>
  <c r="L7" i="6"/>
  <c r="P7" i="6" s="1"/>
  <c r="C24" i="6"/>
  <c r="C25" i="6"/>
  <c r="C26" i="6"/>
  <c r="C27" i="6"/>
  <c r="C28" i="6"/>
  <c r="C29" i="6"/>
  <c r="C30" i="6"/>
  <c r="C31" i="6"/>
  <c r="C23" i="6"/>
  <c r="D24" i="6"/>
  <c r="D25" i="6"/>
  <c r="D26" i="6"/>
  <c r="D27" i="6"/>
  <c r="D28" i="6"/>
  <c r="D29" i="6"/>
  <c r="D30" i="6"/>
  <c r="D31" i="6"/>
  <c r="D32" i="6"/>
  <c r="D23" i="6"/>
  <c r="D14" i="6"/>
  <c r="B7" i="6"/>
  <c r="D7" i="6"/>
  <c r="D8" i="6"/>
  <c r="B13" i="6"/>
  <c r="B8" i="6"/>
  <c r="B9" i="6"/>
  <c r="B10" i="6"/>
  <c r="B11" i="6" s="1"/>
  <c r="B12" i="6" s="1"/>
  <c r="B17" i="6"/>
  <c r="C17" i="6"/>
  <c r="L14" i="5"/>
  <c r="N14" i="5"/>
  <c r="P14" i="5"/>
  <c r="L15" i="5"/>
  <c r="N15" i="5"/>
  <c r="P15" i="5"/>
  <c r="D9" i="6"/>
  <c r="D10" i="6"/>
  <c r="D11" i="6"/>
  <c r="D12" i="6"/>
  <c r="D13" i="6"/>
  <c r="B20" i="6"/>
  <c r="N6" i="6"/>
  <c r="P6" i="6" s="1"/>
  <c r="L6" i="6"/>
  <c r="P13" i="5"/>
  <c r="N13" i="5"/>
  <c r="L13" i="5"/>
  <c r="N12" i="5"/>
  <c r="P12" i="5" s="1"/>
  <c r="L12" i="5"/>
  <c r="P11" i="5"/>
  <c r="N11" i="5"/>
  <c r="L11" i="5"/>
  <c r="N10" i="5"/>
  <c r="L10" i="5"/>
  <c r="P10" i="5" s="1"/>
  <c r="N9" i="5"/>
  <c r="L9" i="5"/>
  <c r="P9" i="5" s="1"/>
  <c r="P8" i="5"/>
  <c r="N8" i="5"/>
  <c r="L8" i="5"/>
  <c r="P7" i="5"/>
  <c r="N7" i="5"/>
  <c r="L7" i="5"/>
  <c r="C17" i="5"/>
  <c r="B17" i="5"/>
  <c r="C18" i="5" s="1"/>
  <c r="D8" i="5"/>
  <c r="D9" i="5"/>
  <c r="D11" i="5"/>
  <c r="D12" i="5"/>
  <c r="D13" i="5"/>
  <c r="D14" i="5"/>
  <c r="D15" i="5"/>
  <c r="D7" i="5"/>
  <c r="B20" i="5"/>
  <c r="N6" i="5"/>
  <c r="L6" i="5"/>
  <c r="P6" i="5" s="1"/>
  <c r="N15" i="3"/>
  <c r="L15" i="3"/>
  <c r="P15" i="3" s="1"/>
  <c r="N14" i="3"/>
  <c r="L14" i="3"/>
  <c r="P14" i="3" s="1"/>
  <c r="P13" i="3"/>
  <c r="N13" i="3"/>
  <c r="L13" i="3"/>
  <c r="N12" i="3"/>
  <c r="P12" i="3" s="1"/>
  <c r="L12" i="3"/>
  <c r="N11" i="3"/>
  <c r="L11" i="3"/>
  <c r="P11" i="3" s="1"/>
  <c r="N10" i="3"/>
  <c r="L10" i="3"/>
  <c r="P10" i="3" s="1"/>
  <c r="P9" i="3"/>
  <c r="N9" i="3"/>
  <c r="L9" i="3"/>
  <c r="N8" i="3"/>
  <c r="L8" i="3"/>
  <c r="P8" i="3" s="1"/>
  <c r="P7" i="3"/>
  <c r="N7" i="3"/>
  <c r="L7" i="3"/>
  <c r="D31" i="3"/>
  <c r="D30" i="3" s="1"/>
  <c r="D29" i="3" s="1"/>
  <c r="D28" i="3" s="1"/>
  <c r="D27" i="3" s="1"/>
  <c r="D26" i="3" s="1"/>
  <c r="D25" i="3" s="1"/>
  <c r="D24" i="3" s="1"/>
  <c r="D23" i="3" s="1"/>
  <c r="B31" i="3"/>
  <c r="B30" i="3" s="1"/>
  <c r="B29" i="3" s="1"/>
  <c r="B28" i="3" s="1"/>
  <c r="B27" i="3" s="1"/>
  <c r="B26" i="3" s="1"/>
  <c r="B25" i="3" s="1"/>
  <c r="B24" i="3" s="1"/>
  <c r="B23" i="3" s="1"/>
  <c r="P6" i="3"/>
  <c r="L6" i="3"/>
  <c r="N6" i="3"/>
  <c r="B13" i="3"/>
  <c r="B12" i="3" s="1"/>
  <c r="B11" i="3" s="1"/>
  <c r="B10" i="3" s="1"/>
  <c r="B9" i="3" s="1"/>
  <c r="B8" i="3" s="1"/>
  <c r="B7" i="3" s="1"/>
  <c r="B6" i="3" s="1"/>
  <c r="B14" i="3"/>
  <c r="B20" i="3"/>
  <c r="N8" i="2"/>
  <c r="L8" i="2"/>
  <c r="P8" i="2" s="1"/>
  <c r="P7" i="2"/>
  <c r="N7" i="2"/>
  <c r="L7" i="2"/>
  <c r="P6" i="2"/>
  <c r="L6" i="2"/>
  <c r="N6" i="2"/>
  <c r="F6" i="2"/>
  <c r="I6" i="2" s="1"/>
  <c r="F7" i="2"/>
  <c r="I7" i="2"/>
  <c r="F8" i="2"/>
  <c r="I8" i="2" s="1"/>
  <c r="A7" i="8" l="1"/>
  <c r="D24" i="8"/>
  <c r="D10" i="5"/>
  <c r="B7" i="5"/>
  <c r="B8" i="5" s="1"/>
  <c r="B9" i="5" s="1"/>
  <c r="A8" i="8" l="1"/>
  <c r="D25" i="8"/>
  <c r="B10" i="5"/>
  <c r="B11" i="5" s="1"/>
  <c r="B12" i="5" s="1"/>
  <c r="B13" i="5" s="1"/>
  <c r="B14" i="5" s="1"/>
  <c r="C18" i="6"/>
  <c r="A9" i="8" l="1"/>
  <c r="D26" i="8"/>
  <c r="A10" i="8" l="1"/>
  <c r="D27" i="8"/>
  <c r="A11" i="8" l="1"/>
  <c r="D28" i="8"/>
  <c r="A12" i="8" l="1"/>
  <c r="D30" i="8"/>
  <c r="D29" i="8"/>
  <c r="A13" i="8" l="1"/>
  <c r="A14" i="8" l="1"/>
  <c r="A15" i="8"/>
  <c r="D31" i="8"/>
</calcChain>
</file>

<file path=xl/sharedStrings.xml><?xml version="1.0" encoding="utf-8"?>
<sst xmlns="http://schemas.openxmlformats.org/spreadsheetml/2006/main" count="130" uniqueCount="58">
  <si>
    <t>DRAWING equations</t>
  </si>
  <si>
    <t>DEG</t>
  </si>
  <si>
    <t>Type</t>
  </si>
  <si>
    <t>ln</t>
  </si>
  <si>
    <t>C1</t>
  </si>
  <si>
    <t>C2</t>
  </si>
  <si>
    <t>x2</t>
  </si>
  <si>
    <t>x</t>
  </si>
  <si>
    <t>c1</t>
  </si>
  <si>
    <t>c2</t>
  </si>
  <si>
    <t>c3</t>
  </si>
  <si>
    <t>TOTAL</t>
  </si>
  <si>
    <t>http://www.xuru.org/rt/PR.asp</t>
  </si>
  <si>
    <t>Athmosphere</t>
  </si>
  <si>
    <t>Group 7xx: Atmosphere</t>
  </si>
  <si>
    <t>ID</t>
  </si>
  <si>
    <t>Main</t>
  </si>
  <si>
    <t>Description</t>
  </si>
  <si>
    <t>Icon</t>
  </si>
  <si>
    <t>Mist</t>
  </si>
  <si>
    <t>mist</t>
  </si>
  <si>
    <t> 50d</t>
  </si>
  <si>
    <t>Smoke</t>
  </si>
  <si>
    <t>Haze</t>
  </si>
  <si>
    <t>Dust</t>
  </si>
  <si>
    <t>sand/ dust whirls</t>
  </si>
  <si>
    <t>Fog</t>
  </si>
  <si>
    <t>fog</t>
  </si>
  <si>
    <t>Sand</t>
  </si>
  <si>
    <t>sand</t>
  </si>
  <si>
    <t>dust</t>
  </si>
  <si>
    <t>Ash</t>
  </si>
  <si>
    <t>volcanic ash</t>
  </si>
  <si>
    <t>Squall</t>
  </si>
  <si>
    <t>squalls</t>
  </si>
  <si>
    <t>Tornado</t>
  </si>
  <si>
    <t>tornado</t>
  </si>
  <si>
    <t>Clear and clowdy</t>
  </si>
  <si>
    <t>Group 800: Clear</t>
  </si>
  <si>
    <t>Clear</t>
  </si>
  <si>
    <t>clear sky</t>
  </si>
  <si>
    <t> 01d</t>
  </si>
  <si>
    <t> 01n</t>
  </si>
  <si>
    <t>Group 80x: Clouds</t>
  </si>
  <si>
    <t>Clouds</t>
  </si>
  <si>
    <t>few clouds: 11-25%</t>
  </si>
  <si>
    <t> 02d</t>
  </si>
  <si>
    <t> 02n</t>
  </si>
  <si>
    <t>scattered clouds: 25-50%</t>
  </si>
  <si>
    <t> 03d</t>
  </si>
  <si>
    <t> 03n</t>
  </si>
  <si>
    <t>broken clouds: 51-84%</t>
  </si>
  <si>
    <t> 04d</t>
  </si>
  <si>
    <t> 04n</t>
  </si>
  <si>
    <t>overcast clouds: 85-100%</t>
  </si>
  <si>
    <t>Rain</t>
  </si>
  <si>
    <t>factor</t>
  </si>
  <si>
    <t>Thunderstorme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</si>
</sst>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"/>
    <numFmt numFmtId="175" formatCode="#,##0.00000000"/>
    <numFmt numFmtId="178" formatCode="0.00000"/>
    <numFmt numFmtId="179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48484A"/>
      <name val="Arial"/>
      <family val="2"/>
    </font>
    <font>
      <sz val="14"/>
      <color rgb="FF48484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2"/>
    <xf numFmtId="11" fontId="0" fillId="0" borderId="0" xfId="0" applyNumberFormat="1"/>
    <xf numFmtId="175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/>
    <xf numFmtId="178" fontId="0" fillId="0" borderId="0" xfId="0" applyNumberFormat="1"/>
    <xf numFmtId="179" fontId="0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'Clear and Snowy'!$C$6:$C$8</c:f>
              <c:numCache>
                <c:formatCode>General</c:formatCode>
                <c:ptCount val="3"/>
                <c:pt idx="0">
                  <c:v>800</c:v>
                </c:pt>
                <c:pt idx="1">
                  <c:v>803</c:v>
                </c:pt>
                <c:pt idx="2">
                  <c:v>804</c:v>
                </c:pt>
              </c:numCache>
            </c:numRef>
          </c:cat>
          <c:val>
            <c:numRef>
              <c:f>'Clear and Snowy'!$B$6:$B$8</c:f>
              <c:numCache>
                <c:formatCode>General</c:formatCode>
                <c:ptCount val="3"/>
                <c:pt idx="0">
                  <c:v>135</c:v>
                </c:pt>
                <c:pt idx="1">
                  <c:v>90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E-9C40-8BEF-43E82B50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Atmosphere!$C$6:$C$8</c:f>
              <c:numCache>
                <c:formatCode>General</c:formatCode>
                <c:ptCount val="3"/>
                <c:pt idx="0">
                  <c:v>701</c:v>
                </c:pt>
                <c:pt idx="1">
                  <c:v>711</c:v>
                </c:pt>
                <c:pt idx="2">
                  <c:v>721</c:v>
                </c:pt>
              </c:numCache>
            </c:numRef>
          </c:cat>
          <c:val>
            <c:numRef>
              <c:f>Atmosphere!$B$6:$B$8</c:f>
              <c:numCache>
                <c:formatCode>0</c:formatCode>
                <c:ptCount val="3"/>
                <c:pt idx="0">
                  <c:v>39.999999999999993</c:v>
                </c:pt>
                <c:pt idx="1">
                  <c:v>35.55555555555555</c:v>
                </c:pt>
                <c:pt idx="2">
                  <c:v>31.111111111111107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4-5540-B04B-A82DCFE1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Thunderstorme!$C$6:$C$8</c:f>
              <c:numCache>
                <c:formatCode>General</c:formatCode>
                <c:ptCount val="3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</c:numCache>
            </c:numRef>
          </c:cat>
          <c:val>
            <c:numRef>
              <c:f>Thunderstorme!$B$6:$B$8</c:f>
              <c:numCache>
                <c:formatCode>0.0</c:formatCode>
                <c:ptCount val="3"/>
                <c:pt idx="0">
                  <c:v>-60</c:v>
                </c:pt>
                <c:pt idx="1">
                  <c:v>-65.15625</c:v>
                </c:pt>
                <c:pt idx="2">
                  <c:v>-70.131374378109456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5-7045-A4F2-8A626714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Drizzle!$C$6:$C$8</c:f>
              <c:numCache>
                <c:formatCode>General</c:formatCode>
                <c:ptCount val="3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</c:numCache>
            </c:numRef>
          </c:cat>
          <c:val>
            <c:numRef>
              <c:f>Drizzle!$B$6:$B$8</c:f>
              <c:numCache>
                <c:formatCode>0.0</c:formatCode>
                <c:ptCount val="3"/>
                <c:pt idx="0">
                  <c:v>-11</c:v>
                </c:pt>
                <c:pt idx="1">
                  <c:v>-11.848072562358277</c:v>
                </c:pt>
                <c:pt idx="2">
                  <c:v>-12.831065759637189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1-9442-A7AB-EF487BAB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cat>
            <c:numRef>
              <c:f>Rain!$C$6:$C$15</c:f>
              <c:numCache>
                <c:formatCode>General</c:formatCode>
                <c:ptCount val="10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511</c:v>
                </c:pt>
                <c:pt idx="6">
                  <c:v>520</c:v>
                </c:pt>
                <c:pt idx="7">
                  <c:v>521</c:v>
                </c:pt>
                <c:pt idx="8">
                  <c:v>522</c:v>
                </c:pt>
                <c:pt idx="9">
                  <c:v>531</c:v>
                </c:pt>
              </c:numCache>
            </c:numRef>
          </c:cat>
          <c:val>
            <c:numRef>
              <c:f>Rain!$B$6:$B$15</c:f>
              <c:numCache>
                <c:formatCode>0.0</c:formatCode>
                <c:ptCount val="10"/>
                <c:pt idx="0">
                  <c:v>-29</c:v>
                </c:pt>
                <c:pt idx="1">
                  <c:v>-29.93548387096774</c:v>
                </c:pt>
                <c:pt idx="2">
                  <c:v>-30.901144640998957</c:v>
                </c:pt>
                <c:pt idx="3">
                  <c:v>-31.897955758450536</c:v>
                </c:pt>
                <c:pt idx="4">
                  <c:v>-32.926922073239261</c:v>
                </c:pt>
                <c:pt idx="5">
                  <c:v>-40.362033509131997</c:v>
                </c:pt>
                <c:pt idx="6">
                  <c:v>-52.08004323758967</c:v>
                </c:pt>
                <c:pt idx="7">
                  <c:v>-53.760044632350628</c:v>
                </c:pt>
                <c:pt idx="8">
                  <c:v>-55.494239620490966</c:v>
                </c:pt>
                <c:pt idx="9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5-6C43-84F8-A6EA6490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325199"/>
        <c:axId val="2046659919"/>
      </c:lineChart>
      <c:catAx>
        <c:axId val="2046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659919"/>
        <c:crosses val="autoZero"/>
        <c:auto val="1"/>
        <c:lblAlgn val="ctr"/>
        <c:lblOffset val="100"/>
        <c:noMultiLvlLbl val="0"/>
      </c:catAx>
      <c:valAx>
        <c:axId val="20466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46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8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8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10</xdr:row>
      <xdr:rowOff>165100</xdr:rowOff>
    </xdr:from>
    <xdr:to>
      <xdr:col>14</xdr:col>
      <xdr:colOff>190500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210AB-7690-5B43-A246-91F249E56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31</xdr:row>
      <xdr:rowOff>0</xdr:rowOff>
    </xdr:from>
    <xdr:to>
      <xdr:col>12</xdr:col>
      <xdr:colOff>38100</xdr:colOff>
      <xdr:row>64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481837-EE85-EF41-B0CB-B7B471D8C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299200"/>
          <a:ext cx="9118600" cy="68072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254000</xdr:colOff>
      <xdr:row>71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3C8AF2-9CCC-644E-B024-386DA43EA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249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254000</xdr:colOff>
      <xdr:row>72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E85FE2-651C-BC41-B947-A0257364F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4478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254000</xdr:colOff>
      <xdr:row>75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3A428C-8B3F-BF49-899C-49BCF1EA3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138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254000</xdr:colOff>
      <xdr:row>76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6474E6-EFCB-5F40-B871-0F2AFB1F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367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254000</xdr:colOff>
      <xdr:row>77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4C7E97-8A6E-1148-A782-1C8E9D724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595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254000</xdr:colOff>
      <xdr:row>78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E5D55D-5070-2345-9647-3ACD8F98A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5824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254000</xdr:colOff>
      <xdr:row>79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A74DF75-4191-5341-88E5-B18370B91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052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254000</xdr:colOff>
      <xdr:row>80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F08FDE-9614-C146-888A-2B9A89F9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281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254000</xdr:colOff>
      <xdr:row>81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15AF345-7AB7-A549-91EC-30EFBFC6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510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254000</xdr:colOff>
      <xdr:row>82</xdr:row>
      <xdr:rowOff>25400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832324-2CFC-3D4D-A659-8F8BA31F7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6738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03318-BC6B-9741-903E-7AD3AB0F6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76F6E1-FF94-D641-8E4A-62160BFBB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EF5918-E881-7347-9D8C-C3AC54F45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9167E-9B89-8343-8327-986DDD07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2EE002-410A-AF41-8723-D18AD3EDC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3A36B3-0E11-8149-A594-E5E6216F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A00F48-363F-A445-ACF6-52A09E6A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2E4FF9-738B-4946-A25C-6BD537DDC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EA9034A-4192-F741-9330-6B0131DA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09C54DE-3425-7A44-B2D0-1DB7F2E82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4410E4-BDD4-F747-9C3F-7657BC271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801232</xdr:colOff>
      <xdr:row>36</xdr:row>
      <xdr:rowOff>76200</xdr:rowOff>
    </xdr:from>
    <xdr:to>
      <xdr:col>14</xdr:col>
      <xdr:colOff>673099</xdr:colOff>
      <xdr:row>68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C0B6CB8-E786-2C46-88A6-28FE97262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28732" y="7391400"/>
          <a:ext cx="7326767" cy="678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260EB-5EEF-3E4C-914C-DA9B79DD5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543F03-4ED6-8342-B5CE-5A90B1AEF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337A48-5D21-CD4D-B4A9-D281D3A67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52BA0B-03AE-B64D-ABE1-62B46937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82D563-8483-214D-AE24-2077A80EB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832D5F-ED25-6B4A-92EB-05193BBC4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32ED4D-9C75-E84E-9FE0-C1731F08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076FFF-FF68-0847-B535-E02C464A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66CF30-CACB-2A48-AE6F-7061EE501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D075683-3E1F-3A46-AEF3-C9816E39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6F9BD7C-1EBB-6E4C-A420-A950F0F31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277450</xdr:colOff>
      <xdr:row>37</xdr:row>
      <xdr:rowOff>50800</xdr:rowOff>
    </xdr:from>
    <xdr:to>
      <xdr:col>14</xdr:col>
      <xdr:colOff>241299</xdr:colOff>
      <xdr:row>69</xdr:row>
      <xdr:rowOff>139700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BBF2047-6007-744A-8B55-D5990040A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4950" y="7569200"/>
          <a:ext cx="7507649" cy="6870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7126B-CD75-5447-AD3B-748A3E2DF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82FCD-6745-C04F-87E3-B11B96F3C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9BEA2E-9A66-984A-8CCA-E4D353CB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383C2A-FE95-0145-8820-CC70677DE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E9C934-BBFD-9C4B-9048-2A59ACC7B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BF5C7A-C6C6-EB4F-AB12-CDD32CF8C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9F3334-1909-6544-85A5-4F416DF43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67CB5B-6CBF-644E-8BA9-E8742BBE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097796-5AF8-B344-8C7E-D39252FB9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560709-E042-A64B-B18E-26E0D99F9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6AE5893-EFDC-3C4E-9630-B40AA9FC4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391160</xdr:colOff>
      <xdr:row>37</xdr:row>
      <xdr:rowOff>25400</xdr:rowOff>
    </xdr:from>
    <xdr:to>
      <xdr:col>12</xdr:col>
      <xdr:colOff>711200</xdr:colOff>
      <xdr:row>65</xdr:row>
      <xdr:rowOff>190500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248BD92-249A-244D-B4CA-1FE57D150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8660" y="7543800"/>
          <a:ext cx="6098540" cy="6134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16</xdr:row>
      <xdr:rowOff>165100</xdr:rowOff>
    </xdr:from>
    <xdr:to>
      <xdr:col>14</xdr:col>
      <xdr:colOff>190500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92817-9E80-AA47-857E-030D1F52E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254000</xdr:colOff>
      <xdr:row>41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EEE78-42F7-2E49-8EB1-8C917881A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153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254000</xdr:colOff>
      <xdr:row>42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BA33C5-7B62-C549-87EB-55FD3ABC5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382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254000</xdr:colOff>
      <xdr:row>43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BDFD1D-ADDB-AD44-B930-8994EDC7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610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254000</xdr:colOff>
      <xdr:row>44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57153C-06AF-9C4B-BB94-0A77E0469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8839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254000</xdr:colOff>
      <xdr:row>45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314BC1-318F-6744-9550-BF02145BA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067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254000</xdr:colOff>
      <xdr:row>46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9FE6E3-00ED-5A4C-8618-EA7E39C4C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2964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254000</xdr:colOff>
      <xdr:row>47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9DD6D5-06E1-9248-AE15-82FFE605C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5250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254000</xdr:colOff>
      <xdr:row>48</xdr:row>
      <xdr:rowOff>25400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0FD0FC-6A8F-D44D-905C-807C95922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7536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254000</xdr:colOff>
      <xdr:row>49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1B42067-4349-964B-9F35-9F3226CA9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99822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254000</xdr:colOff>
      <xdr:row>50</xdr:row>
      <xdr:rowOff>25400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DB44C93-ACA3-B74B-86C6-31F3802F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10210800"/>
          <a:ext cx="254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207876</xdr:colOff>
      <xdr:row>36</xdr:row>
      <xdr:rowOff>38100</xdr:rowOff>
    </xdr:from>
    <xdr:to>
      <xdr:col>14</xdr:col>
      <xdr:colOff>25400</xdr:colOff>
      <xdr:row>71</xdr:row>
      <xdr:rowOff>101600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C727E0-6CC4-4A4E-93EC-909D7A444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5376" y="7353300"/>
          <a:ext cx="7361324" cy="745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weathermap.org/weather-conditions" TargetMode="External"/><Relationship Id="rId2" Type="http://schemas.openxmlformats.org/officeDocument/2006/relationships/hyperlink" Target="https://openweathermap.org/weather-conditions" TargetMode="External"/><Relationship Id="rId1" Type="http://schemas.openxmlformats.org/officeDocument/2006/relationships/hyperlink" Target="http://www.xuru.org/rt/PR.as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openweathermap.org/weather-conditions" TargetMode="External"/><Relationship Id="rId1" Type="http://schemas.openxmlformats.org/officeDocument/2006/relationships/hyperlink" Target="http://www.xuru.org/rt/PR.a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xuru.org/rt/PR.a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xuru.org/rt/PR.as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xuru.org/rt/P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D17D-17AA-664B-B320-5F7C7F0F2943}">
  <dimension ref="A1:P82"/>
  <sheetViews>
    <sheetView workbookViewId="0">
      <selection activeCell="B69" sqref="B69:E82"/>
    </sheetView>
  </sheetViews>
  <sheetFormatPr baseColWidth="10" defaultRowHeight="16"/>
  <cols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37</v>
      </c>
    </row>
    <row r="5" spans="1:16">
      <c r="B5" t="s">
        <v>1</v>
      </c>
      <c r="C5" t="s">
        <v>2</v>
      </c>
      <c r="E5" t="s">
        <v>4</v>
      </c>
      <c r="F5" t="s">
        <v>3</v>
      </c>
      <c r="G5" t="s">
        <v>5</v>
      </c>
      <c r="I5" t="s">
        <v>1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>
        <v>135</v>
      </c>
      <c r="C6">
        <v>800</v>
      </c>
      <c r="E6">
        <v>-61.82</v>
      </c>
      <c r="F6">
        <f>LN(C6)</f>
        <v>6.6846117276679271</v>
      </c>
      <c r="G6">
        <v>134.41999999999999</v>
      </c>
      <c r="I6" s="1">
        <f>(E6*F6)+G6</f>
        <v>-278.82269700443123</v>
      </c>
      <c r="K6">
        <v>-8.2492899249999994</v>
      </c>
      <c r="L6">
        <f>C6*C6</f>
        <v>640000</v>
      </c>
      <c r="M6">
        <v>13208.61119</v>
      </c>
      <c r="N6">
        <f>C6</f>
        <v>800</v>
      </c>
      <c r="O6">
        <v>5287208.3949999996</v>
      </c>
      <c r="P6" s="4">
        <f>(K6*L6)+(M6*N6)-O6</f>
        <v>135.00500000081956</v>
      </c>
    </row>
    <row r="7" spans="1:16">
      <c r="B7">
        <v>90</v>
      </c>
      <c r="C7">
        <v>803</v>
      </c>
      <c r="E7">
        <v>-60.82</v>
      </c>
      <c r="F7">
        <f t="shared" ref="F7:F9" si="0">LN(C7)</f>
        <v>6.6883547139467616</v>
      </c>
      <c r="G7">
        <v>135.41999999999999</v>
      </c>
      <c r="I7" s="1">
        <f t="shared" ref="I7:I9" si="1">(E7*F7)+G7</f>
        <v>-271.3657337022421</v>
      </c>
      <c r="K7">
        <v>-8.2492899249999994</v>
      </c>
      <c r="L7">
        <f>C7*C7</f>
        <v>644809</v>
      </c>
      <c r="M7">
        <v>13208.61119</v>
      </c>
      <c r="N7">
        <f>C7</f>
        <v>803</v>
      </c>
      <c r="O7">
        <v>5287208.3949999996</v>
      </c>
      <c r="P7" s="4">
        <f>(K7*L7)+(M7*N7)-O7</f>
        <v>90.003320675343275</v>
      </c>
    </row>
    <row r="8" spans="1:16">
      <c r="B8">
        <v>42</v>
      </c>
      <c r="C8">
        <v>804</v>
      </c>
      <c r="E8">
        <v>-59.82</v>
      </c>
      <c r="F8">
        <f t="shared" si="0"/>
        <v>6.6895992691789665</v>
      </c>
      <c r="G8">
        <v>136.41999999999999</v>
      </c>
      <c r="I8" s="1">
        <f t="shared" si="1"/>
        <v>-263.75182828228583</v>
      </c>
      <c r="K8">
        <v>-8.2492899249999994</v>
      </c>
      <c r="L8">
        <f>C8*C8</f>
        <v>646416</v>
      </c>
      <c r="M8">
        <v>13208.61119</v>
      </c>
      <c r="N8">
        <f>C8</f>
        <v>804</v>
      </c>
      <c r="O8">
        <v>5287208.3949999996</v>
      </c>
      <c r="P8" s="4">
        <f>(K8*L8)+(M8*N8)-O8</f>
        <v>42.005601201206446</v>
      </c>
    </row>
    <row r="9" spans="1:16">
      <c r="I9" s="1"/>
    </row>
    <row r="69" spans="2:5">
      <c r="B69" s="6" t="s">
        <v>38</v>
      </c>
    </row>
    <row r="70" spans="2:5" ht="18">
      <c r="B70" s="9" t="s">
        <v>15</v>
      </c>
      <c r="C70" s="9" t="s">
        <v>16</v>
      </c>
      <c r="D70" s="9" t="s">
        <v>17</v>
      </c>
      <c r="E70" s="9" t="s">
        <v>18</v>
      </c>
    </row>
    <row r="71" spans="2:5" ht="18">
      <c r="B71" s="11">
        <v>800</v>
      </c>
      <c r="C71" s="11" t="s">
        <v>39</v>
      </c>
      <c r="D71" s="11" t="s">
        <v>40</v>
      </c>
      <c r="E71" s="10" t="s">
        <v>41</v>
      </c>
    </row>
    <row r="72" spans="2:5" ht="18">
      <c r="B72" s="11"/>
      <c r="C72" s="11"/>
      <c r="D72" s="11"/>
      <c r="E72" s="10" t="s">
        <v>42</v>
      </c>
    </row>
    <row r="73" spans="2:5">
      <c r="B73" s="6" t="s">
        <v>43</v>
      </c>
    </row>
    <row r="74" spans="2:5" ht="18">
      <c r="B74" s="9" t="s">
        <v>15</v>
      </c>
      <c r="C74" s="9" t="s">
        <v>16</v>
      </c>
      <c r="D74" s="9" t="s">
        <v>17</v>
      </c>
      <c r="E74" s="9" t="s">
        <v>18</v>
      </c>
    </row>
    <row r="75" spans="2:5" ht="18">
      <c r="B75" s="11">
        <v>801</v>
      </c>
      <c r="C75" s="11" t="s">
        <v>44</v>
      </c>
      <c r="D75" s="11" t="s">
        <v>45</v>
      </c>
      <c r="E75" s="10" t="s">
        <v>46</v>
      </c>
    </row>
    <row r="76" spans="2:5" ht="18">
      <c r="B76" s="11"/>
      <c r="C76" s="11"/>
      <c r="D76" s="11"/>
      <c r="E76" s="10" t="s">
        <v>47</v>
      </c>
    </row>
    <row r="77" spans="2:5" ht="18">
      <c r="B77" s="11">
        <v>802</v>
      </c>
      <c r="C77" s="11" t="s">
        <v>44</v>
      </c>
      <c r="D77" s="11" t="s">
        <v>48</v>
      </c>
      <c r="E77" s="10" t="s">
        <v>49</v>
      </c>
    </row>
    <row r="78" spans="2:5" ht="18">
      <c r="B78" s="11"/>
      <c r="C78" s="11"/>
      <c r="D78" s="11"/>
      <c r="E78" s="10" t="s">
        <v>50</v>
      </c>
    </row>
    <row r="79" spans="2:5" ht="18">
      <c r="B79" s="11">
        <v>803</v>
      </c>
      <c r="C79" s="11" t="s">
        <v>44</v>
      </c>
      <c r="D79" s="11" t="s">
        <v>51</v>
      </c>
      <c r="E79" s="10" t="s">
        <v>52</v>
      </c>
    </row>
    <row r="80" spans="2:5" ht="18">
      <c r="B80" s="11"/>
      <c r="C80" s="11"/>
      <c r="D80" s="11"/>
      <c r="E80" s="10" t="s">
        <v>53</v>
      </c>
    </row>
    <row r="81" spans="2:5" ht="18">
      <c r="B81" s="11">
        <v>804</v>
      </c>
      <c r="C81" s="11" t="s">
        <v>44</v>
      </c>
      <c r="D81" s="11" t="s">
        <v>54</v>
      </c>
      <c r="E81" s="10" t="s">
        <v>52</v>
      </c>
    </row>
    <row r="82" spans="2:5" ht="18">
      <c r="B82" s="11"/>
      <c r="C82" s="11"/>
      <c r="D82" s="11"/>
      <c r="E82" s="10" t="s">
        <v>53</v>
      </c>
    </row>
  </sheetData>
  <mergeCells count="15">
    <mergeCell ref="B81:B82"/>
    <mergeCell ref="C81:C82"/>
    <mergeCell ref="D81:D82"/>
    <mergeCell ref="B77:B78"/>
    <mergeCell ref="C77:C78"/>
    <mergeCell ref="D77:D78"/>
    <mergeCell ref="B79:B80"/>
    <mergeCell ref="C79:C80"/>
    <mergeCell ref="D79:D80"/>
    <mergeCell ref="B71:B72"/>
    <mergeCell ref="C71:C72"/>
    <mergeCell ref="D71:D72"/>
    <mergeCell ref="B75:B76"/>
    <mergeCell ref="C75:C76"/>
    <mergeCell ref="D75:D76"/>
  </mergeCells>
  <hyperlinks>
    <hyperlink ref="A1" r:id="rId1" xr:uid="{BBF5ECFA-57F1-CF4B-93D7-AC68C2DB067A}"/>
    <hyperlink ref="B69" r:id="rId2" location="Clear" display="https://openweathermap.org/weather-conditions - Clear" xr:uid="{310CB8D3-28B6-3E48-8829-D04464F05E67}"/>
    <hyperlink ref="B73" r:id="rId3" location="Clouds" display="https://openweathermap.org/weather-conditions - Clouds" xr:uid="{CFDAB2FD-C45B-754D-B07A-44C7B2618818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3DAA-7F97-934F-B293-5080EA756086}">
  <dimension ref="A1:P50"/>
  <sheetViews>
    <sheetView topLeftCell="A20" workbookViewId="0">
      <selection activeCell="P37" sqref="P37"/>
    </sheetView>
  </sheetViews>
  <sheetFormatPr baseColWidth="10" defaultRowHeight="16"/>
  <cols>
    <col min="13" max="13" width="11.16406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13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4">
        <f t="shared" ref="B6:B13" si="0">B7+$B$20</f>
        <v>39.999999999999993</v>
      </c>
      <c r="C6">
        <v>701</v>
      </c>
      <c r="I6" s="1"/>
      <c r="K6" s="7">
        <v>-1.5728264599999999E-3</v>
      </c>
      <c r="L6">
        <f>C6*C6</f>
        <v>491401</v>
      </c>
      <c r="M6" s="8">
        <v>1.82322848</v>
      </c>
      <c r="N6">
        <f>C6</f>
        <v>701</v>
      </c>
      <c r="O6">
        <v>-465.32395009999999</v>
      </c>
      <c r="P6" s="4">
        <f>(K6*L6)+(M6*N6)+O6</f>
        <v>39.870719109540062</v>
      </c>
    </row>
    <row r="7" spans="1:16">
      <c r="B7" s="4">
        <f t="shared" si="0"/>
        <v>35.55555555555555</v>
      </c>
      <c r="C7">
        <v>711</v>
      </c>
      <c r="I7" s="1"/>
      <c r="K7" s="7">
        <v>-1.5728264599999999E-3</v>
      </c>
      <c r="L7">
        <f>C7*C7</f>
        <v>505521</v>
      </c>
      <c r="M7" s="8">
        <v>1.82322848</v>
      </c>
      <c r="N7">
        <f>C7</f>
        <v>711</v>
      </c>
      <c r="O7">
        <v>-465.32395009999999</v>
      </c>
      <c r="P7" s="4">
        <f>(K7*L7)+(M7*N7)+O7</f>
        <v>35.894694294340013</v>
      </c>
    </row>
    <row r="8" spans="1:16">
      <c r="B8" s="4">
        <f t="shared" si="0"/>
        <v>31.111111111111107</v>
      </c>
      <c r="C8">
        <v>721</v>
      </c>
      <c r="I8" s="1"/>
      <c r="K8" s="7">
        <v>-1.5728264599999999E-3</v>
      </c>
      <c r="L8">
        <f>C8*C8</f>
        <v>519841</v>
      </c>
      <c r="M8" s="8">
        <v>1.82322848</v>
      </c>
      <c r="N8">
        <f>C8</f>
        <v>721</v>
      </c>
      <c r="O8">
        <v>-465.32395009999999</v>
      </c>
      <c r="P8" s="4">
        <f>(K8*L8)+(M8*N8)+O8</f>
        <v>31.604104187140081</v>
      </c>
    </row>
    <row r="9" spans="1:16">
      <c r="B9" s="4">
        <f t="shared" si="0"/>
        <v>26.666666666666664</v>
      </c>
      <c r="C9">
        <v>731</v>
      </c>
      <c r="I9" s="1"/>
      <c r="K9" s="7">
        <v>-1.5728264599999999E-3</v>
      </c>
      <c r="L9">
        <f>C9*C9</f>
        <v>534361</v>
      </c>
      <c r="M9" s="8">
        <v>1.82322848</v>
      </c>
      <c r="N9">
        <f>C9</f>
        <v>731</v>
      </c>
      <c r="O9">
        <v>-465.32395009999999</v>
      </c>
      <c r="P9" s="4">
        <f>(K9*L9)+(M9*N9)+O9</f>
        <v>26.998948787940037</v>
      </c>
    </row>
    <row r="10" spans="1:16">
      <c r="B10" s="4">
        <f t="shared" si="0"/>
        <v>22.222222222222221</v>
      </c>
      <c r="C10">
        <v>741</v>
      </c>
      <c r="I10" s="1"/>
      <c r="K10" s="7">
        <v>-1.5728264599999999E-3</v>
      </c>
      <c r="L10">
        <f>C10*C10</f>
        <v>549081</v>
      </c>
      <c r="M10" s="8">
        <v>1.82322848</v>
      </c>
      <c r="N10">
        <f>C10</f>
        <v>741</v>
      </c>
      <c r="O10">
        <v>-465.32395009999999</v>
      </c>
      <c r="P10" s="4">
        <f>(K10*L10)+(M10*N10)+O10</f>
        <v>22.07922809674011</v>
      </c>
    </row>
    <row r="11" spans="1:16">
      <c r="B11" s="4">
        <f t="shared" si="0"/>
        <v>17.777777777777779</v>
      </c>
      <c r="C11">
        <v>751</v>
      </c>
      <c r="I11" s="1"/>
      <c r="K11" s="7">
        <v>-1.5728264599999999E-3</v>
      </c>
      <c r="L11">
        <f>C11*C11</f>
        <v>564001</v>
      </c>
      <c r="M11" s="8">
        <v>1.82322848</v>
      </c>
      <c r="N11">
        <f>C11</f>
        <v>751</v>
      </c>
      <c r="O11">
        <v>-465.32395009999999</v>
      </c>
      <c r="P11" s="4">
        <f>(K11*L11)+(M11*N11)+O11</f>
        <v>16.844942113539958</v>
      </c>
    </row>
    <row r="12" spans="1:16">
      <c r="B12" s="4">
        <f t="shared" si="0"/>
        <v>13.333333333333334</v>
      </c>
      <c r="C12">
        <v>761</v>
      </c>
      <c r="I12" s="1"/>
      <c r="K12" s="7">
        <v>-1.5728264599999999E-3</v>
      </c>
      <c r="L12">
        <f>C12*C12</f>
        <v>579121</v>
      </c>
      <c r="M12" s="8">
        <v>1.82322848</v>
      </c>
      <c r="N12">
        <f>C12</f>
        <v>761</v>
      </c>
      <c r="O12">
        <v>-465.32395009999999</v>
      </c>
      <c r="P12" s="4">
        <f>(K12*L12)+(M12*N12)+O12</f>
        <v>11.296090838340149</v>
      </c>
    </row>
    <row r="13" spans="1:16">
      <c r="B13" s="4">
        <f t="shared" si="0"/>
        <v>8.8888888888888893</v>
      </c>
      <c r="C13">
        <v>762</v>
      </c>
      <c r="I13" s="1"/>
      <c r="K13" s="7">
        <v>-1.5728264599999999E-3</v>
      </c>
      <c r="L13">
        <f>C13*C13</f>
        <v>580644</v>
      </c>
      <c r="M13" s="8">
        <v>1.82322848</v>
      </c>
      <c r="N13">
        <f>C13</f>
        <v>762</v>
      </c>
      <c r="O13">
        <v>-465.32395009999999</v>
      </c>
      <c r="P13" s="4">
        <f>(K13*L13)+(M13*N13)+O13</f>
        <v>10.723904619760049</v>
      </c>
    </row>
    <row r="14" spans="1:16">
      <c r="B14" s="4">
        <f>B15+$B$20</f>
        <v>4.4444444444444446</v>
      </c>
      <c r="C14">
        <v>771</v>
      </c>
      <c r="I14" s="1"/>
      <c r="K14" s="7">
        <v>-1.5728264599999999E-3</v>
      </c>
      <c r="L14">
        <f>C14*C14</f>
        <v>594441</v>
      </c>
      <c r="M14" s="8">
        <v>1.82322848</v>
      </c>
      <c r="N14">
        <f>C14</f>
        <v>771</v>
      </c>
      <c r="O14">
        <v>-465.32395009999999</v>
      </c>
      <c r="P14" s="4">
        <f>(K14*L14)+(M14*N14)+O14</f>
        <v>5.4326742711400016</v>
      </c>
    </row>
    <row r="15" spans="1:16">
      <c r="B15">
        <v>0</v>
      </c>
      <c r="C15">
        <v>781</v>
      </c>
      <c r="I15" s="1"/>
      <c r="K15" s="7">
        <v>-1.5728264599999999E-3</v>
      </c>
      <c r="L15">
        <f>C15*C15</f>
        <v>609961</v>
      </c>
      <c r="M15" s="8">
        <v>1.82322848</v>
      </c>
      <c r="N15">
        <f>C15</f>
        <v>781</v>
      </c>
      <c r="O15">
        <v>-465.32395009999999</v>
      </c>
      <c r="P15" s="4">
        <f>(K15*L15)+(M15*N15)+O15</f>
        <v>-0.74530758805991582</v>
      </c>
    </row>
    <row r="20" spans="2:4">
      <c r="B20">
        <f>40/9</f>
        <v>4.4444444444444446</v>
      </c>
    </row>
    <row r="23" spans="2:4">
      <c r="B23" s="4">
        <f t="shared" ref="B23:D30" si="1">B24+$B$20</f>
        <v>39.999999999999993</v>
      </c>
      <c r="C23">
        <v>701</v>
      </c>
      <c r="D23" s="4">
        <f t="shared" si="1"/>
        <v>39.999999999999993</v>
      </c>
    </row>
    <row r="24" spans="2:4">
      <c r="B24" s="4">
        <f t="shared" si="1"/>
        <v>35.55555555555555</v>
      </c>
      <c r="C24">
        <v>711</v>
      </c>
      <c r="D24" s="4">
        <f t="shared" si="1"/>
        <v>35.55555555555555</v>
      </c>
    </row>
    <row r="25" spans="2:4">
      <c r="B25" s="4">
        <f t="shared" si="1"/>
        <v>31.111111111111107</v>
      </c>
      <c r="C25">
        <v>721</v>
      </c>
      <c r="D25" s="4">
        <f t="shared" si="1"/>
        <v>31.111111111111107</v>
      </c>
    </row>
    <row r="26" spans="2:4">
      <c r="B26" s="4">
        <f t="shared" si="1"/>
        <v>26.666666666666664</v>
      </c>
      <c r="C26">
        <v>731</v>
      </c>
      <c r="D26" s="4">
        <f t="shared" si="1"/>
        <v>26.666666666666664</v>
      </c>
    </row>
    <row r="27" spans="2:4">
      <c r="B27" s="4">
        <f t="shared" si="1"/>
        <v>22.222222222222221</v>
      </c>
      <c r="C27">
        <v>741</v>
      </c>
      <c r="D27" s="4">
        <f t="shared" si="1"/>
        <v>22.222222222222221</v>
      </c>
    </row>
    <row r="28" spans="2:4">
      <c r="B28" s="4">
        <f t="shared" si="1"/>
        <v>17.777777777777779</v>
      </c>
      <c r="C28">
        <v>751</v>
      </c>
      <c r="D28" s="4">
        <f t="shared" si="1"/>
        <v>17.777777777777779</v>
      </c>
    </row>
    <row r="29" spans="2:4">
      <c r="B29" s="4">
        <f t="shared" si="1"/>
        <v>13.333333333333334</v>
      </c>
      <c r="C29">
        <v>761</v>
      </c>
      <c r="D29" s="4">
        <f t="shared" si="1"/>
        <v>13.333333333333334</v>
      </c>
    </row>
    <row r="30" spans="2:4">
      <c r="B30" s="4">
        <f t="shared" si="1"/>
        <v>8.8888888888888893</v>
      </c>
      <c r="C30">
        <v>762</v>
      </c>
      <c r="D30" s="4">
        <f t="shared" si="1"/>
        <v>8.8888888888888893</v>
      </c>
    </row>
    <row r="31" spans="2:4">
      <c r="B31" s="4">
        <f>B32+$B$20</f>
        <v>4.4444444444444446</v>
      </c>
      <c r="C31">
        <v>771</v>
      </c>
      <c r="D31" s="4">
        <f>D32+$B$20</f>
        <v>4.4444444444444446</v>
      </c>
    </row>
    <row r="32" spans="2:4">
      <c r="B32">
        <v>0</v>
      </c>
      <c r="C32">
        <v>781</v>
      </c>
      <c r="D32">
        <v>0</v>
      </c>
    </row>
    <row r="39" spans="2:5">
      <c r="B39" s="6" t="s">
        <v>14</v>
      </c>
    </row>
    <row r="40" spans="2:5" ht="18">
      <c r="B40" s="9" t="s">
        <v>15</v>
      </c>
      <c r="C40" s="9" t="s">
        <v>16</v>
      </c>
      <c r="D40" s="10" t="s">
        <v>17</v>
      </c>
      <c r="E40" s="9" t="s">
        <v>18</v>
      </c>
    </row>
    <row r="41" spans="2:5" ht="18">
      <c r="B41" s="10">
        <v>701</v>
      </c>
      <c r="C41" s="10" t="s">
        <v>19</v>
      </c>
      <c r="D41" s="10" t="s">
        <v>20</v>
      </c>
      <c r="E41" s="10" t="s">
        <v>21</v>
      </c>
    </row>
    <row r="42" spans="2:5" ht="18">
      <c r="B42" s="10">
        <v>711</v>
      </c>
      <c r="C42" s="10" t="s">
        <v>22</v>
      </c>
      <c r="D42" s="10" t="s">
        <v>22</v>
      </c>
      <c r="E42" s="10" t="s">
        <v>21</v>
      </c>
    </row>
    <row r="43" spans="2:5" ht="18">
      <c r="B43" s="10">
        <v>721</v>
      </c>
      <c r="C43" s="10" t="s">
        <v>23</v>
      </c>
      <c r="D43" s="10" t="s">
        <v>23</v>
      </c>
      <c r="E43" s="10" t="s">
        <v>21</v>
      </c>
    </row>
    <row r="44" spans="2:5" ht="18">
      <c r="B44" s="10">
        <v>731</v>
      </c>
      <c r="C44" s="10" t="s">
        <v>24</v>
      </c>
      <c r="D44" s="10" t="s">
        <v>25</v>
      </c>
      <c r="E44" s="10" t="s">
        <v>21</v>
      </c>
    </row>
    <row r="45" spans="2:5" ht="18">
      <c r="B45" s="10">
        <v>741</v>
      </c>
      <c r="C45" s="10" t="s">
        <v>26</v>
      </c>
      <c r="D45" s="10" t="s">
        <v>27</v>
      </c>
      <c r="E45" s="10" t="s">
        <v>21</v>
      </c>
    </row>
    <row r="46" spans="2:5" ht="18">
      <c r="B46" s="10">
        <v>751</v>
      </c>
      <c r="C46" s="10" t="s">
        <v>28</v>
      </c>
      <c r="D46" s="10" t="s">
        <v>29</v>
      </c>
      <c r="E46" s="10" t="s">
        <v>21</v>
      </c>
    </row>
    <row r="47" spans="2:5" ht="18">
      <c r="B47" s="10">
        <v>761</v>
      </c>
      <c r="C47" s="10" t="s">
        <v>24</v>
      </c>
      <c r="D47" s="10" t="s">
        <v>30</v>
      </c>
      <c r="E47" s="10" t="s">
        <v>21</v>
      </c>
    </row>
    <row r="48" spans="2:5" ht="18">
      <c r="B48" s="10">
        <v>762</v>
      </c>
      <c r="C48" s="10" t="s">
        <v>31</v>
      </c>
      <c r="D48" s="10" t="s">
        <v>32</v>
      </c>
      <c r="E48" s="10" t="s">
        <v>21</v>
      </c>
    </row>
    <row r="49" spans="2:5" ht="18">
      <c r="B49" s="10">
        <v>771</v>
      </c>
      <c r="C49" s="10" t="s">
        <v>33</v>
      </c>
      <c r="D49" s="10" t="s">
        <v>34</v>
      </c>
      <c r="E49" s="10" t="s">
        <v>21</v>
      </c>
    </row>
    <row r="50" spans="2:5" ht="18">
      <c r="B50" s="10">
        <v>781</v>
      </c>
      <c r="C50" s="10" t="s">
        <v>35</v>
      </c>
      <c r="D50" s="10" t="s">
        <v>36</v>
      </c>
      <c r="E50" s="10" t="s">
        <v>21</v>
      </c>
    </row>
  </sheetData>
  <hyperlinks>
    <hyperlink ref="A1" r:id="rId1" xr:uid="{2DF090F0-3504-054A-BB28-D27CA91169B8}"/>
    <hyperlink ref="B39" r:id="rId2" location="Atmosphere" display="https://openweathermap.org/weather-conditions - Atmosphere" xr:uid="{029DFC5B-1954-3740-BE79-F15C464626F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C65-80FB-7A44-A9EB-C88174E1D296}">
  <dimension ref="A1:P50"/>
  <sheetViews>
    <sheetView workbookViewId="0">
      <selection activeCell="K14" sqref="K14:P14"/>
    </sheetView>
  </sheetViews>
  <sheetFormatPr baseColWidth="10" defaultRowHeight="16"/>
  <cols>
    <col min="13" max="13" width="12.332031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-60</v>
      </c>
      <c r="C6">
        <v>200</v>
      </c>
      <c r="I6" s="1"/>
      <c r="K6" s="7">
        <v>2.0794367170000001E-2</v>
      </c>
      <c r="L6">
        <f>C6*C6</f>
        <v>40000</v>
      </c>
      <c r="M6" s="8">
        <v>-10.08168264</v>
      </c>
      <c r="N6">
        <f>C6</f>
        <v>200</v>
      </c>
      <c r="O6">
        <v>1121.5352809999999</v>
      </c>
      <c r="P6" s="2">
        <f>(K6*L6)+(M6*N6)+O6</f>
        <v>-63.026560199999949</v>
      </c>
    </row>
    <row r="7" spans="1:16">
      <c r="B7" s="3">
        <f>B6-((1+D7)*$C$18)</f>
        <v>-65.15625</v>
      </c>
      <c r="C7">
        <v>201</v>
      </c>
      <c r="D7" s="13">
        <f>(C7-C6)/(C15-C6)</f>
        <v>3.125E-2</v>
      </c>
      <c r="I7" s="1"/>
      <c r="K7" s="7">
        <v>2.0794367170000001E-2</v>
      </c>
      <c r="L7">
        <f>C7*C7</f>
        <v>40401</v>
      </c>
      <c r="M7" s="8">
        <v>-10.08168264</v>
      </c>
      <c r="N7">
        <f>C7</f>
        <v>201</v>
      </c>
      <c r="O7">
        <v>1121.5352809999999</v>
      </c>
      <c r="P7" s="2">
        <f>(K7*L7)+(M7*N7)+O7</f>
        <v>-64.769701604830061</v>
      </c>
    </row>
    <row r="8" spans="1:16">
      <c r="B8" s="3">
        <f t="shared" ref="B8:B14" si="0">B7-((1+D8)*$C$18)</f>
        <v>-70.131374378109456</v>
      </c>
      <c r="C8">
        <v>202</v>
      </c>
      <c r="D8" s="13">
        <f t="shared" ref="D8:D15" si="1">(C8-C7)/(C16-C7)</f>
        <v>-4.9751243781094526E-3</v>
      </c>
      <c r="I8" s="1"/>
      <c r="K8" s="7">
        <v>2.0794367170000001E-2</v>
      </c>
      <c r="L8">
        <f>C8*C8</f>
        <v>40804</v>
      </c>
      <c r="M8" s="8">
        <v>-10.08168264</v>
      </c>
      <c r="N8">
        <f>C8</f>
        <v>202</v>
      </c>
      <c r="O8">
        <v>1121.5352809999999</v>
      </c>
      <c r="P8" s="2">
        <f>(K8*L8)+(M8*N8)+O8</f>
        <v>-66.471254275320007</v>
      </c>
    </row>
    <row r="9" spans="1:16">
      <c r="B9" s="3">
        <f t="shared" si="0"/>
        <v>-74.896080260462398</v>
      </c>
      <c r="C9">
        <v>210</v>
      </c>
      <c r="D9" s="13">
        <f t="shared" si="1"/>
        <v>-4.7058823529411764E-2</v>
      </c>
      <c r="I9" s="1"/>
      <c r="K9" s="7">
        <v>2.0794367170000001E-2</v>
      </c>
      <c r="L9">
        <f>C9*C9</f>
        <v>44100</v>
      </c>
      <c r="M9" s="8">
        <v>-10.08168264</v>
      </c>
      <c r="N9">
        <f>C9</f>
        <v>210</v>
      </c>
      <c r="O9">
        <v>1121.5352809999999</v>
      </c>
      <c r="P9" s="2">
        <f>(K9*L9)+(M9*N9)+O9</f>
        <v>-78.586481202999948</v>
      </c>
    </row>
    <row r="10" spans="1:16">
      <c r="B10" s="3">
        <f t="shared" si="0"/>
        <v>-79.871690016559953</v>
      </c>
      <c r="C10">
        <v>211</v>
      </c>
      <c r="D10" s="13">
        <f t="shared" si="1"/>
        <v>-4.8780487804878049E-3</v>
      </c>
      <c r="I10" s="1"/>
      <c r="K10" s="7">
        <v>2.0794367170000001E-2</v>
      </c>
      <c r="L10">
        <f>C10*C10</f>
        <v>44521</v>
      </c>
      <c r="M10" s="8">
        <v>-10.08168264</v>
      </c>
      <c r="N10">
        <f>C10</f>
        <v>211</v>
      </c>
      <c r="O10">
        <v>1121.5352809999999</v>
      </c>
      <c r="P10" s="2">
        <f>(K10*L10)+(M10*N10)+O10</f>
        <v>-79.913735264429988</v>
      </c>
    </row>
    <row r="11" spans="1:16">
      <c r="B11" s="3">
        <f t="shared" si="0"/>
        <v>-84.847993334095491</v>
      </c>
      <c r="C11">
        <v>212</v>
      </c>
      <c r="D11" s="13">
        <f t="shared" si="1"/>
        <v>-4.7393364928909956E-3</v>
      </c>
      <c r="I11" s="1"/>
      <c r="K11" s="7">
        <v>2.0794367170000001E-2</v>
      </c>
      <c r="L11">
        <f>C11*C11</f>
        <v>44944</v>
      </c>
      <c r="M11" s="8">
        <v>-10.08168264</v>
      </c>
      <c r="N11">
        <f>C11</f>
        <v>212</v>
      </c>
      <c r="O11">
        <v>1121.5352809999999</v>
      </c>
      <c r="P11" s="2">
        <f>(K11*L11)+(M11*N11)+O11</f>
        <v>-81.199400591519861</v>
      </c>
    </row>
    <row r="12" spans="1:16">
      <c r="B12" s="3">
        <f t="shared" si="0"/>
        <v>-89.635729183152094</v>
      </c>
      <c r="C12">
        <v>221</v>
      </c>
      <c r="D12" s="13">
        <f t="shared" si="1"/>
        <v>-4.2452830188679243E-2</v>
      </c>
      <c r="I12" s="1"/>
      <c r="K12" s="7">
        <v>2.0794367170000001E-2</v>
      </c>
      <c r="L12">
        <f>C12*C12</f>
        <v>48841</v>
      </c>
      <c r="M12" s="8">
        <v>-10.08168264</v>
      </c>
      <c r="N12">
        <f>C12</f>
        <v>221</v>
      </c>
      <c r="O12">
        <v>1121.5352809999999</v>
      </c>
      <c r="P12" s="2">
        <f>(K12*L12)+(M12*N12)+O12</f>
        <v>-90.8988954900301</v>
      </c>
    </row>
    <row r="13" spans="1:16">
      <c r="B13" s="3">
        <f t="shared" si="0"/>
        <v>-94.432109273649829</v>
      </c>
      <c r="C13">
        <v>230</v>
      </c>
      <c r="D13" s="13">
        <f t="shared" si="1"/>
        <v>-4.072398190045249E-2</v>
      </c>
      <c r="I13" s="1"/>
      <c r="K13" s="7">
        <v>2.0794367170000001E-2</v>
      </c>
      <c r="L13">
        <f>C13*C13</f>
        <v>52900</v>
      </c>
      <c r="M13" s="8">
        <v>-10.08168264</v>
      </c>
      <c r="N13">
        <f>C13</f>
        <v>230</v>
      </c>
      <c r="O13">
        <v>1121.5352809999999</v>
      </c>
      <c r="P13" s="2">
        <f>(K13*L13)+(M13*N13)+O13</f>
        <v>-97.229702907000046</v>
      </c>
    </row>
    <row r="14" spans="1:16">
      <c r="B14" s="3">
        <f t="shared" si="0"/>
        <v>-99.410370143215047</v>
      </c>
      <c r="C14">
        <v>231</v>
      </c>
      <c r="D14" s="13">
        <f t="shared" si="1"/>
        <v>-4.3478260869565218E-3</v>
      </c>
      <c r="I14" s="1"/>
      <c r="K14" s="7">
        <v>2.1188039660000001E-2</v>
      </c>
      <c r="L14">
        <f>C14*C14</f>
        <v>53361</v>
      </c>
      <c r="M14" s="8">
        <v>-10.38623254</v>
      </c>
      <c r="N14">
        <f>C14</f>
        <v>231</v>
      </c>
      <c r="O14">
        <v>1158.5590709999999</v>
      </c>
      <c r="P14" s="2">
        <f>(K14*L14)+(M14*N14)+O14</f>
        <v>-110.04566144274008</v>
      </c>
    </row>
    <row r="15" spans="1:16">
      <c r="B15" s="3">
        <v>-100</v>
      </c>
      <c r="C15">
        <v>232</v>
      </c>
      <c r="D15" s="13">
        <f t="shared" si="1"/>
        <v>-3.2258064516129031E-2</v>
      </c>
      <c r="I15" s="1"/>
      <c r="K15" s="7">
        <v>2.1188039660000001E-2</v>
      </c>
      <c r="L15">
        <f>C15*C15</f>
        <v>53824</v>
      </c>
      <c r="M15" s="8">
        <v>-10.38623254</v>
      </c>
      <c r="N15">
        <f>C15</f>
        <v>232</v>
      </c>
      <c r="O15">
        <v>1158.5590709999999</v>
      </c>
      <c r="P15" s="2">
        <f>(K15*L15)+(M15*N15)+O15</f>
        <v>-110.62183162016004</v>
      </c>
    </row>
    <row r="17" spans="2:4">
      <c r="B17" s="3">
        <f>-B15-B6</f>
        <v>160</v>
      </c>
      <c r="C17">
        <f>C15-C6</f>
        <v>32</v>
      </c>
    </row>
    <row r="18" spans="2:4">
      <c r="B18" t="s">
        <v>56</v>
      </c>
      <c r="C18">
        <f>B17/C17</f>
        <v>5</v>
      </c>
    </row>
    <row r="20" spans="2:4">
      <c r="B20">
        <f>40/9</f>
        <v>4.4444444444444446</v>
      </c>
    </row>
    <row r="23" spans="2:4">
      <c r="B23" s="4"/>
      <c r="C23">
        <v>200</v>
      </c>
      <c r="D23" s="4">
        <v>-60</v>
      </c>
    </row>
    <row r="24" spans="2:4">
      <c r="B24" s="4"/>
      <c r="C24">
        <v>201</v>
      </c>
      <c r="D24" s="4">
        <v>-65.15625</v>
      </c>
    </row>
    <row r="25" spans="2:4">
      <c r="B25" s="4"/>
      <c r="C25">
        <v>202</v>
      </c>
      <c r="D25" s="4">
        <v>-70.131374378109456</v>
      </c>
    </row>
    <row r="26" spans="2:4">
      <c r="B26" s="4"/>
      <c r="C26">
        <v>210</v>
      </c>
      <c r="D26" s="4">
        <v>-74.896080260462398</v>
      </c>
    </row>
    <row r="27" spans="2:4">
      <c r="B27" s="4"/>
      <c r="C27">
        <v>211</v>
      </c>
      <c r="D27" s="4">
        <v>-79.871690016559953</v>
      </c>
    </row>
    <row r="28" spans="2:4">
      <c r="B28" s="4"/>
      <c r="C28">
        <v>212</v>
      </c>
      <c r="D28" s="4">
        <v>-84.847993334095491</v>
      </c>
    </row>
    <row r="29" spans="2:4">
      <c r="B29" s="4"/>
      <c r="C29">
        <v>221</v>
      </c>
      <c r="D29" s="4">
        <v>-89.635729183152094</v>
      </c>
    </row>
    <row r="30" spans="2:4">
      <c r="B30" s="4"/>
      <c r="C30">
        <v>230</v>
      </c>
      <c r="D30" s="4">
        <v>-94.432109273649829</v>
      </c>
    </row>
    <row r="31" spans="2:4">
      <c r="B31" s="4"/>
      <c r="C31">
        <v>231</v>
      </c>
      <c r="D31" s="4">
        <v>-99.410370143215047</v>
      </c>
    </row>
    <row r="32" spans="2:4">
      <c r="C32">
        <v>232</v>
      </c>
      <c r="D32">
        <v>-100</v>
      </c>
    </row>
    <row r="37" spans="2:16">
      <c r="P37" t="s">
        <v>55</v>
      </c>
    </row>
    <row r="39" spans="2:16">
      <c r="B39" s="6"/>
    </row>
    <row r="40" spans="2:16" ht="18">
      <c r="B40" s="9"/>
      <c r="C40" s="9"/>
      <c r="D40" s="10"/>
      <c r="E40" s="9"/>
    </row>
    <row r="41" spans="2:16" ht="18">
      <c r="B41" s="10"/>
      <c r="C41" s="10"/>
      <c r="D41" s="10"/>
      <c r="E41" s="10"/>
    </row>
    <row r="42" spans="2:16" ht="18">
      <c r="B42" s="10"/>
      <c r="C42" s="10"/>
      <c r="D42" s="10"/>
      <c r="E42" s="10"/>
    </row>
    <row r="43" spans="2:16" ht="18">
      <c r="B43" s="10"/>
      <c r="C43" s="10"/>
      <c r="D43" s="10"/>
      <c r="E43" s="10"/>
    </row>
    <row r="44" spans="2:16" ht="18">
      <c r="B44" s="10"/>
      <c r="C44" s="10"/>
      <c r="D44" s="10"/>
      <c r="E44" s="10"/>
    </row>
    <row r="45" spans="2:16" ht="18">
      <c r="B45" s="10"/>
      <c r="C45" s="10"/>
      <c r="D45" s="10"/>
      <c r="E45" s="10"/>
    </row>
    <row r="46" spans="2:16" ht="18">
      <c r="B46" s="10"/>
      <c r="C46" s="10"/>
      <c r="D46" s="10"/>
      <c r="E46" s="10"/>
    </row>
    <row r="47" spans="2:16" ht="18">
      <c r="B47" s="10"/>
      <c r="C47" s="10"/>
      <c r="D47" s="10"/>
      <c r="E47" s="10"/>
    </row>
    <row r="48" spans="2:16" ht="18">
      <c r="B48" s="10"/>
      <c r="C48" s="10"/>
      <c r="D48" s="10"/>
      <c r="E48" s="10"/>
    </row>
    <row r="49" spans="2:5" ht="18">
      <c r="B49" s="10"/>
      <c r="C49" s="10"/>
      <c r="D49" s="10"/>
      <c r="E49" s="10"/>
    </row>
    <row r="50" spans="2:5" ht="18">
      <c r="B50" s="10"/>
      <c r="C50" s="10"/>
      <c r="D50" s="10"/>
      <c r="E50" s="10"/>
    </row>
  </sheetData>
  <hyperlinks>
    <hyperlink ref="A1" r:id="rId1" xr:uid="{3266D504-249A-F946-B1AE-FDF4CBECDA8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1678-9879-B648-A345-0A85B7DEE19E}">
  <dimension ref="A1:P50"/>
  <sheetViews>
    <sheetView workbookViewId="0">
      <selection activeCell="E13" sqref="E13"/>
    </sheetView>
  </sheetViews>
  <sheetFormatPr baseColWidth="10" defaultRowHeight="16"/>
  <cols>
    <col min="13" max="13" width="12.332031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-11</v>
      </c>
      <c r="C6">
        <v>300</v>
      </c>
      <c r="I6" s="1"/>
      <c r="K6" s="7">
        <v>-5.0287268019999998E-2</v>
      </c>
      <c r="L6">
        <f>C6*C6</f>
        <v>90000</v>
      </c>
      <c r="M6" s="8">
        <v>30.486464550000001</v>
      </c>
      <c r="N6">
        <f>C6</f>
        <v>300</v>
      </c>
      <c r="O6">
        <v>-4632.2237869999999</v>
      </c>
      <c r="P6" s="2">
        <f>(K6*L6)+(M6*N6)+O6</f>
        <v>-12.138543799999752</v>
      </c>
    </row>
    <row r="7" spans="1:16">
      <c r="B7" s="3">
        <f>B6+((1+((D7+D8)/2))*$C$18)</f>
        <v>-11.848072562358277</v>
      </c>
      <c r="C7">
        <v>301</v>
      </c>
      <c r="D7" s="13">
        <f>(C7-C6)/($C$14-$C$6)</f>
        <v>4.7619047619047616E-2</v>
      </c>
      <c r="I7" s="1"/>
      <c r="K7" s="7">
        <v>-5.0287268019999998E-2</v>
      </c>
      <c r="L7">
        <f>C7*C7</f>
        <v>90601</v>
      </c>
      <c r="M7" s="8">
        <v>30.486464550000001</v>
      </c>
      <c r="N7">
        <f>C7</f>
        <v>301</v>
      </c>
      <c r="O7">
        <v>-4632.2237869999999</v>
      </c>
      <c r="P7" s="2">
        <f>(K7*L7)+(M7*N7)+O7</f>
        <v>-11.874727330019596</v>
      </c>
    </row>
    <row r="8" spans="1:16">
      <c r="B8" s="3">
        <f t="shared" ref="B8:B13" si="0">B7+((1+((D8+D9)/2))*$C$18)</f>
        <v>-12.831065759637189</v>
      </c>
      <c r="C8">
        <v>302</v>
      </c>
      <c r="D8" s="13">
        <f>(C8-C7)/($C$14-$C$6)</f>
        <v>4.7619047619047616E-2</v>
      </c>
      <c r="I8" s="1"/>
      <c r="K8" s="7">
        <v>-5.0287268019999998E-2</v>
      </c>
      <c r="L8">
        <f>C8*C8</f>
        <v>91204</v>
      </c>
      <c r="M8" s="8">
        <v>30.486464550000001</v>
      </c>
      <c r="N8">
        <f>C8</f>
        <v>302</v>
      </c>
      <c r="O8">
        <v>-4632.2237869999999</v>
      </c>
      <c r="P8" s="2">
        <f>(K8*L8)+(M8*N8)+O8</f>
        <v>-11.711485396079297</v>
      </c>
    </row>
    <row r="9" spans="1:16">
      <c r="B9" s="3">
        <f t="shared" si="0"/>
        <v>-13.814058956916101</v>
      </c>
      <c r="C9">
        <v>310</v>
      </c>
      <c r="D9" s="13">
        <f t="shared" ref="D8:D14" si="1">(C9-C8)/($C$14-$C$6)</f>
        <v>0.38095238095238093</v>
      </c>
      <c r="I9" s="1"/>
      <c r="K9" s="7">
        <v>-5.0287268019999998E-2</v>
      </c>
      <c r="L9">
        <f>C9*C9</f>
        <v>96100</v>
      </c>
      <c r="M9" s="8">
        <v>30.486464550000001</v>
      </c>
      <c r="N9">
        <f>C9</f>
        <v>310</v>
      </c>
      <c r="O9">
        <v>-4632.2237869999999</v>
      </c>
      <c r="P9" s="2">
        <f>(K9*L9)+(M9*N9)+O9</f>
        <v>-14.026233221999973</v>
      </c>
    </row>
    <row r="10" spans="1:16">
      <c r="B10" s="3">
        <f t="shared" si="0"/>
        <v>-14.662131519274379</v>
      </c>
      <c r="C10">
        <v>311</v>
      </c>
      <c r="D10" s="13">
        <f t="shared" si="1"/>
        <v>4.7619047619047616E-2</v>
      </c>
      <c r="I10" s="1"/>
      <c r="K10" s="7">
        <v>-5.0287268019999998E-2</v>
      </c>
      <c r="L10">
        <f>C10*C10</f>
        <v>96721</v>
      </c>
      <c r="M10" s="8">
        <v>30.486464550000001</v>
      </c>
      <c r="N10">
        <f>C10</f>
        <v>311</v>
      </c>
      <c r="O10">
        <v>-4632.2237869999999</v>
      </c>
      <c r="P10" s="2">
        <f>(K10*L10)+(M10*N10)+O10</f>
        <v>-14.768162112419304</v>
      </c>
    </row>
    <row r="11" spans="1:16">
      <c r="B11" s="3">
        <f t="shared" si="0"/>
        <v>-15.510204081632656</v>
      </c>
      <c r="C11">
        <v>312</v>
      </c>
      <c r="D11" s="13">
        <f t="shared" si="1"/>
        <v>4.7619047619047616E-2</v>
      </c>
      <c r="I11" s="1"/>
      <c r="K11" s="7">
        <v>-5.0287268019999998E-2</v>
      </c>
      <c r="L11">
        <f>C11*C11</f>
        <v>97344</v>
      </c>
      <c r="M11" s="8">
        <v>30.486464550000001</v>
      </c>
      <c r="N11">
        <f>C11</f>
        <v>312</v>
      </c>
      <c r="O11">
        <v>-4632.2237869999999</v>
      </c>
      <c r="P11" s="2">
        <f>(K11*L11)+(M11*N11)+O11</f>
        <v>-15.610665538879402</v>
      </c>
    </row>
    <row r="12" spans="1:16">
      <c r="B12" s="3">
        <f t="shared" si="0"/>
        <v>-16.358276643990934</v>
      </c>
      <c r="C12">
        <v>313</v>
      </c>
      <c r="D12" s="13">
        <f t="shared" si="1"/>
        <v>4.7619047619047616E-2</v>
      </c>
      <c r="I12" s="1"/>
      <c r="K12" s="7">
        <v>-5.0287268019999998E-2</v>
      </c>
      <c r="L12">
        <f>C12*C12</f>
        <v>97969</v>
      </c>
      <c r="M12" s="8">
        <v>30.486464550000001</v>
      </c>
      <c r="N12">
        <f>C12</f>
        <v>313</v>
      </c>
      <c r="O12">
        <v>-4632.2237869999999</v>
      </c>
      <c r="P12" s="2">
        <f>(K12*L12)+(M12*N12)+O12</f>
        <v>-16.553743501379358</v>
      </c>
    </row>
    <row r="13" spans="1:16">
      <c r="B13" s="3">
        <f>B12+((1+((D13+D14)/2))*$C$18)</f>
        <v>-17.321995464852613</v>
      </c>
      <c r="C13">
        <v>314</v>
      </c>
      <c r="D13" s="13">
        <f t="shared" si="1"/>
        <v>4.7619047619047616E-2</v>
      </c>
      <c r="I13" s="1"/>
      <c r="K13" s="7">
        <v>-5.0287268019999998E-2</v>
      </c>
      <c r="L13">
        <f>C13*C13</f>
        <v>98596</v>
      </c>
      <c r="M13" s="8">
        <v>30.486464550000001</v>
      </c>
      <c r="N13">
        <f>C13</f>
        <v>314</v>
      </c>
      <c r="O13">
        <v>-4632.2237869999999</v>
      </c>
      <c r="P13" s="2">
        <f>(K13*L13)+(M13*N13)+O13</f>
        <v>-17.597395999919172</v>
      </c>
    </row>
    <row r="14" spans="1:16">
      <c r="B14" s="3">
        <v>-28</v>
      </c>
      <c r="C14">
        <v>321</v>
      </c>
      <c r="D14" s="13">
        <f>(C14-C13)/($C$14-$C$6)</f>
        <v>0.33333333333333331</v>
      </c>
      <c r="I14" s="1"/>
      <c r="K14" s="7">
        <v>-5.0287268019999998E-2</v>
      </c>
      <c r="L14">
        <f>C14*C14</f>
        <v>103041</v>
      </c>
      <c r="M14" s="8">
        <v>30.486464550000001</v>
      </c>
      <c r="N14">
        <f>C14</f>
        <v>321</v>
      </c>
      <c r="O14">
        <v>-4632.2237869999999</v>
      </c>
      <c r="P14" s="2">
        <f>(K14*L14)+(M14*N14)+O14</f>
        <v>-27.719050498819342</v>
      </c>
    </row>
    <row r="15" spans="1:16">
      <c r="B15" s="3"/>
      <c r="D15" s="13"/>
      <c r="I15" s="1"/>
      <c r="K15" s="7"/>
      <c r="M15" s="8"/>
      <c r="P15" s="2"/>
    </row>
    <row r="17" spans="2:4">
      <c r="B17" s="3">
        <f>B14-B6</f>
        <v>-17</v>
      </c>
      <c r="C17">
        <f>C14-C6</f>
        <v>21</v>
      </c>
    </row>
    <row r="18" spans="2:4">
      <c r="B18" t="s">
        <v>56</v>
      </c>
      <c r="C18">
        <f>B17/C17</f>
        <v>-0.80952380952380953</v>
      </c>
    </row>
    <row r="20" spans="2:4">
      <c r="B20">
        <f>40/9</f>
        <v>4.4444444444444446</v>
      </c>
    </row>
    <row r="23" spans="2:4">
      <c r="B23" s="4"/>
      <c r="C23">
        <f>C6</f>
        <v>300</v>
      </c>
      <c r="D23" s="4">
        <f>B6</f>
        <v>-11</v>
      </c>
    </row>
    <row r="24" spans="2:4">
      <c r="B24" s="4"/>
      <c r="C24">
        <f t="shared" ref="C24:C31" si="2">C7</f>
        <v>301</v>
      </c>
      <c r="D24" s="4">
        <f t="shared" ref="D24:D32" si="3">B7</f>
        <v>-11.848072562358277</v>
      </c>
    </row>
    <row r="25" spans="2:4">
      <c r="B25" s="4"/>
      <c r="C25">
        <f t="shared" si="2"/>
        <v>302</v>
      </c>
      <c r="D25" s="4">
        <f t="shared" si="3"/>
        <v>-12.831065759637189</v>
      </c>
    </row>
    <row r="26" spans="2:4">
      <c r="B26" s="4"/>
      <c r="C26">
        <f t="shared" si="2"/>
        <v>310</v>
      </c>
      <c r="D26" s="4">
        <f t="shared" si="3"/>
        <v>-13.814058956916101</v>
      </c>
    </row>
    <row r="27" spans="2:4">
      <c r="B27" s="4"/>
      <c r="C27">
        <f t="shared" si="2"/>
        <v>311</v>
      </c>
      <c r="D27" s="4">
        <f t="shared" si="3"/>
        <v>-14.662131519274379</v>
      </c>
    </row>
    <row r="28" spans="2:4">
      <c r="B28" s="4"/>
      <c r="C28">
        <f t="shared" si="2"/>
        <v>312</v>
      </c>
      <c r="D28" s="4">
        <f t="shared" si="3"/>
        <v>-15.510204081632656</v>
      </c>
    </row>
    <row r="29" spans="2:4">
      <c r="B29" s="4"/>
      <c r="C29">
        <f t="shared" si="2"/>
        <v>313</v>
      </c>
      <c r="D29" s="4">
        <f t="shared" si="3"/>
        <v>-16.358276643990934</v>
      </c>
    </row>
    <row r="30" spans="2:4">
      <c r="B30" s="4"/>
      <c r="C30">
        <f t="shared" si="2"/>
        <v>314</v>
      </c>
      <c r="D30" s="4">
        <f t="shared" si="3"/>
        <v>-17.321995464852613</v>
      </c>
    </row>
    <row r="31" spans="2:4">
      <c r="B31" s="4"/>
      <c r="C31">
        <f t="shared" si="2"/>
        <v>321</v>
      </c>
      <c r="D31" s="4">
        <f t="shared" si="3"/>
        <v>-28</v>
      </c>
    </row>
    <row r="32" spans="2:4">
      <c r="D32" s="4">
        <f t="shared" si="3"/>
        <v>0</v>
      </c>
    </row>
    <row r="37" spans="2:16">
      <c r="P37" t="s">
        <v>55</v>
      </c>
    </row>
    <row r="39" spans="2:16">
      <c r="B39" s="6"/>
    </row>
    <row r="40" spans="2:16" ht="18">
      <c r="B40" s="9"/>
      <c r="C40" s="9"/>
      <c r="D40" s="10"/>
      <c r="E40" s="9"/>
    </row>
    <row r="41" spans="2:16" ht="18">
      <c r="B41" s="10"/>
      <c r="C41" s="10"/>
      <c r="D41" s="10"/>
      <c r="E41" s="10"/>
    </row>
    <row r="42" spans="2:16" ht="18">
      <c r="B42" s="10"/>
      <c r="C42" s="10"/>
      <c r="D42" s="10"/>
      <c r="E42" s="10"/>
    </row>
    <row r="43" spans="2:16" ht="18">
      <c r="B43" s="10"/>
      <c r="C43" s="10"/>
      <c r="D43" s="10"/>
      <c r="E43" s="10"/>
    </row>
    <row r="44" spans="2:16" ht="18">
      <c r="B44" s="10"/>
      <c r="C44" s="10"/>
      <c r="D44" s="10"/>
      <c r="E44" s="10"/>
    </row>
    <row r="45" spans="2:16" ht="18">
      <c r="B45" s="10"/>
      <c r="C45" s="10"/>
      <c r="D45" s="10"/>
      <c r="E45" s="10"/>
    </row>
    <row r="46" spans="2:16" ht="18">
      <c r="B46" s="10"/>
      <c r="C46" s="10"/>
      <c r="D46" s="10"/>
      <c r="E46" s="10"/>
    </row>
    <row r="47" spans="2:16" ht="18">
      <c r="B47" s="10"/>
      <c r="C47" s="10"/>
      <c r="D47" s="10"/>
      <c r="E47" s="10"/>
    </row>
    <row r="48" spans="2:16" ht="18">
      <c r="B48" s="10"/>
      <c r="C48" s="10"/>
      <c r="D48" s="10"/>
      <c r="E48" s="10"/>
    </row>
    <row r="49" spans="2:5" ht="18">
      <c r="B49" s="10"/>
      <c r="C49" s="10"/>
      <c r="D49" s="10"/>
      <c r="E49" s="10"/>
    </row>
    <row r="50" spans="2:5" ht="18">
      <c r="B50" s="10"/>
      <c r="C50" s="10"/>
      <c r="D50" s="10"/>
      <c r="E50" s="10"/>
    </row>
  </sheetData>
  <hyperlinks>
    <hyperlink ref="A1" r:id="rId1" xr:uid="{8A738BE4-C9E8-E546-80A4-62B9495B7411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DD46-BCA2-344A-A3E9-391ECC7A8898}">
  <dimension ref="A1:P50"/>
  <sheetViews>
    <sheetView tabSelected="1" workbookViewId="0">
      <selection activeCell="H11" sqref="H11:H12"/>
    </sheetView>
  </sheetViews>
  <sheetFormatPr baseColWidth="10" defaultRowHeight="16"/>
  <cols>
    <col min="13" max="13" width="12.33203125" bestFit="1" customWidth="1"/>
    <col min="16" max="16" width="12.6640625" bestFit="1" customWidth="1"/>
  </cols>
  <sheetData>
    <row r="1" spans="1:16">
      <c r="A1" s="6" t="s">
        <v>12</v>
      </c>
    </row>
    <row r="3" spans="1:16">
      <c r="A3" t="s">
        <v>0</v>
      </c>
    </row>
    <row r="4" spans="1:16">
      <c r="A4" s="5" t="s">
        <v>57</v>
      </c>
    </row>
    <row r="5" spans="1:16">
      <c r="B5" t="s">
        <v>1</v>
      </c>
      <c r="C5" t="s">
        <v>2</v>
      </c>
      <c r="K5" t="s">
        <v>8</v>
      </c>
      <c r="L5" t="s">
        <v>6</v>
      </c>
      <c r="M5" t="s">
        <v>9</v>
      </c>
      <c r="N5" t="s">
        <v>7</v>
      </c>
      <c r="O5" t="s">
        <v>10</v>
      </c>
      <c r="P5" t="s">
        <v>11</v>
      </c>
    </row>
    <row r="6" spans="1:16">
      <c r="B6" s="3">
        <v>-29</v>
      </c>
      <c r="C6">
        <v>500</v>
      </c>
      <c r="I6" s="1"/>
      <c r="K6" s="7">
        <v>1.1121292370000001E-2</v>
      </c>
      <c r="L6">
        <f>C6*C6</f>
        <v>250000</v>
      </c>
      <c r="M6" s="8">
        <v>-12.52634698</v>
      </c>
      <c r="N6">
        <f>C6</f>
        <v>500</v>
      </c>
      <c r="O6">
        <v>3454.6982659999999</v>
      </c>
      <c r="P6" s="2">
        <f>(K6*L6)+(M6*N6)+O6</f>
        <v>-28.152131499999996</v>
      </c>
    </row>
    <row r="7" spans="1:16">
      <c r="A7" s="13">
        <f>(B7-B6)/(-$B$15+$B$6)</f>
        <v>-3.0176899063475492E-2</v>
      </c>
      <c r="B7" s="3">
        <f>B6*(1+D7)</f>
        <v>-29.93548387096774</v>
      </c>
      <c r="C7">
        <v>501</v>
      </c>
      <c r="D7" s="13">
        <f>(C7-C6)/($C$15-$C$6)</f>
        <v>3.2258064516129031E-2</v>
      </c>
      <c r="I7" s="1"/>
      <c r="K7" s="7">
        <v>1.1121292370000001E-2</v>
      </c>
      <c r="L7">
        <f>C7*C7</f>
        <v>251001</v>
      </c>
      <c r="M7" s="8">
        <v>-12.52634698</v>
      </c>
      <c r="N7">
        <f>C7</f>
        <v>501</v>
      </c>
      <c r="O7">
        <v>3454.6982659999999</v>
      </c>
      <c r="P7" s="2">
        <f>(K7*L7)+(M7*N7)+O7</f>
        <v>-29.546064817629485</v>
      </c>
    </row>
    <row r="8" spans="1:16">
      <c r="A8" s="13">
        <f t="shared" ref="A8:A15" si="0">(B8-B7)/(-$B$15+$B$6)</f>
        <v>-3.1150347420361844E-2</v>
      </c>
      <c r="B8" s="3">
        <f t="shared" ref="B8:B14" si="1">B7*(1+D8)</f>
        <v>-30.901144640998957</v>
      </c>
      <c r="C8">
        <v>502</v>
      </c>
      <c r="D8" s="13">
        <f t="shared" ref="D8:D15" si="2">(C8-C7)/($C$15-$C$6)</f>
        <v>3.2258064516129031E-2</v>
      </c>
      <c r="I8" s="1"/>
      <c r="K8" s="7">
        <v>1.1121292370000001E-2</v>
      </c>
      <c r="L8">
        <f>C8*C8</f>
        <v>252004</v>
      </c>
      <c r="M8" s="8">
        <v>-12.52634698</v>
      </c>
      <c r="N8">
        <f>C8</f>
        <v>502</v>
      </c>
      <c r="O8">
        <v>3454.6982659999999</v>
      </c>
      <c r="P8" s="2">
        <f>(K8*L8)+(M8*N8)+O8</f>
        <v>-30.91775555051936</v>
      </c>
    </row>
    <row r="9" spans="1:16">
      <c r="A9" s="13">
        <f t="shared" si="0"/>
        <v>-3.2155197337147688E-2</v>
      </c>
      <c r="B9" s="3">
        <f t="shared" si="1"/>
        <v>-31.897955758450536</v>
      </c>
      <c r="C9">
        <v>503</v>
      </c>
      <c r="D9" s="13">
        <f t="shared" si="2"/>
        <v>3.2258064516129031E-2</v>
      </c>
      <c r="I9" s="1"/>
      <c r="K9" s="7">
        <v>1.1121292370000001E-2</v>
      </c>
      <c r="L9">
        <f>C9*C9</f>
        <v>253009</v>
      </c>
      <c r="M9" s="8">
        <v>-12.52634698</v>
      </c>
      <c r="N9">
        <f>C9</f>
        <v>503</v>
      </c>
      <c r="O9">
        <v>3454.6982659999999</v>
      </c>
      <c r="P9" s="2">
        <f>(K9*L9)+(M9*N9)+O9</f>
        <v>-32.267203698669618</v>
      </c>
    </row>
    <row r="10" spans="1:16">
      <c r="A10" s="13">
        <f t="shared" si="0"/>
        <v>-3.3192461767378237E-2</v>
      </c>
      <c r="B10" s="3">
        <f t="shared" si="1"/>
        <v>-32.926922073239261</v>
      </c>
      <c r="C10">
        <v>504</v>
      </c>
      <c r="D10" s="13">
        <f t="shared" si="2"/>
        <v>3.2258064516129031E-2</v>
      </c>
      <c r="I10" s="1"/>
      <c r="K10" s="7">
        <v>1.1121292370000001E-2</v>
      </c>
      <c r="L10">
        <f>C10*C10</f>
        <v>254016</v>
      </c>
      <c r="M10" s="8">
        <v>-12.52634698</v>
      </c>
      <c r="N10">
        <f>C10</f>
        <v>504</v>
      </c>
      <c r="O10">
        <v>3454.6982659999999</v>
      </c>
      <c r="P10" s="2">
        <f>(K10*L10)+(M10*N10)+O10</f>
        <v>-33.594409262079807</v>
      </c>
    </row>
    <row r="11" spans="1:16">
      <c r="A11" s="13">
        <f t="shared" si="0"/>
        <v>-0.23984230438363666</v>
      </c>
      <c r="B11" s="3">
        <f t="shared" si="1"/>
        <v>-40.362033509131997</v>
      </c>
      <c r="C11">
        <v>511</v>
      </c>
      <c r="D11" s="13">
        <f t="shared" si="2"/>
        <v>0.22580645161290322</v>
      </c>
      <c r="I11" s="1"/>
      <c r="K11" s="7">
        <v>1.1121292370000001E-2</v>
      </c>
      <c r="L11">
        <f>C11*C11</f>
        <v>261121</v>
      </c>
      <c r="M11" s="8">
        <v>-12.52634698</v>
      </c>
      <c r="N11">
        <f>C11</f>
        <v>511</v>
      </c>
      <c r="O11">
        <v>3454.6982659999999</v>
      </c>
      <c r="P11" s="2">
        <f>(K11*L11)+(M11*N11)+O11</f>
        <v>-42.262055833229624</v>
      </c>
    </row>
    <row r="12" spans="1:16">
      <c r="A12" s="13">
        <f t="shared" si="0"/>
        <v>-0.37800031382121524</v>
      </c>
      <c r="B12" s="3">
        <f t="shared" si="1"/>
        <v>-52.08004323758967</v>
      </c>
      <c r="C12">
        <v>520</v>
      </c>
      <c r="D12" s="13">
        <f t="shared" si="2"/>
        <v>0.29032258064516131</v>
      </c>
      <c r="I12" s="1"/>
      <c r="K12" s="7">
        <v>1.1121292370000001E-2</v>
      </c>
      <c r="L12">
        <f>C12*C12</f>
        <v>270400</v>
      </c>
      <c r="M12" s="8">
        <v>-12.52634698</v>
      </c>
      <c r="N12">
        <f>C12</f>
        <v>520</v>
      </c>
      <c r="O12">
        <v>3454.6982659999999</v>
      </c>
      <c r="P12" s="2">
        <f>(K12*L12)+(M12*N12)+O12</f>
        <v>-51.804706751999674</v>
      </c>
    </row>
    <row r="13" spans="1:16">
      <c r="A13" s="13">
        <f t="shared" si="0"/>
        <v>-5.4193593379385716E-2</v>
      </c>
      <c r="B13" s="3">
        <f t="shared" si="1"/>
        <v>-53.760044632350628</v>
      </c>
      <c r="C13">
        <v>521</v>
      </c>
      <c r="D13" s="13">
        <f t="shared" si="2"/>
        <v>3.2258064516129031E-2</v>
      </c>
      <c r="I13" s="1"/>
      <c r="K13" s="7">
        <v>1.1121292370000001E-2</v>
      </c>
      <c r="L13">
        <f>C13*C13</f>
        <v>271441</v>
      </c>
      <c r="M13" s="8">
        <v>-12.52634698</v>
      </c>
      <c r="N13">
        <f>C13</f>
        <v>521</v>
      </c>
      <c r="O13">
        <v>3454.6982659999999</v>
      </c>
      <c r="P13" s="2">
        <f>(K13*L13)+(M13*N13)+O13</f>
        <v>-52.753788374829583</v>
      </c>
    </row>
    <row r="14" spans="1:16">
      <c r="A14" s="13">
        <f t="shared" si="0"/>
        <v>-5.5941773810978646E-2</v>
      </c>
      <c r="B14" s="3">
        <f t="shared" si="1"/>
        <v>-55.494239620490966</v>
      </c>
      <c r="C14">
        <v>522</v>
      </c>
      <c r="D14" s="13">
        <f t="shared" si="2"/>
        <v>3.2258064516129031E-2</v>
      </c>
      <c r="I14" s="1"/>
      <c r="K14" s="7">
        <v>1.1121292370000001E-2</v>
      </c>
      <c r="L14">
        <f>C14*C14</f>
        <v>272484</v>
      </c>
      <c r="M14" s="8">
        <v>-12.52634698</v>
      </c>
      <c r="N14">
        <f>C14</f>
        <v>522</v>
      </c>
      <c r="O14">
        <v>3454.6982659999999</v>
      </c>
      <c r="P14" s="2">
        <f>(K14*L14)+(M14*N14)+O14</f>
        <v>-53.680627412919875</v>
      </c>
    </row>
    <row r="15" spans="1:16">
      <c r="A15" s="13">
        <f t="shared" si="0"/>
        <v>-0.14534710901642048</v>
      </c>
      <c r="B15" s="3">
        <v>-60</v>
      </c>
      <c r="C15">
        <v>531</v>
      </c>
      <c r="D15" s="13">
        <f t="shared" si="2"/>
        <v>0.29032258064516131</v>
      </c>
      <c r="I15" s="1"/>
      <c r="K15" s="7">
        <v>1.1121292370000001E-2</v>
      </c>
      <c r="L15">
        <f>C15*C15</f>
        <v>281961</v>
      </c>
      <c r="M15" s="8">
        <v>-12.52634698</v>
      </c>
      <c r="N15">
        <f>C15</f>
        <v>531</v>
      </c>
      <c r="O15">
        <v>3454.6982659999999</v>
      </c>
      <c r="P15" s="2">
        <f>(K15*L15)+(M15*N15)+O15</f>
        <v>-61.021262442429816</v>
      </c>
    </row>
    <row r="17" spans="2:4">
      <c r="B17" s="3">
        <f>-B15+B6</f>
        <v>31</v>
      </c>
      <c r="C17">
        <f>C15-C6</f>
        <v>31</v>
      </c>
    </row>
    <row r="18" spans="2:4">
      <c r="B18" t="s">
        <v>56</v>
      </c>
      <c r="C18" s="12">
        <f>B17/C17</f>
        <v>1</v>
      </c>
    </row>
    <row r="20" spans="2:4">
      <c r="B20">
        <f>40/9</f>
        <v>4.4444444444444446</v>
      </c>
    </row>
    <row r="23" spans="2:4">
      <c r="B23" s="4"/>
      <c r="C23">
        <f>C6</f>
        <v>500</v>
      </c>
      <c r="D23" s="4">
        <f>B6</f>
        <v>-29</v>
      </c>
    </row>
    <row r="24" spans="2:4">
      <c r="B24" s="4"/>
      <c r="C24">
        <f t="shared" ref="C24:C32" si="3">C7</f>
        <v>501</v>
      </c>
      <c r="D24" s="4">
        <f t="shared" ref="D24:D32" si="4">B7</f>
        <v>-29.93548387096774</v>
      </c>
    </row>
    <row r="25" spans="2:4">
      <c r="B25" s="4"/>
      <c r="C25">
        <f t="shared" si="3"/>
        <v>502</v>
      </c>
      <c r="D25" s="4">
        <f t="shared" si="4"/>
        <v>-30.901144640998957</v>
      </c>
    </row>
    <row r="26" spans="2:4">
      <c r="B26" s="4"/>
      <c r="C26">
        <f t="shared" si="3"/>
        <v>503</v>
      </c>
      <c r="D26" s="4">
        <f t="shared" si="4"/>
        <v>-31.897955758450536</v>
      </c>
    </row>
    <row r="27" spans="2:4">
      <c r="B27" s="4"/>
      <c r="C27">
        <f t="shared" si="3"/>
        <v>504</v>
      </c>
      <c r="D27" s="4">
        <f t="shared" si="4"/>
        <v>-32.926922073239261</v>
      </c>
    </row>
    <row r="28" spans="2:4">
      <c r="B28" s="4"/>
      <c r="C28">
        <f t="shared" si="3"/>
        <v>511</v>
      </c>
      <c r="D28" s="4">
        <f t="shared" si="4"/>
        <v>-40.362033509131997</v>
      </c>
    </row>
    <row r="29" spans="2:4">
      <c r="B29" s="4"/>
      <c r="C29">
        <f t="shared" si="3"/>
        <v>520</v>
      </c>
      <c r="D29" s="4">
        <f t="shared" si="4"/>
        <v>-52.08004323758967</v>
      </c>
    </row>
    <row r="30" spans="2:4">
      <c r="B30" s="4"/>
      <c r="C30">
        <f t="shared" si="3"/>
        <v>521</v>
      </c>
      <c r="D30" s="4">
        <f t="shared" si="4"/>
        <v>-53.760044632350628</v>
      </c>
    </row>
    <row r="31" spans="2:4">
      <c r="B31" s="4"/>
      <c r="C31">
        <f t="shared" si="3"/>
        <v>522</v>
      </c>
      <c r="D31" s="4">
        <f t="shared" si="4"/>
        <v>-55.494239620490966</v>
      </c>
    </row>
    <row r="32" spans="2:4">
      <c r="C32">
        <f t="shared" si="3"/>
        <v>531</v>
      </c>
      <c r="D32" s="4">
        <f t="shared" si="4"/>
        <v>-60</v>
      </c>
    </row>
    <row r="37" spans="2:16">
      <c r="P37" t="s">
        <v>55</v>
      </c>
    </row>
    <row r="39" spans="2:16">
      <c r="B39" s="6"/>
    </row>
    <row r="40" spans="2:16" ht="18">
      <c r="B40" s="9"/>
      <c r="C40" s="9"/>
      <c r="D40" s="10"/>
      <c r="E40" s="9"/>
    </row>
    <row r="41" spans="2:16" ht="18">
      <c r="B41" s="10"/>
      <c r="C41" s="10"/>
      <c r="D41" s="10"/>
      <c r="E41" s="10"/>
    </row>
    <row r="42" spans="2:16" ht="18">
      <c r="B42" s="10"/>
      <c r="C42" s="10"/>
      <c r="D42" s="10"/>
      <c r="E42" s="10"/>
    </row>
    <row r="43" spans="2:16" ht="18">
      <c r="B43" s="10"/>
      <c r="C43" s="10"/>
      <c r="D43" s="10"/>
      <c r="E43" s="10"/>
    </row>
    <row r="44" spans="2:16" ht="18">
      <c r="B44" s="10"/>
      <c r="C44" s="10"/>
      <c r="D44" s="10"/>
      <c r="E44" s="10"/>
    </row>
    <row r="45" spans="2:16" ht="18">
      <c r="B45" s="10"/>
      <c r="C45" s="10"/>
      <c r="D45" s="10"/>
      <c r="E45" s="10"/>
    </row>
    <row r="46" spans="2:16" ht="18">
      <c r="B46" s="10"/>
      <c r="C46" s="10"/>
      <c r="D46" s="10"/>
      <c r="E46" s="10"/>
    </row>
    <row r="47" spans="2:16" ht="18">
      <c r="B47" s="10"/>
      <c r="C47" s="10"/>
      <c r="D47" s="10"/>
      <c r="E47" s="10"/>
    </row>
    <row r="48" spans="2:16" ht="18">
      <c r="B48" s="10"/>
      <c r="C48" s="10"/>
      <c r="D48" s="10"/>
      <c r="E48" s="10"/>
    </row>
    <row r="49" spans="2:5" ht="18">
      <c r="B49" s="10"/>
      <c r="C49" s="10"/>
      <c r="D49" s="10"/>
      <c r="E49" s="10"/>
    </row>
    <row r="50" spans="2:5" ht="18">
      <c r="B50" s="10"/>
      <c r="C50" s="10"/>
      <c r="D50" s="10"/>
      <c r="E50" s="10"/>
    </row>
  </sheetData>
  <hyperlinks>
    <hyperlink ref="A1" r:id="rId1" xr:uid="{9969581A-F7CC-2740-824D-B8245F0CAC3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Clear and Snowy</vt:lpstr>
      <vt:lpstr>Atmosphere</vt:lpstr>
      <vt:lpstr>Thunderstorme</vt:lpstr>
      <vt:lpstr>Drizzle</vt:lpstr>
      <vt:lpstr>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2020-07-23T20:16:15Z</dcterms:created>
  <dcterms:modified xsi:type="dcterms:W3CDTF">2020-07-26T15:21:23Z</dcterms:modified>
</cp:coreProperties>
</file>