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449B14E-D5FE-454B-AFFE-94EBB90288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شهر 8" sheetId="1" r:id="rId1"/>
    <sheet name=" شهر  7" sheetId="2" r:id="rId2"/>
    <sheet name="   شهر 6" sheetId="3" r:id="rId3"/>
    <sheet name="  شهر مايو" sheetId="4" r:id="rId4"/>
    <sheet name=" شهر ابريل" sheetId="5" r:id="rId5"/>
    <sheet name="شهر مارس " sheetId="6" r:id="rId6"/>
    <sheet name="شهر فبراير" sheetId="7" r:id="rId7"/>
    <sheet name="يناير 2025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13" i="8" l="1"/>
  <c r="D13" i="8"/>
  <c r="B13" i="8"/>
  <c r="E10" i="8"/>
  <c r="E7" i="8"/>
  <c r="E6" i="8"/>
  <c r="E5" i="8"/>
  <c r="E4" i="8"/>
  <c r="E2" i="8"/>
  <c r="F13" i="7"/>
  <c r="G13" i="7" s="1"/>
  <c r="D13" i="7"/>
  <c r="H13" i="7" s="1"/>
  <c r="B13" i="7"/>
  <c r="H10" i="7"/>
  <c r="G10" i="7"/>
  <c r="H7" i="7"/>
  <c r="G7" i="7"/>
  <c r="H6" i="7"/>
  <c r="G6" i="7"/>
  <c r="E5" i="7"/>
  <c r="H4" i="7"/>
  <c r="G4" i="7"/>
  <c r="H3" i="7"/>
  <c r="G3" i="7"/>
  <c r="H2" i="7"/>
  <c r="G2" i="7"/>
  <c r="F13" i="6"/>
  <c r="H13" i="6" s="1"/>
  <c r="G5" i="6"/>
  <c r="G4" i="6"/>
  <c r="E4" i="6"/>
  <c r="D13" i="5"/>
  <c r="E13" i="5" s="1"/>
  <c r="B13" i="5"/>
  <c r="G7" i="5"/>
  <c r="G6" i="5"/>
  <c r="G5" i="5"/>
  <c r="E5" i="5"/>
  <c r="G4" i="5"/>
  <c r="E4" i="5"/>
  <c r="G3" i="5"/>
  <c r="E3" i="5"/>
  <c r="G2" i="5"/>
  <c r="E2" i="5"/>
  <c r="F13" i="4"/>
  <c r="D13" i="4"/>
  <c r="B13" i="4"/>
  <c r="E13" i="4" s="1"/>
  <c r="G7" i="4"/>
  <c r="E7" i="4"/>
  <c r="G6" i="4"/>
  <c r="E6" i="4"/>
  <c r="G5" i="4"/>
  <c r="E5" i="4"/>
  <c r="G4" i="4"/>
  <c r="E4" i="4"/>
  <c r="G3" i="4"/>
  <c r="E3" i="4"/>
  <c r="G2" i="4"/>
  <c r="E2" i="4"/>
  <c r="F13" i="3"/>
  <c r="E13" i="3"/>
  <c r="D13" i="3"/>
  <c r="B13" i="3"/>
  <c r="G7" i="3"/>
  <c r="E7" i="3"/>
  <c r="G6" i="3"/>
  <c r="E6" i="3"/>
  <c r="G5" i="3"/>
  <c r="E5" i="3"/>
  <c r="G4" i="3"/>
  <c r="E4" i="3"/>
  <c r="G3" i="3"/>
  <c r="E3" i="3"/>
  <c r="G2" i="3"/>
  <c r="E2" i="3"/>
  <c r="F12" i="2"/>
  <c r="E12" i="2"/>
  <c r="D12" i="2"/>
  <c r="B12" i="2"/>
  <c r="E7" i="2"/>
  <c r="G6" i="2"/>
  <c r="E6" i="2"/>
  <c r="G5" i="2"/>
  <c r="E5" i="2"/>
  <c r="G4" i="2"/>
  <c r="E4" i="2"/>
  <c r="G3" i="2"/>
  <c r="E3" i="2"/>
  <c r="G2" i="2"/>
  <c r="E2" i="2"/>
  <c r="F12" i="1"/>
  <c r="D12" i="1"/>
  <c r="E12" i="1" s="1"/>
  <c r="B12" i="1"/>
  <c r="E7" i="1"/>
  <c r="G6" i="1"/>
  <c r="E6" i="1"/>
  <c r="G5" i="1"/>
  <c r="E5" i="1"/>
  <c r="G4" i="1"/>
  <c r="E4" i="1"/>
  <c r="G3" i="1"/>
  <c r="E3" i="1"/>
  <c r="G2" i="1"/>
  <c r="E2" i="1"/>
  <c r="G13" i="6" l="1"/>
  <c r="E13" i="7"/>
</calcChain>
</file>

<file path=xl/sharedStrings.xml><?xml version="1.0" encoding="utf-8"?>
<sst xmlns="http://schemas.openxmlformats.org/spreadsheetml/2006/main" count="266" uniqueCount="37">
  <si>
    <t>نوع المصروف</t>
  </si>
  <si>
    <t>قيمة المصاريف</t>
  </si>
  <si>
    <t>نوع المدخول</t>
  </si>
  <si>
    <t>قيمة المدخول</t>
  </si>
  <si>
    <t>معدل العائد من الاستثمار</t>
  </si>
  <si>
    <t>عدد الطلبات</t>
  </si>
  <si>
    <t>تكلفة الطلب الواحد</t>
  </si>
  <si>
    <t>معدل حجم السلة</t>
  </si>
  <si>
    <t>مجموع مصاريف سناب شات</t>
  </si>
  <si>
    <t>مبيعات سناب شات</t>
  </si>
  <si>
    <t>تاريخ اخر تعديل على الملف 
01/09/2025</t>
  </si>
  <si>
    <t>مجموع مصاريف تيكتوك</t>
  </si>
  <si>
    <t>مبيعات تيكتوك</t>
  </si>
  <si>
    <t>مجموع مصاريف ميتا</t>
  </si>
  <si>
    <t>مبيعات ميتا</t>
  </si>
  <si>
    <t>مجموع مصاريف جوجل ادز</t>
  </si>
  <si>
    <t>مبيعات جوجل ادز</t>
  </si>
  <si>
    <t>مجموع رواتب قسم خدمة العملاء</t>
  </si>
  <si>
    <t>مبيعات خدمة العملاء</t>
  </si>
  <si>
    <t>مجموع رواتب قسم التسويق</t>
  </si>
  <si>
    <t>مبيعات الشراء الذاتي</t>
  </si>
  <si>
    <t>****</t>
  </si>
  <si>
    <t>مبيعات بالعمولة</t>
  </si>
  <si>
    <t>مبيعات الجملة</t>
  </si>
  <si>
    <t>***</t>
  </si>
  <si>
    <t>مبيعات طموح الرؤية</t>
  </si>
  <si>
    <t>مبيعات غير مصنفة</t>
  </si>
  <si>
    <t>المجموع العام</t>
  </si>
  <si>
    <t>تاريخ اخر تعديل على الملف 
 28/07/2025</t>
  </si>
  <si>
    <t>تاريخ اخر تعديل على الملف 
 26/06/2025</t>
  </si>
  <si>
    <t>مجموع مصاريف مراسلاتي</t>
  </si>
  <si>
    <t>مبيعات مراسلاتي</t>
  </si>
  <si>
    <t>تاريخ اخر تعديل على الملف 
 24/05/2025</t>
  </si>
  <si>
    <t>تاريخ اخر تعديل على الملف 
 04/05/2025</t>
  </si>
  <si>
    <r>
      <rPr>
        <b/>
        <sz val="13"/>
        <color theme="1"/>
        <rFont val="Arial"/>
      </rPr>
      <t xml:space="preserve">تاريخ اخر تعديل على الملف 
</t>
    </r>
    <r>
      <rPr>
        <sz val="10"/>
        <color theme="1"/>
        <rFont val="Arial"/>
      </rPr>
      <t>03/04/2025</t>
    </r>
  </si>
  <si>
    <t>راتب اسما + راتب محمد الصوص</t>
  </si>
  <si>
    <t>راتب اسما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</si>
</sst>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2"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FFFFFF"/>
      <name val="Arial"/>
    </font>
    <font>
      <b/>
      <sz val="13"/>
      <color rgb="FF000000"/>
      <name val="Arial"/>
    </font>
    <font>
      <sz val="10"/>
      <color theme="1"/>
      <name val="Arial"/>
      <scheme val="minor"/>
    </font>
    <font>
      <b/>
      <i/>
      <sz val="10"/>
      <color rgb="FFFF0000"/>
      <name val="Arial"/>
    </font>
    <font>
      <sz val="10"/>
      <color rgb="FFFF0000"/>
      <name val="Arial"/>
    </font>
    <font>
      <b/>
      <i/>
      <sz val="10"/>
      <color rgb="FFFF0000"/>
      <name val="Arial"/>
      <scheme val="minor"/>
    </font>
    <font>
      <sz val="10"/>
      <color rgb="FFFF0000"/>
      <name val="Arial"/>
      <scheme val="minor"/>
    </font>
    <font>
      <b/>
      <sz val="11"/>
      <color rgb="FF222222"/>
      <name val="&quot;Google Sans&quot;"/>
    </font>
    <font>
      <b/>
      <sz val="13"/>
      <color theme="1"/>
      <name val="Arial"/>
    </font>
    <font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FF6D01"/>
        <bgColor rgb="FFFF6D01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4285F4"/>
      </right>
      <top style="thin">
        <color rgb="FF000000"/>
      </top>
      <bottom style="thin">
        <color rgb="FF284E3F"/>
      </bottom>
      <diagonal/>
    </border>
    <border>
      <left style="thin">
        <color rgb="FF4285F4"/>
      </left>
      <right style="thin">
        <color rgb="FF000000"/>
      </right>
      <top style="thin">
        <color rgb="FF000000"/>
      </top>
      <bottom style="thin">
        <color rgb="FF284E3F"/>
      </bottom>
      <diagonal/>
    </border>
    <border>
      <left style="thin">
        <color rgb="FF000000"/>
      </left>
      <right style="thin">
        <color rgb="FFFF6D01"/>
      </right>
      <top style="thin">
        <color rgb="FF000000"/>
      </top>
      <bottom style="thin">
        <color rgb="FF284E3F"/>
      </bottom>
      <diagonal/>
    </border>
    <border>
      <left style="thin">
        <color rgb="FFFF6D01"/>
      </left>
      <right style="thin">
        <color rgb="FF000000"/>
      </right>
      <top style="thin">
        <color rgb="FF000000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284E3F"/>
      </top>
      <bottom style="thin">
        <color rgb="FF284E3F"/>
      </bottom>
      <diagonal/>
    </border>
    <border>
      <left style="thin">
        <color rgb="FFFF9900"/>
      </left>
      <right style="thin">
        <color rgb="FFFF9900"/>
      </right>
      <top style="thin">
        <color rgb="FF284E3F"/>
      </top>
      <bottom style="thin">
        <color rgb="FF284E3F"/>
      </bottom>
      <diagonal/>
    </border>
    <border>
      <left style="thin">
        <color rgb="FFFF9900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FF00"/>
      </left>
      <right style="thin">
        <color rgb="FF000000"/>
      </right>
      <top style="thin">
        <color rgb="FF00FF00"/>
      </top>
      <bottom style="thin">
        <color rgb="FF00FF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284E3F"/>
      </left>
      <right style="thin">
        <color rgb="FF000000"/>
      </right>
      <top style="thin">
        <color rgb="FF000000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000000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284E3F"/>
      </right>
      <top style="thin">
        <color rgb="FF000000"/>
      </top>
      <bottom style="thin">
        <color rgb="FF284E3F"/>
      </bottom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  <xf numFmtId="0" fontId="1" fillId="0" borderId="0" xfId="0" applyFont="1" applyAlignment="1"/>
    <xf numFmtId="0" fontId="1" fillId="6" borderId="8" xfId="0" applyFont="1" applyFill="1" applyBorder="1" applyAlignment="1">
      <alignment horizontal="right" vertical="center"/>
    </xf>
    <xf numFmtId="3" fontId="1" fillId="6" borderId="9" xfId="0" applyNumberFormat="1" applyFont="1" applyFill="1" applyBorder="1" applyAlignment="1">
      <alignment horizontal="right" vertical="center"/>
    </xf>
    <xf numFmtId="0" fontId="1" fillId="6" borderId="10" xfId="0" applyFont="1" applyFill="1" applyBorder="1" applyAlignment="1">
      <alignment horizontal="right" vertical="center"/>
    </xf>
    <xf numFmtId="164" fontId="1" fillId="6" borderId="11" xfId="0" applyNumberFormat="1" applyFont="1" applyFill="1" applyBorder="1" applyAlignment="1">
      <alignment horizontal="right" vertical="center"/>
    </xf>
    <xf numFmtId="0" fontId="1" fillId="6" borderId="11" xfId="0" applyFont="1" applyFill="1" applyBorder="1" applyAlignment="1">
      <alignment horizontal="right" vertical="center"/>
    </xf>
    <xf numFmtId="164" fontId="1" fillId="6" borderId="12" xfId="0" applyNumberFormat="1" applyFont="1" applyFill="1" applyBorder="1" applyAlignment="1">
      <alignment horizontal="right" vertical="center"/>
    </xf>
    <xf numFmtId="0" fontId="1" fillId="7" borderId="13" xfId="0" applyFont="1" applyFill="1" applyBorder="1" applyAlignment="1">
      <alignment horizontal="right" vertical="center"/>
    </xf>
    <xf numFmtId="3" fontId="1" fillId="7" borderId="14" xfId="0" applyNumberFormat="1" applyFont="1" applyFill="1" applyBorder="1" applyAlignment="1">
      <alignment horizontal="right" vertical="center"/>
    </xf>
    <xf numFmtId="0" fontId="1" fillId="7" borderId="15" xfId="0" applyFont="1" applyFill="1" applyBorder="1" applyAlignment="1">
      <alignment horizontal="right" vertical="center"/>
    </xf>
    <xf numFmtId="0" fontId="1" fillId="7" borderId="15" xfId="0" applyFont="1" applyFill="1" applyBorder="1" applyAlignment="1">
      <alignment horizontal="right" vertical="center"/>
    </xf>
    <xf numFmtId="164" fontId="1" fillId="7" borderId="16" xfId="0" applyNumberFormat="1" applyFont="1" applyFill="1" applyBorder="1" applyAlignment="1">
      <alignment horizontal="right" vertical="center"/>
    </xf>
    <xf numFmtId="0" fontId="1" fillId="6" borderId="17" xfId="0" applyFont="1" applyFill="1" applyBorder="1" applyAlignment="1">
      <alignment horizontal="right" vertical="center"/>
    </xf>
    <xf numFmtId="0" fontId="1" fillId="6" borderId="18" xfId="0" applyFont="1" applyFill="1" applyBorder="1" applyAlignment="1">
      <alignment horizontal="right" vertical="center"/>
    </xf>
    <xf numFmtId="0" fontId="1" fillId="6" borderId="11" xfId="0" applyFont="1" applyFill="1" applyBorder="1" applyAlignment="1">
      <alignment horizontal="right" vertical="center"/>
    </xf>
    <xf numFmtId="3" fontId="1" fillId="6" borderId="18" xfId="0" applyNumberFormat="1" applyFont="1" applyFill="1" applyBorder="1" applyAlignment="1">
      <alignment horizontal="right" vertical="center"/>
    </xf>
    <xf numFmtId="0" fontId="1" fillId="7" borderId="14" xfId="0" applyFont="1" applyFill="1" applyBorder="1" applyAlignment="1">
      <alignment horizontal="right" vertical="center"/>
    </xf>
    <xf numFmtId="0" fontId="4" fillId="0" borderId="18" xfId="0" applyFont="1" applyBorder="1" applyAlignment="1">
      <alignment vertical="center"/>
    </xf>
    <xf numFmtId="3" fontId="1" fillId="8" borderId="19" xfId="0" applyNumberFormat="1" applyFont="1" applyFill="1" applyBorder="1" applyAlignment="1">
      <alignment horizontal="right" vertical="center"/>
    </xf>
    <xf numFmtId="3" fontId="4" fillId="0" borderId="14" xfId="0" applyNumberFormat="1" applyFont="1" applyBorder="1" applyAlignment="1">
      <alignment vertical="center"/>
    </xf>
    <xf numFmtId="164" fontId="1" fillId="7" borderId="15" xfId="0" applyNumberFormat="1" applyFont="1" applyFill="1" applyBorder="1" applyAlignment="1">
      <alignment horizontal="right" vertical="center"/>
    </xf>
    <xf numFmtId="0" fontId="1" fillId="7" borderId="13" xfId="0" applyFont="1" applyFill="1" applyBorder="1" applyAlignment="1">
      <alignment horizontal="left" vertical="center"/>
    </xf>
    <xf numFmtId="0" fontId="1" fillId="7" borderId="14" xfId="0" applyFont="1" applyFill="1" applyBorder="1" applyAlignment="1">
      <alignment horizontal="left" vertical="center"/>
    </xf>
    <xf numFmtId="3" fontId="1" fillId="7" borderId="14" xfId="0" applyNumberFormat="1" applyFont="1" applyFill="1" applyBorder="1" applyAlignment="1">
      <alignment vertical="center"/>
    </xf>
    <xf numFmtId="164" fontId="1" fillId="7" borderId="15" xfId="0" applyNumberFormat="1" applyFont="1" applyFill="1" applyBorder="1" applyAlignment="1">
      <alignment vertical="center"/>
    </xf>
    <xf numFmtId="0" fontId="1" fillId="7" borderId="15" xfId="0" applyFont="1" applyFill="1" applyBorder="1" applyAlignment="1">
      <alignment vertical="center"/>
    </xf>
    <xf numFmtId="164" fontId="1" fillId="7" borderId="16" xfId="0" applyNumberFormat="1" applyFont="1" applyFill="1" applyBorder="1" applyAlignment="1">
      <alignment vertical="center"/>
    </xf>
    <xf numFmtId="0" fontId="1" fillId="6" borderId="17" xfId="0" applyFont="1" applyFill="1" applyBorder="1" applyAlignment="1">
      <alignment vertical="center"/>
    </xf>
    <xf numFmtId="0" fontId="1" fillId="6" borderId="18" xfId="0" applyFont="1" applyFill="1" applyBorder="1" applyAlignment="1">
      <alignment vertical="center"/>
    </xf>
    <xf numFmtId="164" fontId="1" fillId="6" borderId="11" xfId="0" applyNumberFormat="1" applyFont="1" applyFill="1" applyBorder="1" applyAlignment="1">
      <alignment vertical="center"/>
    </xf>
    <xf numFmtId="0" fontId="1" fillId="6" borderId="11" xfId="0" applyFont="1" applyFill="1" applyBorder="1" applyAlignment="1">
      <alignment vertical="center"/>
    </xf>
    <xf numFmtId="164" fontId="1" fillId="6" borderId="11" xfId="0" applyNumberFormat="1" applyFont="1" applyFill="1" applyBorder="1" applyAlignment="1">
      <alignment horizontal="center" vertical="center"/>
    </xf>
    <xf numFmtId="164" fontId="1" fillId="6" borderId="12" xfId="0" applyNumberFormat="1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0" fontId="1" fillId="6" borderId="22" xfId="0" applyFont="1" applyFill="1" applyBorder="1" applyAlignment="1">
      <alignment horizontal="right" vertical="center"/>
    </xf>
    <xf numFmtId="3" fontId="1" fillId="6" borderId="21" xfId="0" applyNumberFormat="1" applyFont="1" applyFill="1" applyBorder="1" applyAlignment="1">
      <alignment vertical="center"/>
    </xf>
    <xf numFmtId="0" fontId="1" fillId="6" borderId="11" xfId="0" applyFont="1" applyFill="1" applyBorder="1" applyAlignment="1">
      <alignment vertical="center"/>
    </xf>
    <xf numFmtId="164" fontId="1" fillId="6" borderId="12" xfId="0" applyNumberFormat="1" applyFont="1" applyFill="1" applyBorder="1" applyAlignment="1">
      <alignment vertical="center"/>
    </xf>
    <xf numFmtId="0" fontId="5" fillId="4" borderId="23" xfId="0" applyFont="1" applyFill="1" applyBorder="1" applyAlignment="1">
      <alignment horizontal="right" vertical="center"/>
    </xf>
    <xf numFmtId="3" fontId="6" fillId="4" borderId="24" xfId="0" applyNumberFormat="1" applyFont="1" applyFill="1" applyBorder="1" applyAlignment="1">
      <alignment horizontal="right" vertical="center"/>
    </xf>
    <xf numFmtId="0" fontId="6" fillId="4" borderId="24" xfId="0" applyFont="1" applyFill="1" applyBorder="1" applyAlignment="1">
      <alignment vertical="center"/>
    </xf>
    <xf numFmtId="164" fontId="6" fillId="4" borderId="24" xfId="0" applyNumberFormat="1" applyFont="1" applyFill="1" applyBorder="1" applyAlignment="1">
      <alignment horizontal="right" vertical="center"/>
    </xf>
    <xf numFmtId="0" fontId="1" fillId="7" borderId="25" xfId="0" applyFont="1" applyFill="1" applyBorder="1" applyAlignment="1">
      <alignment horizontal="right" vertical="center"/>
    </xf>
    <xf numFmtId="164" fontId="1" fillId="7" borderId="25" xfId="0" applyNumberFormat="1" applyFont="1" applyFill="1" applyBorder="1" applyAlignment="1">
      <alignment horizontal="right" vertical="center"/>
    </xf>
    <xf numFmtId="164" fontId="1" fillId="7" borderId="26" xfId="0" applyNumberFormat="1" applyFont="1" applyFill="1" applyBorder="1" applyAlignment="1">
      <alignment horizontal="right" vertical="center"/>
    </xf>
    <xf numFmtId="3" fontId="1" fillId="6" borderId="18" xfId="0" applyNumberFormat="1" applyFont="1" applyFill="1" applyBorder="1" applyAlignment="1">
      <alignment vertical="center"/>
    </xf>
    <xf numFmtId="0" fontId="4" fillId="9" borderId="1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left" vertical="center" wrapText="1"/>
    </xf>
    <xf numFmtId="0" fontId="4" fillId="10" borderId="3" xfId="0" applyFont="1" applyFill="1" applyBorder="1" applyAlignment="1">
      <alignment horizontal="left" vertical="center" wrapText="1"/>
    </xf>
    <xf numFmtId="0" fontId="4" fillId="10" borderId="4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3" fontId="4" fillId="0" borderId="9" xfId="0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164" fontId="4" fillId="0" borderId="11" xfId="0" applyNumberFormat="1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164" fontId="4" fillId="0" borderId="15" xfId="0" applyNumberFormat="1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164" fontId="4" fillId="0" borderId="16" xfId="0" applyNumberFormat="1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164" fontId="4" fillId="0" borderId="11" xfId="0" applyNumberFormat="1" applyFont="1" applyBorder="1" applyAlignment="1">
      <alignment vertical="center"/>
    </xf>
    <xf numFmtId="164" fontId="4" fillId="0" borderId="15" xfId="0" applyNumberFormat="1" applyFont="1" applyBorder="1" applyAlignment="1">
      <alignment vertical="center"/>
    </xf>
    <xf numFmtId="3" fontId="4" fillId="8" borderId="19" xfId="0" applyNumberFormat="1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164" fontId="4" fillId="0" borderId="16" xfId="0" applyNumberFormat="1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8" borderId="19" xfId="0" applyFont="1" applyFill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0" fontId="7" fillId="4" borderId="23" xfId="0" applyFont="1" applyFill="1" applyBorder="1" applyAlignment="1">
      <alignment vertical="center"/>
    </xf>
    <xf numFmtId="0" fontId="8" fillId="4" borderId="24" xfId="0" applyFont="1" applyFill="1" applyBorder="1" applyAlignment="1">
      <alignment vertical="center"/>
    </xf>
    <xf numFmtId="0" fontId="8" fillId="4" borderId="24" xfId="0" applyFont="1" applyFill="1" applyBorder="1" applyAlignment="1">
      <alignment vertical="center"/>
    </xf>
    <xf numFmtId="164" fontId="8" fillId="4" borderId="24" xfId="0" applyNumberFormat="1" applyFont="1" applyFill="1" applyBorder="1" applyAlignment="1">
      <alignment vertical="center"/>
    </xf>
    <xf numFmtId="0" fontId="4" fillId="0" borderId="25" xfId="0" applyFont="1" applyBorder="1" applyAlignment="1">
      <alignment vertical="center"/>
    </xf>
    <xf numFmtId="164" fontId="4" fillId="0" borderId="25" xfId="0" applyNumberFormat="1" applyFont="1" applyBorder="1" applyAlignment="1">
      <alignment vertical="center"/>
    </xf>
    <xf numFmtId="164" fontId="4" fillId="0" borderId="26" xfId="0" applyNumberFormat="1" applyFont="1" applyBorder="1" applyAlignment="1">
      <alignment vertical="center"/>
    </xf>
    <xf numFmtId="3" fontId="8" fillId="4" borderId="24" xfId="0" applyNumberFormat="1" applyFont="1" applyFill="1" applyBorder="1" applyAlignment="1">
      <alignment vertical="center"/>
    </xf>
    <xf numFmtId="0" fontId="9" fillId="6" borderId="0" xfId="0" applyFont="1" applyFill="1" applyAlignment="1"/>
    <xf numFmtId="0" fontId="4" fillId="4" borderId="27" xfId="0" applyFont="1" applyFill="1" applyBorder="1" applyAlignment="1">
      <alignment horizontal="left" vertical="center" wrapText="1"/>
    </xf>
    <xf numFmtId="2" fontId="4" fillId="0" borderId="12" xfId="0" applyNumberFormat="1" applyFont="1" applyBorder="1" applyAlignment="1">
      <alignment vertical="center"/>
    </xf>
    <xf numFmtId="2" fontId="4" fillId="0" borderId="16" xfId="0" applyNumberFormat="1" applyFont="1" applyBorder="1" applyAlignment="1">
      <alignment vertical="center"/>
    </xf>
    <xf numFmtId="2" fontId="4" fillId="0" borderId="12" xfId="0" applyNumberFormat="1" applyFont="1" applyBorder="1" applyAlignment="1">
      <alignment vertical="center"/>
    </xf>
    <xf numFmtId="2" fontId="4" fillId="0" borderId="16" xfId="0" applyNumberFormat="1" applyFont="1" applyBorder="1" applyAlignment="1">
      <alignment vertical="center"/>
    </xf>
    <xf numFmtId="2" fontId="8" fillId="4" borderId="28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3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1">
    <tableStyle name="شهر 8-style" pivot="0" count="3" xr9:uid="{00000000-0011-0000-FFFF-FFFF00000000}">
      <tableStyleElement type="headerRow" dxfId="32"/>
      <tableStyleElement type="firstRowStripe" dxfId="31"/>
      <tableStyleElement type="secondRowStripe" dxfId="30"/>
    </tableStyle>
    <tableStyle name=" شهر  7-style" pivot="0" count="3" xr9:uid="{00000000-0011-0000-FFFF-FFFF01000000}">
      <tableStyleElement type="headerRow" dxfId="29"/>
      <tableStyleElement type="firstRowStripe" dxfId="28"/>
      <tableStyleElement type="secondRowStripe" dxfId="27"/>
    </tableStyle>
    <tableStyle name="   شهر 6-style" pivot="0" count="3" xr9:uid="{00000000-0011-0000-FFFF-FFFF02000000}">
      <tableStyleElement type="headerRow" dxfId="26"/>
      <tableStyleElement type="firstRowStripe" dxfId="25"/>
      <tableStyleElement type="secondRowStripe" dxfId="24"/>
    </tableStyle>
    <tableStyle name="  شهر مايو-style" pivot="0" count="3" xr9:uid="{00000000-0011-0000-FFFF-FFFF03000000}">
      <tableStyleElement type="headerRow" dxfId="23"/>
      <tableStyleElement type="firstRowStripe" dxfId="22"/>
      <tableStyleElement type="secondRowStripe" dxfId="21"/>
    </tableStyle>
    <tableStyle name=" شهر ابريل-style" pivot="0" count="3" xr9:uid="{00000000-0011-0000-FFFF-FFFF04000000}">
      <tableStyleElement type="headerRow" dxfId="20"/>
      <tableStyleElement type="firstRowStripe" dxfId="19"/>
      <tableStyleElement type="secondRowStripe" dxfId="18"/>
    </tableStyle>
    <tableStyle name="شهر مارس -style" pivot="0" count="3" xr9:uid="{00000000-0011-0000-FFFF-FFFF05000000}">
      <tableStyleElement type="headerRow" dxfId="17"/>
      <tableStyleElement type="firstRowStripe" dxfId="16"/>
      <tableStyleElement type="secondRowStripe" dxfId="15"/>
    </tableStyle>
    <tableStyle name="شهر فبراير-style" pivot="0" count="3" xr9:uid="{00000000-0011-0000-FFFF-FFFF06000000}">
      <tableStyleElement type="headerRow" dxfId="14"/>
      <tableStyleElement type="firstRowStripe" dxfId="13"/>
      <tableStyleElement type="secondRowStripe" dxfId="12"/>
    </tableStyle>
    <tableStyle name="يناير 2025-style" pivot="0" count="3" xr9:uid="{00000000-0011-0000-FFFF-FFFF07000000}">
      <tableStyleElement type="headerRow" dxfId="11"/>
      <tableStyleElement type="firstRowStripe" dxfId="10"/>
      <tableStyleElement type="secondRowStripe" dxfId="9"/>
    </tableStyle>
    <tableStyle name="شهر ديسمبر-style" pivot="0" count="3" xr9:uid="{00000000-0011-0000-FFFF-FFFF08000000}">
      <tableStyleElement type="headerRow" dxfId="8"/>
      <tableStyleElement type="firstRowStripe" dxfId="7"/>
      <tableStyleElement type="secondRowStripe" dxfId="6"/>
    </tableStyle>
    <tableStyle name="Copy of شهر ديسمبر-style" pivot="0" count="3" xr9:uid="{00000000-0011-0000-FFFF-FFFF09000000}">
      <tableStyleElement type="headerRow" dxfId="5"/>
      <tableStyleElement type="firstRowStripe" dxfId="4"/>
      <tableStyleElement type="secondRowStripe" dxfId="3"/>
    </tableStyle>
    <tableStyle name="حملة الجمعة البيضاء  10 ايام-style" pivot="0" count="3" xr9:uid="{00000000-0011-0000-FFFF-FFFF0A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شهر_7_2" displayName="__شهر_7_2" ref="A1:H12">
  <tableColumns count="8">
    <tableColumn id="1" xr3:uid="{00000000-0010-0000-0000-000001000000}" name="نوع المصروف"/>
    <tableColumn id="2" xr3:uid="{00000000-0010-0000-0000-000002000000}" name="قيمة المصاريف"/>
    <tableColumn id="3" xr3:uid="{00000000-0010-0000-0000-000003000000}" name="نوع المدخول"/>
    <tableColumn id="4" xr3:uid="{00000000-0010-0000-0000-000004000000}" name="قيمة المدخول"/>
    <tableColumn id="5" xr3:uid="{00000000-0010-0000-0000-000005000000}" name="معدل العائد من الاستثمار"/>
    <tableColumn id="6" xr3:uid="{00000000-0010-0000-0000-000006000000}" name="عدد الطلبات"/>
    <tableColumn id="7" xr3:uid="{00000000-0010-0000-0000-000007000000}" name="تكلفة الطلب الواحد"/>
    <tableColumn id="8" xr3:uid="{00000000-0010-0000-0000-000008000000}" name="معدل حجم السلة"/>
  </tableColumns>
  <tableStyleInfo name="شهر 8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__شهر_7" displayName="__شهر_7" ref="A1:H12">
  <tableColumns count="8">
    <tableColumn id="1" xr3:uid="{00000000-0010-0000-0100-000001000000}" name="نوع المصروف"/>
    <tableColumn id="2" xr3:uid="{00000000-0010-0000-0100-000002000000}" name="قيمة المصاريف"/>
    <tableColumn id="3" xr3:uid="{00000000-0010-0000-0100-000003000000}" name="نوع المدخول"/>
    <tableColumn id="4" xr3:uid="{00000000-0010-0000-0100-000004000000}" name="قيمة المدخول"/>
    <tableColumn id="5" xr3:uid="{00000000-0010-0000-0100-000005000000}" name="معدل العائد من الاستثمار"/>
    <tableColumn id="6" xr3:uid="{00000000-0010-0000-0100-000006000000}" name="عدد الطلبات"/>
    <tableColumn id="7" xr3:uid="{00000000-0010-0000-0100-000007000000}" name="تكلفة الطلب الواحد"/>
    <tableColumn id="8" xr3:uid="{00000000-0010-0000-0100-000008000000}" name="معدل حجم السلة"/>
  </tableColumns>
  <tableStyleInfo name=" شهر  7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__شهر_مايو_2" displayName="__شهر_مايو_2" ref="A1:H13">
  <tableColumns count="8">
    <tableColumn id="1" xr3:uid="{00000000-0010-0000-0200-000001000000}" name="نوع المصروف"/>
    <tableColumn id="2" xr3:uid="{00000000-0010-0000-0200-000002000000}" name="قيمة المصاريف"/>
    <tableColumn id="3" xr3:uid="{00000000-0010-0000-0200-000003000000}" name="نوع المدخول"/>
    <tableColumn id="4" xr3:uid="{00000000-0010-0000-0200-000004000000}" name="قيمة المدخول"/>
    <tableColumn id="5" xr3:uid="{00000000-0010-0000-0200-000005000000}" name="معدل العائد من الاستثمار"/>
    <tableColumn id="6" xr3:uid="{00000000-0010-0000-0200-000006000000}" name="عدد الطلبات"/>
    <tableColumn id="7" xr3:uid="{00000000-0010-0000-0200-000007000000}" name="تكلفة الطلب الواحد"/>
    <tableColumn id="8" xr3:uid="{00000000-0010-0000-0200-000008000000}" name="معدل حجم السلة"/>
  </tableColumns>
  <tableStyleInfo name="   شهر 6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__شهر_مايو" displayName="__شهر_مايو" ref="A1:H13">
  <tableColumns count="8">
    <tableColumn id="1" xr3:uid="{00000000-0010-0000-0300-000001000000}" name="نوع المصروف"/>
    <tableColumn id="2" xr3:uid="{00000000-0010-0000-0300-000002000000}" name="قيمة المصاريف"/>
    <tableColumn id="3" xr3:uid="{00000000-0010-0000-0300-000003000000}" name="نوع المدخول"/>
    <tableColumn id="4" xr3:uid="{00000000-0010-0000-0300-000004000000}" name="قيمة المدخول"/>
    <tableColumn id="5" xr3:uid="{00000000-0010-0000-0300-000005000000}" name="معدل العائد من الاستثمار"/>
    <tableColumn id="6" xr3:uid="{00000000-0010-0000-0300-000006000000}" name="عدد الطلبات"/>
    <tableColumn id="7" xr3:uid="{00000000-0010-0000-0300-000007000000}" name="تكلفة الطلب الواحد"/>
    <tableColumn id="8" xr3:uid="{00000000-0010-0000-0300-000008000000}" name="معدل حجم السلة"/>
  </tableColumns>
  <tableStyleInfo name="  شهر مايو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_شهر_ابريل" displayName="_شهر_ابريل" ref="A1:H13">
  <tableColumns count="8">
    <tableColumn id="1" xr3:uid="{00000000-0010-0000-0400-000001000000}" name="نوع المصروف"/>
    <tableColumn id="2" xr3:uid="{00000000-0010-0000-0400-000002000000}" name="قيمة المصاريف"/>
    <tableColumn id="3" xr3:uid="{00000000-0010-0000-0400-000003000000}" name="نوع المدخول"/>
    <tableColumn id="4" xr3:uid="{00000000-0010-0000-0400-000004000000}" name="قيمة المدخول"/>
    <tableColumn id="5" xr3:uid="{00000000-0010-0000-0400-000005000000}" name="معدل العائد من الاستثمار"/>
    <tableColumn id="6" xr3:uid="{00000000-0010-0000-0400-000006000000}" name="عدد الطلبات"/>
    <tableColumn id="7" xr3:uid="{00000000-0010-0000-0400-000007000000}" name="تكلفة الطلب الواحد"/>
    <tableColumn id="8" xr3:uid="{00000000-0010-0000-0400-000008000000}" name="معدل حجم السلة"/>
  </tableColumns>
  <tableStyleInfo name=" شهر ابريل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شهر_مارس_" displayName="شهر_مارس_" ref="A1:H13">
  <tableColumns count="8">
    <tableColumn id="1" xr3:uid="{00000000-0010-0000-0500-000001000000}" name="نوع المصروف"/>
    <tableColumn id="2" xr3:uid="{00000000-0010-0000-0500-000002000000}" name="قيمة المصاريف"/>
    <tableColumn id="3" xr3:uid="{00000000-0010-0000-0500-000003000000}" name="نوع المدخول"/>
    <tableColumn id="4" xr3:uid="{00000000-0010-0000-0500-000004000000}" name="قيمة المدخول"/>
    <tableColumn id="5" xr3:uid="{00000000-0010-0000-0500-000005000000}" name="معدل العائد من الاستثمار"/>
    <tableColumn id="6" xr3:uid="{00000000-0010-0000-0500-000006000000}" name="عدد الطلبات"/>
    <tableColumn id="7" xr3:uid="{00000000-0010-0000-0500-000007000000}" name="تكلفة الطلب الواحد"/>
    <tableColumn id="8" xr3:uid="{00000000-0010-0000-0500-000008000000}" name="معدل حجم السلة"/>
  </tableColumns>
  <tableStyleInfo name="شهر مارس 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شهر_فبراير" displayName="شهر_فبراير" ref="A1:H13">
  <tableColumns count="8">
    <tableColumn id="1" xr3:uid="{00000000-0010-0000-0600-000001000000}" name="نوع المصروف"/>
    <tableColumn id="2" xr3:uid="{00000000-0010-0000-0600-000002000000}" name="قيمة المصاريف"/>
    <tableColumn id="3" xr3:uid="{00000000-0010-0000-0600-000003000000}" name="نوع المدخول"/>
    <tableColumn id="4" xr3:uid="{00000000-0010-0000-0600-000004000000}" name="قيمة المدخول"/>
    <tableColumn id="5" xr3:uid="{00000000-0010-0000-0600-000005000000}" name="معدل العائد من الاستثمار"/>
    <tableColumn id="6" xr3:uid="{00000000-0010-0000-0600-000006000000}" name="عدد الطلبات"/>
    <tableColumn id="7" xr3:uid="{00000000-0010-0000-0600-000007000000}" name="تكلفة الطلب الواحد"/>
    <tableColumn id="8" xr3:uid="{00000000-0010-0000-0600-000008000000}" name="معدل حجم السلة"/>
  </tableColumns>
  <tableStyleInfo name="شهر فبراير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يناير_2025" displayName="يناير_2025" ref="A1:E13">
  <tableColumns count="5">
    <tableColumn id="1" xr3:uid="{00000000-0010-0000-0700-000001000000}" name="نوع المصروف"/>
    <tableColumn id="2" xr3:uid="{00000000-0010-0000-0700-000002000000}" name="قيمة المصاريف"/>
    <tableColumn id="3" xr3:uid="{00000000-0010-0000-0700-000003000000}" name="نوع المدخول"/>
    <tableColumn id="4" xr3:uid="{00000000-0010-0000-0700-000004000000}" name="قيمة المدخول"/>
    <tableColumn id="5" xr3:uid="{00000000-0010-0000-0700-000005000000}" name="معدل العائد من الاستثمار"/>
  </tableColumns>
  <tableStyleInfo name="يناير 2025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tabSelected="1" workbookViewId="0">
      <pane ySplit="1" topLeftCell="A2" activePane="bottomLeft" state="frozen"/>
      <selection pane="bottomLeft" activeCell="J2" sqref="J2:J12"/>
    </sheetView>
  </sheetViews>
  <sheetFormatPr defaultColWidth="12.5703125" defaultRowHeight="15.75" customHeight="1"/>
  <cols>
    <col min="1" max="5" width="22.5703125" customWidth="1"/>
    <col min="7" max="8" width="15.28515625" customWidth="1"/>
    <col min="10" max="10" width="38.28515625" customWidth="1"/>
    <col min="11" max="11" width="5.42578125" customWidth="1"/>
    <col min="12" max="12" width="12.85546875" customWidth="1"/>
    <col min="17" max="17" width="4.28515625" customWidth="1"/>
  </cols>
  <sheetData>
    <row r="1" spans="1:10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8"/>
      <c r="J1" s="8"/>
    </row>
    <row r="2" spans="1:10">
      <c r="A2" s="9" t="s">
        <v>8</v>
      </c>
      <c r="B2" s="10">
        <v>58811</v>
      </c>
      <c r="C2" s="11" t="s">
        <v>9</v>
      </c>
      <c r="D2" s="10">
        <v>79539</v>
      </c>
      <c r="E2" s="12">
        <f t="shared" ref="E2:E6" si="0">D2/B2</f>
        <v>1.3524510720783527</v>
      </c>
      <c r="F2" s="13"/>
      <c r="G2" s="12" t="e">
        <f t="shared" ref="G2:G6" si="1">B2/F2</f>
        <v>#DIV/0!</v>
      </c>
      <c r="H2" s="14"/>
      <c r="I2" s="8"/>
      <c r="J2" s="107" t="s">
        <v>10</v>
      </c>
    </row>
    <row r="3" spans="1:10">
      <c r="A3" s="15" t="s">
        <v>11</v>
      </c>
      <c r="B3" s="16">
        <v>22312</v>
      </c>
      <c r="C3" s="17" t="s">
        <v>12</v>
      </c>
      <c r="D3" s="16">
        <v>32556</v>
      </c>
      <c r="E3" s="12">
        <f t="shared" si="0"/>
        <v>1.4591251344567946</v>
      </c>
      <c r="F3" s="18"/>
      <c r="G3" s="12" t="e">
        <f t="shared" si="1"/>
        <v>#DIV/0!</v>
      </c>
      <c r="H3" s="19"/>
      <c r="I3" s="8"/>
      <c r="J3" s="108"/>
    </row>
    <row r="4" spans="1:10">
      <c r="A4" s="20" t="s">
        <v>13</v>
      </c>
      <c r="B4" s="21">
        <v>9153</v>
      </c>
      <c r="C4" s="22" t="s">
        <v>14</v>
      </c>
      <c r="D4" s="23">
        <v>12851</v>
      </c>
      <c r="E4" s="12">
        <f t="shared" si="0"/>
        <v>1.4040205397137551</v>
      </c>
      <c r="F4" s="13"/>
      <c r="G4" s="12" t="e">
        <f t="shared" si="1"/>
        <v>#DIV/0!</v>
      </c>
      <c r="H4" s="14"/>
      <c r="I4" s="8"/>
      <c r="J4" s="108"/>
    </row>
    <row r="5" spans="1:10">
      <c r="A5" s="15" t="s">
        <v>15</v>
      </c>
      <c r="B5" s="24">
        <v>15346</v>
      </c>
      <c r="C5" s="17" t="s">
        <v>16</v>
      </c>
      <c r="D5" s="16">
        <v>39858</v>
      </c>
      <c r="E5" s="12">
        <f t="shared" si="0"/>
        <v>2.5972891958816628</v>
      </c>
      <c r="F5" s="18">
        <v>155</v>
      </c>
      <c r="G5" s="12">
        <f t="shared" si="1"/>
        <v>99.00645161290322</v>
      </c>
      <c r="H5" s="19"/>
      <c r="I5" s="8"/>
      <c r="J5" s="108"/>
    </row>
    <row r="6" spans="1:10">
      <c r="A6" s="20" t="s">
        <v>17</v>
      </c>
      <c r="B6" s="25">
        <v>6734</v>
      </c>
      <c r="C6" s="22" t="s">
        <v>18</v>
      </c>
      <c r="D6" s="26">
        <v>41766</v>
      </c>
      <c r="E6" s="12">
        <f t="shared" si="0"/>
        <v>6.2022572022572025</v>
      </c>
      <c r="F6" s="13">
        <v>153</v>
      </c>
      <c r="G6" s="12">
        <f t="shared" si="1"/>
        <v>44.013071895424837</v>
      </c>
      <c r="H6" s="14"/>
      <c r="I6" s="8"/>
      <c r="J6" s="108"/>
    </row>
    <row r="7" spans="1:10">
      <c r="A7" s="15" t="s">
        <v>19</v>
      </c>
      <c r="B7" s="27">
        <v>9584</v>
      </c>
      <c r="C7" s="17" t="s">
        <v>20</v>
      </c>
      <c r="D7" s="26">
        <v>256026</v>
      </c>
      <c r="E7" s="28">
        <f>D7/SUM(B2,B3,B5)</f>
        <v>2.6539717422177072</v>
      </c>
      <c r="F7" s="18">
        <v>922</v>
      </c>
      <c r="G7" s="12"/>
      <c r="H7" s="19"/>
      <c r="I7" s="8"/>
      <c r="J7" s="108"/>
    </row>
    <row r="8" spans="1:10">
      <c r="A8" s="29" t="s">
        <v>21</v>
      </c>
      <c r="B8" s="30" t="s">
        <v>21</v>
      </c>
      <c r="C8" s="17" t="s">
        <v>22</v>
      </c>
      <c r="D8" s="31"/>
      <c r="E8" s="32"/>
      <c r="F8" s="33"/>
      <c r="G8" s="32"/>
      <c r="H8" s="34"/>
      <c r="I8" s="8"/>
      <c r="J8" s="108"/>
    </row>
    <row r="9" spans="1:10">
      <c r="A9" s="35"/>
      <c r="B9" s="36"/>
      <c r="C9" s="22" t="s">
        <v>23</v>
      </c>
      <c r="D9" s="26">
        <v>0</v>
      </c>
      <c r="E9" s="37"/>
      <c r="F9" s="38"/>
      <c r="G9" s="39" t="e">
        <v>#DIV/0!</v>
      </c>
      <c r="H9" s="40" t="e">
        <v>#DIV/0!</v>
      </c>
      <c r="I9" s="8"/>
      <c r="J9" s="108"/>
    </row>
    <row r="10" spans="1:10">
      <c r="A10" s="29" t="s">
        <v>21</v>
      </c>
      <c r="B10" s="30" t="s">
        <v>24</v>
      </c>
      <c r="C10" s="17" t="s">
        <v>25</v>
      </c>
      <c r="D10" s="31"/>
      <c r="E10" s="32"/>
      <c r="F10" s="33"/>
      <c r="G10" s="32"/>
      <c r="H10" s="34"/>
      <c r="I10" s="8"/>
      <c r="J10" s="108"/>
    </row>
    <row r="11" spans="1:10">
      <c r="A11" s="41" t="s">
        <v>21</v>
      </c>
      <c r="B11" s="42" t="s">
        <v>24</v>
      </c>
      <c r="C11" s="43" t="s">
        <v>26</v>
      </c>
      <c r="D11" s="44"/>
      <c r="E11" s="37"/>
      <c r="F11" s="45"/>
      <c r="G11" s="37"/>
      <c r="H11" s="46"/>
      <c r="I11" s="8"/>
      <c r="J11" s="108"/>
    </row>
    <row r="12" spans="1:10">
      <c r="A12" s="47" t="s">
        <v>27</v>
      </c>
      <c r="B12" s="48">
        <f>SUM(B2:B7)</f>
        <v>121940</v>
      </c>
      <c r="C12" s="49"/>
      <c r="D12" s="48">
        <f>SUM(D6:D7)</f>
        <v>297792</v>
      </c>
      <c r="E12" s="50">
        <f>D12/B12</f>
        <v>2.442119074954896</v>
      </c>
      <c r="F12" s="51">
        <f>SUM(F6:F7)</f>
        <v>1075</v>
      </c>
      <c r="G12" s="52">
        <v>63</v>
      </c>
      <c r="H12" s="53">
        <v>266</v>
      </c>
      <c r="I12" s="8"/>
      <c r="J12" s="108"/>
    </row>
  </sheetData>
  <mergeCells count="1">
    <mergeCell ref="J2:J12"/>
  </mergeCells>
  <dataValidations count="1">
    <dataValidation type="custom" allowBlank="1" showDropDown="1" sqref="D2:E12 G2:G12" xr:uid="{00000000-0002-0000-0000-000000000000}">
      <formula1>AND(ISNUMBER(D2),(NOT(OR(NOT(ISERROR(DATEVALUE(D2))), AND(ISNUMBER(D2), LEFT(CELL("format", D2))="D")))))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5" width="22.5703125" customWidth="1"/>
    <col min="7" max="8" width="15.28515625" customWidth="1"/>
    <col min="10" max="10" width="38.28515625" customWidth="1"/>
    <col min="11" max="11" width="12.5703125" customWidth="1"/>
    <col min="12" max="12" width="12.85546875" customWidth="1"/>
    <col min="17" max="17" width="4.28515625" customWidth="1"/>
  </cols>
  <sheetData>
    <row r="1" spans="1:10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8"/>
      <c r="J1" s="8"/>
    </row>
    <row r="2" spans="1:10">
      <c r="A2" s="9" t="s">
        <v>8</v>
      </c>
      <c r="B2" s="10">
        <v>78775</v>
      </c>
      <c r="C2" s="11" t="s">
        <v>9</v>
      </c>
      <c r="D2" s="10">
        <v>141011</v>
      </c>
      <c r="E2" s="12">
        <f t="shared" ref="E2:E6" si="0">D2/B2</f>
        <v>1.7900476039352586</v>
      </c>
      <c r="F2" s="13">
        <v>669</v>
      </c>
      <c r="G2" s="12">
        <f t="shared" ref="G2:G6" si="1">B2/F2</f>
        <v>117.75037369207773</v>
      </c>
      <c r="H2" s="14"/>
      <c r="I2" s="8"/>
      <c r="J2" s="107" t="s">
        <v>28</v>
      </c>
    </row>
    <row r="3" spans="1:10">
      <c r="A3" s="15" t="s">
        <v>11</v>
      </c>
      <c r="B3" s="16">
        <v>25176</v>
      </c>
      <c r="C3" s="17" t="s">
        <v>12</v>
      </c>
      <c r="D3" s="16">
        <v>36653</v>
      </c>
      <c r="E3" s="12">
        <f t="shared" si="0"/>
        <v>1.4558706704798221</v>
      </c>
      <c r="F3" s="18">
        <v>169</v>
      </c>
      <c r="G3" s="12">
        <f t="shared" si="1"/>
        <v>148.97041420118344</v>
      </c>
      <c r="H3" s="19"/>
      <c r="I3" s="8"/>
      <c r="J3" s="108"/>
    </row>
    <row r="4" spans="1:10">
      <c r="A4" s="20" t="s">
        <v>13</v>
      </c>
      <c r="B4" s="21">
        <v>9150</v>
      </c>
      <c r="C4" s="22" t="s">
        <v>14</v>
      </c>
      <c r="D4" s="23">
        <v>19182</v>
      </c>
      <c r="E4" s="12">
        <f t="shared" si="0"/>
        <v>2.0963934426229507</v>
      </c>
      <c r="F4" s="13">
        <v>71</v>
      </c>
      <c r="G4" s="12">
        <f t="shared" si="1"/>
        <v>128.87323943661971</v>
      </c>
      <c r="H4" s="14"/>
      <c r="I4" s="8"/>
      <c r="J4" s="108"/>
    </row>
    <row r="5" spans="1:10">
      <c r="A5" s="15" t="s">
        <v>15</v>
      </c>
      <c r="B5" s="24">
        <v>14066</v>
      </c>
      <c r="C5" s="17" t="s">
        <v>16</v>
      </c>
      <c r="D5" s="16">
        <v>52287</v>
      </c>
      <c r="E5" s="12">
        <f t="shared" si="0"/>
        <v>3.7172614815868052</v>
      </c>
      <c r="F5" s="18">
        <v>153</v>
      </c>
      <c r="G5" s="12">
        <f t="shared" si="1"/>
        <v>91.93464052287581</v>
      </c>
      <c r="H5" s="19"/>
      <c r="I5" s="8"/>
      <c r="J5" s="108"/>
    </row>
    <row r="6" spans="1:10">
      <c r="A6" s="20" t="s">
        <v>17</v>
      </c>
      <c r="B6" s="25">
        <v>6734</v>
      </c>
      <c r="C6" s="22" t="s">
        <v>18</v>
      </c>
      <c r="D6" s="26">
        <v>44804</v>
      </c>
      <c r="E6" s="12">
        <f t="shared" si="0"/>
        <v>6.6534006534006531</v>
      </c>
      <c r="F6" s="13">
        <v>213</v>
      </c>
      <c r="G6" s="12">
        <f t="shared" si="1"/>
        <v>31.615023474178404</v>
      </c>
      <c r="H6" s="14"/>
      <c r="I6" s="8"/>
      <c r="J6" s="108"/>
    </row>
    <row r="7" spans="1:10">
      <c r="A7" s="15" t="s">
        <v>19</v>
      </c>
      <c r="B7" s="27">
        <v>9584</v>
      </c>
      <c r="C7" s="17" t="s">
        <v>20</v>
      </c>
      <c r="D7" s="26">
        <v>309170</v>
      </c>
      <c r="E7" s="28">
        <f>D7/SUM(B2,B3,B5)</f>
        <v>2.6197073302998719</v>
      </c>
      <c r="F7" s="18">
        <v>1241</v>
      </c>
      <c r="G7" s="12"/>
      <c r="H7" s="19"/>
      <c r="I7" s="8"/>
      <c r="J7" s="108"/>
    </row>
    <row r="8" spans="1:10">
      <c r="A8" s="29" t="s">
        <v>21</v>
      </c>
      <c r="B8" s="30" t="s">
        <v>21</v>
      </c>
      <c r="C8" s="17" t="s">
        <v>22</v>
      </c>
      <c r="D8" s="31"/>
      <c r="E8" s="32"/>
      <c r="F8" s="33"/>
      <c r="G8" s="32"/>
      <c r="H8" s="34"/>
      <c r="I8" s="8"/>
      <c r="J8" s="108"/>
    </row>
    <row r="9" spans="1:10">
      <c r="A9" s="35"/>
      <c r="B9" s="36"/>
      <c r="C9" s="22" t="s">
        <v>23</v>
      </c>
      <c r="D9" s="26">
        <v>0</v>
      </c>
      <c r="E9" s="37"/>
      <c r="F9" s="38"/>
      <c r="G9" s="39" t="e">
        <v>#DIV/0!</v>
      </c>
      <c r="H9" s="40" t="e">
        <v>#DIV/0!</v>
      </c>
      <c r="I9" s="8"/>
      <c r="J9" s="108"/>
    </row>
    <row r="10" spans="1:10">
      <c r="A10" s="29" t="s">
        <v>21</v>
      </c>
      <c r="B10" s="30" t="s">
        <v>24</v>
      </c>
      <c r="C10" s="17" t="s">
        <v>25</v>
      </c>
      <c r="D10" s="31"/>
      <c r="E10" s="32"/>
      <c r="F10" s="33"/>
      <c r="G10" s="32"/>
      <c r="H10" s="34"/>
      <c r="I10" s="8"/>
      <c r="J10" s="108"/>
    </row>
    <row r="11" spans="1:10">
      <c r="A11" s="41" t="s">
        <v>21</v>
      </c>
      <c r="B11" s="42" t="s">
        <v>24</v>
      </c>
      <c r="C11" s="43" t="s">
        <v>26</v>
      </c>
      <c r="D11" s="44"/>
      <c r="E11" s="37"/>
      <c r="F11" s="45"/>
      <c r="G11" s="37"/>
      <c r="H11" s="46"/>
      <c r="I11" s="8"/>
      <c r="J11" s="108"/>
    </row>
    <row r="12" spans="1:10">
      <c r="A12" s="47" t="s">
        <v>27</v>
      </c>
      <c r="B12" s="48">
        <f>SUM(B2:B7)</f>
        <v>143485</v>
      </c>
      <c r="C12" s="49"/>
      <c r="D12" s="48">
        <f>SUM(D6:D7)</f>
        <v>353974</v>
      </c>
      <c r="E12" s="50">
        <f>D12/B12</f>
        <v>2.4669756420531761</v>
      </c>
      <c r="F12" s="51">
        <f>SUM(F6:F7)</f>
        <v>1454</v>
      </c>
      <c r="G12" s="52">
        <v>63</v>
      </c>
      <c r="H12" s="53">
        <v>266</v>
      </c>
      <c r="I12" s="8"/>
      <c r="J12" s="108"/>
    </row>
  </sheetData>
  <mergeCells count="1">
    <mergeCell ref="J2:J12"/>
  </mergeCells>
  <dataValidations count="1">
    <dataValidation type="custom" allowBlank="1" showDropDown="1" sqref="D2:E12 G2:G12" xr:uid="{00000000-0002-0000-0100-000000000000}">
      <formula1>AND(ISNUMBER(D2),(NOT(OR(NOT(ISERROR(DATEVALUE(D2))), AND(ISNUMBER(D2), LEFT(CELL("format", D2))="D")))))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5" width="22.5703125" customWidth="1"/>
    <col min="7" max="8" width="15.28515625" customWidth="1"/>
    <col min="10" max="10" width="38.28515625" customWidth="1"/>
    <col min="11" max="11" width="12.5703125" customWidth="1"/>
    <col min="12" max="12" width="12.85546875" customWidth="1"/>
    <col min="17" max="17" width="4.28515625" customWidth="1"/>
  </cols>
  <sheetData>
    <row r="1" spans="1:10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8"/>
      <c r="J1" s="8"/>
    </row>
    <row r="2" spans="1:10">
      <c r="A2" s="9" t="s">
        <v>8</v>
      </c>
      <c r="B2" s="10">
        <v>25200</v>
      </c>
      <c r="C2" s="11" t="s">
        <v>9</v>
      </c>
      <c r="D2" s="10">
        <v>60987</v>
      </c>
      <c r="E2" s="12">
        <f t="shared" ref="E2:E6" si="0">D2/B2</f>
        <v>2.4201190476190475</v>
      </c>
      <c r="F2" s="13">
        <v>243</v>
      </c>
      <c r="G2" s="12">
        <f t="shared" ref="G2:G7" si="1">B2/F2</f>
        <v>103.70370370370371</v>
      </c>
      <c r="H2" s="14"/>
      <c r="I2" s="8"/>
      <c r="J2" s="107" t="s">
        <v>29</v>
      </c>
    </row>
    <row r="3" spans="1:10">
      <c r="A3" s="15" t="s">
        <v>11</v>
      </c>
      <c r="B3" s="16">
        <v>13412</v>
      </c>
      <c r="C3" s="17" t="s">
        <v>12</v>
      </c>
      <c r="D3" s="16">
        <v>19916</v>
      </c>
      <c r="E3" s="12">
        <f t="shared" si="0"/>
        <v>1.4849388607217417</v>
      </c>
      <c r="F3" s="18">
        <v>88</v>
      </c>
      <c r="G3" s="12">
        <f t="shared" si="1"/>
        <v>152.40909090909091</v>
      </c>
      <c r="H3" s="19"/>
      <c r="I3" s="8"/>
      <c r="J3" s="108"/>
    </row>
    <row r="4" spans="1:10">
      <c r="A4" s="20" t="s">
        <v>13</v>
      </c>
      <c r="B4" s="21">
        <v>0</v>
      </c>
      <c r="C4" s="22" t="s">
        <v>14</v>
      </c>
      <c r="D4" s="23">
        <v>0</v>
      </c>
      <c r="E4" s="12" t="e">
        <f t="shared" si="0"/>
        <v>#DIV/0!</v>
      </c>
      <c r="F4" s="13"/>
      <c r="G4" s="12" t="e">
        <f t="shared" si="1"/>
        <v>#DIV/0!</v>
      </c>
      <c r="H4" s="14"/>
      <c r="I4" s="8"/>
      <c r="J4" s="108"/>
    </row>
    <row r="5" spans="1:10">
      <c r="A5" s="15" t="s">
        <v>15</v>
      </c>
      <c r="B5" s="24">
        <v>5884</v>
      </c>
      <c r="C5" s="17" t="s">
        <v>16</v>
      </c>
      <c r="D5" s="16">
        <v>27000</v>
      </c>
      <c r="E5" s="12">
        <f t="shared" si="0"/>
        <v>4.5887151597552682</v>
      </c>
      <c r="F5" s="18">
        <v>76</v>
      </c>
      <c r="G5" s="12">
        <f t="shared" si="1"/>
        <v>77.421052631578945</v>
      </c>
      <c r="H5" s="19"/>
      <c r="I5" s="8"/>
      <c r="J5" s="108"/>
    </row>
    <row r="6" spans="1:10">
      <c r="A6" s="20" t="s">
        <v>17</v>
      </c>
      <c r="B6" s="25">
        <v>7199</v>
      </c>
      <c r="C6" s="22" t="s">
        <v>18</v>
      </c>
      <c r="D6" s="26">
        <v>41436</v>
      </c>
      <c r="E6" s="12">
        <f t="shared" si="0"/>
        <v>5.7557994165856368</v>
      </c>
      <c r="F6" s="13">
        <v>149</v>
      </c>
      <c r="G6" s="12">
        <f t="shared" si="1"/>
        <v>48.31543624161074</v>
      </c>
      <c r="H6" s="14"/>
      <c r="I6" s="8"/>
      <c r="J6" s="108"/>
    </row>
    <row r="7" spans="1:10">
      <c r="A7" s="15" t="s">
        <v>19</v>
      </c>
      <c r="B7" s="27">
        <v>10611</v>
      </c>
      <c r="C7" s="17" t="s">
        <v>20</v>
      </c>
      <c r="D7" s="26">
        <v>197192</v>
      </c>
      <c r="E7" s="28">
        <f>D7/SUM(B2,B3,B5)</f>
        <v>4.4316792520676014</v>
      </c>
      <c r="F7" s="18">
        <v>739</v>
      </c>
      <c r="G7" s="12">
        <f t="shared" si="1"/>
        <v>14.358592692828147</v>
      </c>
      <c r="H7" s="19"/>
      <c r="I7" s="8"/>
      <c r="J7" s="108"/>
    </row>
    <row r="8" spans="1:10">
      <c r="A8" s="20" t="s">
        <v>30</v>
      </c>
      <c r="B8" s="36"/>
      <c r="C8" s="22" t="s">
        <v>31</v>
      </c>
      <c r="D8" s="54"/>
      <c r="E8" s="37"/>
      <c r="F8" s="45"/>
      <c r="G8" s="37"/>
      <c r="H8" s="46"/>
      <c r="I8" s="8"/>
      <c r="J8" s="108"/>
    </row>
    <row r="9" spans="1:10">
      <c r="A9" s="29" t="s">
        <v>21</v>
      </c>
      <c r="B9" s="30" t="s">
        <v>21</v>
      </c>
      <c r="C9" s="17" t="s">
        <v>22</v>
      </c>
      <c r="D9" s="31"/>
      <c r="E9" s="32"/>
      <c r="F9" s="33"/>
      <c r="G9" s="32"/>
      <c r="H9" s="34"/>
      <c r="I9" s="8"/>
      <c r="J9" s="108"/>
    </row>
    <row r="10" spans="1:10">
      <c r="A10" s="35"/>
      <c r="B10" s="36"/>
      <c r="C10" s="22" t="s">
        <v>23</v>
      </c>
      <c r="D10" s="26">
        <v>0</v>
      </c>
      <c r="E10" s="37"/>
      <c r="F10" s="38"/>
      <c r="G10" s="39" t="e">
        <v>#DIV/0!</v>
      </c>
      <c r="H10" s="40" t="e">
        <v>#DIV/0!</v>
      </c>
      <c r="I10" s="8"/>
      <c r="J10" s="108"/>
    </row>
    <row r="11" spans="1:10">
      <c r="A11" s="29" t="s">
        <v>21</v>
      </c>
      <c r="B11" s="30" t="s">
        <v>24</v>
      </c>
      <c r="C11" s="17" t="s">
        <v>25</v>
      </c>
      <c r="D11" s="31"/>
      <c r="E11" s="32"/>
      <c r="F11" s="33"/>
      <c r="G11" s="32"/>
      <c r="H11" s="34"/>
      <c r="I11" s="8"/>
      <c r="J11" s="108"/>
    </row>
    <row r="12" spans="1:10">
      <c r="A12" s="41" t="s">
        <v>21</v>
      </c>
      <c r="B12" s="42" t="s">
        <v>24</v>
      </c>
      <c r="C12" s="43" t="s">
        <v>26</v>
      </c>
      <c r="D12" s="44"/>
      <c r="E12" s="37"/>
      <c r="F12" s="45"/>
      <c r="G12" s="37"/>
      <c r="H12" s="46"/>
      <c r="I12" s="8"/>
      <c r="J12" s="108"/>
    </row>
    <row r="13" spans="1:10">
      <c r="A13" s="47" t="s">
        <v>27</v>
      </c>
      <c r="B13" s="48">
        <f>SUM(B2:B7)</f>
        <v>62306</v>
      </c>
      <c r="C13" s="49"/>
      <c r="D13" s="48">
        <f>SUM(D6:D7)</f>
        <v>238628</v>
      </c>
      <c r="E13" s="50">
        <f>D13/B13</f>
        <v>3.8299361217218246</v>
      </c>
      <c r="F13" s="51">
        <f>SUM(F6:F7)</f>
        <v>888</v>
      </c>
      <c r="G13" s="52">
        <v>63</v>
      </c>
      <c r="H13" s="53">
        <v>266</v>
      </c>
      <c r="I13" s="8"/>
      <c r="J13" s="108"/>
    </row>
  </sheetData>
  <mergeCells count="1">
    <mergeCell ref="J2:J13"/>
  </mergeCells>
  <dataValidations count="1">
    <dataValidation type="custom" allowBlank="1" showDropDown="1" sqref="D2:E13 G2:G13" xr:uid="{00000000-0002-0000-0200-000000000000}">
      <formula1>AND(ISNUMBER(D2),(NOT(OR(NOT(ISERROR(DATEVALUE(D2))), AND(ISNUMBER(D2), LEFT(CELL("format", D2))="D")))))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5" width="22.5703125" customWidth="1"/>
    <col min="7" max="8" width="15.28515625" customWidth="1"/>
    <col min="10" max="10" width="38.28515625" customWidth="1"/>
    <col min="11" max="11" width="12.5703125" customWidth="1"/>
    <col min="12" max="12" width="12.85546875" customWidth="1"/>
    <col min="17" max="17" width="4.28515625" customWidth="1"/>
  </cols>
  <sheetData>
    <row r="1" spans="1:10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8"/>
      <c r="J1" s="8"/>
    </row>
    <row r="2" spans="1:10">
      <c r="A2" s="9" t="s">
        <v>8</v>
      </c>
      <c r="B2" s="10">
        <v>51164</v>
      </c>
      <c r="C2" s="11" t="s">
        <v>9</v>
      </c>
      <c r="D2" s="10">
        <v>108771</v>
      </c>
      <c r="E2" s="12">
        <f t="shared" ref="E2:E6" si="0">D2/B2</f>
        <v>2.125928387147213</v>
      </c>
      <c r="F2" s="13">
        <v>509</v>
      </c>
      <c r="G2" s="12">
        <f t="shared" ref="G2:G7" si="1">B2/F2</f>
        <v>100.51866404715128</v>
      </c>
      <c r="H2" s="14">
        <v>245.5</v>
      </c>
      <c r="I2" s="8"/>
      <c r="J2" s="107" t="s">
        <v>32</v>
      </c>
    </row>
    <row r="3" spans="1:10">
      <c r="A3" s="15" t="s">
        <v>11</v>
      </c>
      <c r="B3" s="16">
        <v>17158</v>
      </c>
      <c r="C3" s="17" t="s">
        <v>12</v>
      </c>
      <c r="D3" s="16">
        <v>17027</v>
      </c>
      <c r="E3" s="12">
        <f t="shared" si="0"/>
        <v>0.99236507751486192</v>
      </c>
      <c r="F3" s="18">
        <v>8</v>
      </c>
      <c r="G3" s="12">
        <f t="shared" si="1"/>
        <v>2144.75</v>
      </c>
      <c r="H3" s="19">
        <v>337.4</v>
      </c>
      <c r="I3" s="8"/>
      <c r="J3" s="108"/>
    </row>
    <row r="4" spans="1:10">
      <c r="A4" s="20" t="s">
        <v>13</v>
      </c>
      <c r="B4" s="21">
        <v>0</v>
      </c>
      <c r="C4" s="22" t="s">
        <v>14</v>
      </c>
      <c r="D4" s="23">
        <v>1001</v>
      </c>
      <c r="E4" s="12" t="e">
        <f t="shared" si="0"/>
        <v>#DIV/0!</v>
      </c>
      <c r="F4" s="13"/>
      <c r="G4" s="12" t="e">
        <f t="shared" si="1"/>
        <v>#DIV/0!</v>
      </c>
      <c r="H4" s="14">
        <v>417.8</v>
      </c>
      <c r="I4" s="8"/>
      <c r="J4" s="108"/>
    </row>
    <row r="5" spans="1:10">
      <c r="A5" s="15" t="s">
        <v>15</v>
      </c>
      <c r="B5" s="24">
        <v>7101</v>
      </c>
      <c r="C5" s="17" t="s">
        <v>16</v>
      </c>
      <c r="D5" s="16">
        <v>13972</v>
      </c>
      <c r="E5" s="12">
        <f t="shared" si="0"/>
        <v>1.967610195747078</v>
      </c>
      <c r="F5" s="18">
        <v>7</v>
      </c>
      <c r="G5" s="12">
        <f t="shared" si="1"/>
        <v>1014.4285714285714</v>
      </c>
      <c r="H5" s="19">
        <v>266.10000000000002</v>
      </c>
      <c r="I5" s="8"/>
      <c r="J5" s="108"/>
    </row>
    <row r="6" spans="1:10">
      <c r="A6" s="20" t="s">
        <v>17</v>
      </c>
      <c r="B6" s="25">
        <v>5999</v>
      </c>
      <c r="C6" s="22" t="s">
        <v>18</v>
      </c>
      <c r="D6" s="26">
        <v>35694</v>
      </c>
      <c r="E6" s="12">
        <f t="shared" si="0"/>
        <v>5.9499916652775466</v>
      </c>
      <c r="F6" s="13">
        <v>147</v>
      </c>
      <c r="G6" s="12">
        <f t="shared" si="1"/>
        <v>40.80952380952381</v>
      </c>
      <c r="H6" s="14">
        <v>270.60000000000002</v>
      </c>
      <c r="I6" s="8"/>
      <c r="J6" s="108"/>
    </row>
    <row r="7" spans="1:10">
      <c r="A7" s="15" t="s">
        <v>19</v>
      </c>
      <c r="B7" s="27">
        <v>11200</v>
      </c>
      <c r="C7" s="17" t="s">
        <v>20</v>
      </c>
      <c r="D7" s="26">
        <v>235334</v>
      </c>
      <c r="E7" s="28">
        <f>D7/SUM(B2,B3,B5)</f>
        <v>3.1201888018243773</v>
      </c>
      <c r="F7" s="18">
        <v>988</v>
      </c>
      <c r="G7" s="12">
        <f t="shared" si="1"/>
        <v>11.336032388663968</v>
      </c>
      <c r="H7" s="19">
        <v>265.2</v>
      </c>
      <c r="I7" s="8"/>
      <c r="J7" s="108"/>
    </row>
    <row r="8" spans="1:10">
      <c r="A8" s="20" t="s">
        <v>30</v>
      </c>
      <c r="B8" s="36"/>
      <c r="C8" s="22" t="s">
        <v>31</v>
      </c>
      <c r="D8" s="54"/>
      <c r="E8" s="37"/>
      <c r="F8" s="45"/>
      <c r="G8" s="37"/>
      <c r="H8" s="46"/>
      <c r="I8" s="8"/>
      <c r="J8" s="108"/>
    </row>
    <row r="9" spans="1:10">
      <c r="A9" s="29" t="s">
        <v>21</v>
      </c>
      <c r="B9" s="30" t="s">
        <v>21</v>
      </c>
      <c r="C9" s="17" t="s">
        <v>22</v>
      </c>
      <c r="D9" s="31"/>
      <c r="E9" s="32"/>
      <c r="F9" s="33"/>
      <c r="G9" s="32"/>
      <c r="H9" s="34"/>
      <c r="I9" s="8"/>
      <c r="J9" s="108"/>
    </row>
    <row r="10" spans="1:10">
      <c r="A10" s="35"/>
      <c r="B10" s="36"/>
      <c r="C10" s="22" t="s">
        <v>23</v>
      </c>
      <c r="D10" s="26">
        <v>0</v>
      </c>
      <c r="E10" s="37"/>
      <c r="F10" s="38"/>
      <c r="G10" s="39" t="e">
        <v>#DIV/0!</v>
      </c>
      <c r="H10" s="40" t="e">
        <v>#DIV/0!</v>
      </c>
      <c r="I10" s="8"/>
      <c r="J10" s="108"/>
    </row>
    <row r="11" spans="1:10">
      <c r="A11" s="29" t="s">
        <v>21</v>
      </c>
      <c r="B11" s="30" t="s">
        <v>24</v>
      </c>
      <c r="C11" s="17" t="s">
        <v>25</v>
      </c>
      <c r="D11" s="31"/>
      <c r="E11" s="32"/>
      <c r="F11" s="33"/>
      <c r="G11" s="32"/>
      <c r="H11" s="34"/>
      <c r="I11" s="8"/>
      <c r="J11" s="108"/>
    </row>
    <row r="12" spans="1:10">
      <c r="A12" s="41" t="s">
        <v>21</v>
      </c>
      <c r="B12" s="42" t="s">
        <v>24</v>
      </c>
      <c r="C12" s="43" t="s">
        <v>26</v>
      </c>
      <c r="D12" s="44"/>
      <c r="E12" s="37"/>
      <c r="F12" s="45"/>
      <c r="G12" s="37"/>
      <c r="H12" s="46"/>
      <c r="I12" s="8"/>
      <c r="J12" s="108"/>
    </row>
    <row r="13" spans="1:10">
      <c r="A13" s="47" t="s">
        <v>27</v>
      </c>
      <c r="B13" s="48">
        <f>SUM(B2:B7)</f>
        <v>92622</v>
      </c>
      <c r="C13" s="49"/>
      <c r="D13" s="48">
        <f>SUM(D6:D7)</f>
        <v>271028</v>
      </c>
      <c r="E13" s="50">
        <f>D13/B13</f>
        <v>2.9261730474401331</v>
      </c>
      <c r="F13" s="51">
        <f>SUM(F6:F7)</f>
        <v>1135</v>
      </c>
      <c r="G13" s="52">
        <v>63</v>
      </c>
      <c r="H13" s="53">
        <v>266</v>
      </c>
      <c r="I13" s="8"/>
      <c r="J13" s="108"/>
    </row>
  </sheetData>
  <mergeCells count="1">
    <mergeCell ref="J2:J13"/>
  </mergeCells>
  <dataValidations count="1">
    <dataValidation type="custom" allowBlank="1" showDropDown="1" sqref="D2:E13 G2:G13" xr:uid="{00000000-0002-0000-0300-000000000000}">
      <formula1>AND(ISNUMBER(D2),(NOT(OR(NOT(ISERROR(DATEVALUE(D2))), AND(ISNUMBER(D2), LEFT(CELL("format", D2))="D")))))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5" width="22.5703125" customWidth="1"/>
    <col min="7" max="8" width="15.28515625" customWidth="1"/>
    <col min="10" max="10" width="38.28515625" customWidth="1"/>
    <col min="11" max="11" width="12.5703125" customWidth="1"/>
    <col min="12" max="12" width="12.85546875" customWidth="1"/>
    <col min="17" max="17" width="4.28515625" customWidth="1"/>
  </cols>
  <sheetData>
    <row r="1" spans="1:10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8"/>
      <c r="J1" s="8"/>
    </row>
    <row r="2" spans="1:10">
      <c r="A2" s="9" t="s">
        <v>8</v>
      </c>
      <c r="B2" s="10">
        <v>27725</v>
      </c>
      <c r="C2" s="11" t="s">
        <v>9</v>
      </c>
      <c r="D2" s="10">
        <v>82999</v>
      </c>
      <c r="E2" s="12">
        <f t="shared" ref="E2:E5" si="0">D2/B2</f>
        <v>2.9936519386834988</v>
      </c>
      <c r="F2" s="13">
        <v>249</v>
      </c>
      <c r="G2" s="12">
        <f t="shared" ref="G2:G7" si="1">B2/F2</f>
        <v>111.34538152610442</v>
      </c>
      <c r="H2" s="14">
        <v>245.5</v>
      </c>
      <c r="I2" s="8"/>
      <c r="J2" s="107" t="s">
        <v>33</v>
      </c>
    </row>
    <row r="3" spans="1:10">
      <c r="A3" s="15" t="s">
        <v>11</v>
      </c>
      <c r="B3" s="16">
        <v>16589</v>
      </c>
      <c r="C3" s="17" t="s">
        <v>12</v>
      </c>
      <c r="D3" s="16">
        <v>41317</v>
      </c>
      <c r="E3" s="12">
        <f t="shared" si="0"/>
        <v>2.4906263186448854</v>
      </c>
      <c r="F3" s="18">
        <v>115</v>
      </c>
      <c r="G3" s="12">
        <f t="shared" si="1"/>
        <v>144.25217391304349</v>
      </c>
      <c r="H3" s="19">
        <v>337.4</v>
      </c>
      <c r="I3" s="8"/>
      <c r="J3" s="108"/>
    </row>
    <row r="4" spans="1:10">
      <c r="A4" s="20" t="s">
        <v>13</v>
      </c>
      <c r="B4" s="21">
        <v>0</v>
      </c>
      <c r="C4" s="22" t="s">
        <v>14</v>
      </c>
      <c r="D4" s="23">
        <v>1671</v>
      </c>
      <c r="E4" s="12" t="e">
        <f t="shared" si="0"/>
        <v>#DIV/0!</v>
      </c>
      <c r="F4" s="13">
        <v>4</v>
      </c>
      <c r="G4" s="12">
        <f t="shared" si="1"/>
        <v>0</v>
      </c>
      <c r="H4" s="14">
        <v>417.8</v>
      </c>
      <c r="I4" s="8"/>
      <c r="J4" s="108"/>
    </row>
    <row r="5" spans="1:10">
      <c r="A5" s="15" t="s">
        <v>15</v>
      </c>
      <c r="B5" s="24">
        <v>12347</v>
      </c>
      <c r="C5" s="17" t="s">
        <v>16</v>
      </c>
      <c r="D5" s="16">
        <v>45430</v>
      </c>
      <c r="E5" s="12">
        <f t="shared" si="0"/>
        <v>3.6794363003158663</v>
      </c>
      <c r="F5" s="18">
        <v>167</v>
      </c>
      <c r="G5" s="12">
        <f t="shared" si="1"/>
        <v>73.93413173652695</v>
      </c>
      <c r="H5" s="19">
        <v>266.10000000000002</v>
      </c>
      <c r="I5" s="8"/>
      <c r="J5" s="108"/>
    </row>
    <row r="6" spans="1:10">
      <c r="A6" s="20" t="s">
        <v>17</v>
      </c>
      <c r="B6" s="25">
        <v>11999</v>
      </c>
      <c r="C6" s="22" t="s">
        <v>18</v>
      </c>
      <c r="D6" s="26">
        <v>45489</v>
      </c>
      <c r="E6" s="12">
        <v>3.8</v>
      </c>
      <c r="F6" s="13">
        <v>171</v>
      </c>
      <c r="G6" s="12">
        <f t="shared" si="1"/>
        <v>70.169590643274859</v>
      </c>
      <c r="H6" s="14">
        <v>270.60000000000002</v>
      </c>
      <c r="I6" s="8"/>
      <c r="J6" s="108"/>
    </row>
    <row r="7" spans="1:10">
      <c r="A7" s="15" t="s">
        <v>19</v>
      </c>
      <c r="B7" s="27">
        <v>24352</v>
      </c>
      <c r="C7" s="17" t="s">
        <v>20</v>
      </c>
      <c r="D7" s="26">
        <v>274287</v>
      </c>
      <c r="E7" s="28">
        <v>3.5</v>
      </c>
      <c r="F7" s="18">
        <v>1010</v>
      </c>
      <c r="G7" s="12">
        <f t="shared" si="1"/>
        <v>24.110891089108911</v>
      </c>
      <c r="H7" s="19">
        <v>265.2</v>
      </c>
      <c r="I7" s="8"/>
      <c r="J7" s="108"/>
    </row>
    <row r="8" spans="1:10">
      <c r="A8" s="20" t="s">
        <v>30</v>
      </c>
      <c r="B8" s="36"/>
      <c r="C8" s="22" t="s">
        <v>31</v>
      </c>
      <c r="D8" s="54"/>
      <c r="E8" s="37"/>
      <c r="F8" s="45"/>
      <c r="G8" s="37"/>
      <c r="H8" s="46"/>
      <c r="I8" s="8"/>
      <c r="J8" s="108"/>
    </row>
    <row r="9" spans="1:10">
      <c r="A9" s="29" t="s">
        <v>21</v>
      </c>
      <c r="B9" s="30" t="s">
        <v>21</v>
      </c>
      <c r="C9" s="17" t="s">
        <v>22</v>
      </c>
      <c r="D9" s="31"/>
      <c r="E9" s="32"/>
      <c r="F9" s="33"/>
      <c r="G9" s="32"/>
      <c r="H9" s="34"/>
      <c r="I9" s="8"/>
      <c r="J9" s="108"/>
    </row>
    <row r="10" spans="1:10">
      <c r="A10" s="35"/>
      <c r="B10" s="36"/>
      <c r="C10" s="22" t="s">
        <v>23</v>
      </c>
      <c r="D10" s="26">
        <v>0</v>
      </c>
      <c r="E10" s="37"/>
      <c r="F10" s="38"/>
      <c r="G10" s="39" t="e">
        <v>#DIV/0!</v>
      </c>
      <c r="H10" s="40" t="e">
        <v>#DIV/0!</v>
      </c>
      <c r="I10" s="8"/>
      <c r="J10" s="108"/>
    </row>
    <row r="11" spans="1:10">
      <c r="A11" s="29" t="s">
        <v>21</v>
      </c>
      <c r="B11" s="30" t="s">
        <v>24</v>
      </c>
      <c r="C11" s="17" t="s">
        <v>25</v>
      </c>
      <c r="D11" s="31"/>
      <c r="E11" s="32"/>
      <c r="F11" s="33"/>
      <c r="G11" s="32"/>
      <c r="H11" s="34"/>
      <c r="I11" s="8"/>
      <c r="J11" s="108"/>
    </row>
    <row r="12" spans="1:10">
      <c r="A12" s="41" t="s">
        <v>21</v>
      </c>
      <c r="B12" s="42" t="s">
        <v>24</v>
      </c>
      <c r="C12" s="43" t="s">
        <v>26</v>
      </c>
      <c r="D12" s="44"/>
      <c r="E12" s="37"/>
      <c r="F12" s="45"/>
      <c r="G12" s="37"/>
      <c r="H12" s="46"/>
      <c r="I12" s="8"/>
      <c r="J12" s="108"/>
    </row>
    <row r="13" spans="1:10">
      <c r="A13" s="47" t="s">
        <v>27</v>
      </c>
      <c r="B13" s="48">
        <f>SUM(B2:B7)</f>
        <v>93012</v>
      </c>
      <c r="C13" s="49"/>
      <c r="D13" s="48">
        <f>SUM(D6:D7)</f>
        <v>319776</v>
      </c>
      <c r="E13" s="50">
        <f>D13/B13</f>
        <v>3.4380079989678749</v>
      </c>
      <c r="F13" s="51">
        <v>998</v>
      </c>
      <c r="G13" s="52">
        <v>63</v>
      </c>
      <c r="H13" s="53">
        <v>266</v>
      </c>
      <c r="I13" s="8"/>
      <c r="J13" s="108"/>
    </row>
  </sheetData>
  <mergeCells count="1">
    <mergeCell ref="J2:J13"/>
  </mergeCells>
  <dataValidations count="1">
    <dataValidation type="custom" allowBlank="1" showDropDown="1" sqref="D2:E13 G2:G13" xr:uid="{00000000-0002-0000-0400-000000000000}">
      <formula1>AND(ISNUMBER(D2),(NOT(OR(NOT(ISERROR(DATEVALUE(D2))), AND(ISNUMBER(D2), LEFT(CELL("format", D2))="D")))))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1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5" width="22.5703125" customWidth="1"/>
    <col min="7" max="8" width="15.28515625" customWidth="1"/>
    <col min="10" max="10" width="38.28515625" customWidth="1"/>
    <col min="11" max="12" width="14.42578125" customWidth="1"/>
  </cols>
  <sheetData>
    <row r="1" spans="1:10">
      <c r="A1" s="55" t="s">
        <v>0</v>
      </c>
      <c r="B1" s="56" t="s">
        <v>1</v>
      </c>
      <c r="C1" s="57" t="s">
        <v>2</v>
      </c>
      <c r="D1" s="58" t="s">
        <v>3</v>
      </c>
      <c r="E1" s="59" t="s">
        <v>4</v>
      </c>
      <c r="F1" s="60" t="s">
        <v>5</v>
      </c>
      <c r="G1" s="60" t="s">
        <v>6</v>
      </c>
      <c r="H1" s="61" t="s">
        <v>7</v>
      </c>
    </row>
    <row r="2" spans="1:10">
      <c r="A2" s="62" t="s">
        <v>8</v>
      </c>
      <c r="B2" s="63">
        <v>80665</v>
      </c>
      <c r="C2" s="64" t="s">
        <v>9</v>
      </c>
      <c r="D2" s="63">
        <v>150941</v>
      </c>
      <c r="E2" s="65">
        <v>2</v>
      </c>
      <c r="F2" s="66">
        <v>776</v>
      </c>
      <c r="G2" s="65">
        <v>103.9</v>
      </c>
      <c r="H2" s="67">
        <v>194.5</v>
      </c>
    </row>
    <row r="3" spans="1:10">
      <c r="A3" s="68" t="s">
        <v>11</v>
      </c>
      <c r="B3" s="27">
        <v>0</v>
      </c>
      <c r="C3" s="69" t="s">
        <v>12</v>
      </c>
      <c r="D3" s="70">
        <v>2398</v>
      </c>
      <c r="E3" s="71">
        <v>0</v>
      </c>
      <c r="F3" s="72">
        <v>0</v>
      </c>
      <c r="G3" s="71">
        <v>0</v>
      </c>
      <c r="H3" s="73">
        <v>0</v>
      </c>
    </row>
    <row r="4" spans="1:10">
      <c r="A4" s="74" t="s">
        <v>13</v>
      </c>
      <c r="B4" s="25">
        <v>0</v>
      </c>
      <c r="C4" s="75" t="s">
        <v>14</v>
      </c>
      <c r="D4" s="25">
        <v>771</v>
      </c>
      <c r="E4" s="65" t="e">
        <f>D4/B4</f>
        <v>#DIV/0!</v>
      </c>
      <c r="F4" s="66">
        <v>2</v>
      </c>
      <c r="G4" s="76">
        <f t="shared" ref="G4:G5" si="0">B4/F4</f>
        <v>0</v>
      </c>
      <c r="H4" s="67">
        <v>385.5</v>
      </c>
    </row>
    <row r="5" spans="1:10">
      <c r="A5" s="68" t="s">
        <v>15</v>
      </c>
      <c r="B5" s="70">
        <v>12908</v>
      </c>
      <c r="C5" s="69" t="s">
        <v>16</v>
      </c>
      <c r="D5" s="70">
        <v>56136</v>
      </c>
      <c r="E5" s="71">
        <v>4.3</v>
      </c>
      <c r="F5" s="72">
        <v>218</v>
      </c>
      <c r="G5" s="77">
        <f t="shared" si="0"/>
        <v>59.211009174311926</v>
      </c>
      <c r="H5" s="73">
        <v>257.5</v>
      </c>
      <c r="J5" s="109" t="s">
        <v>34</v>
      </c>
    </row>
    <row r="6" spans="1:10">
      <c r="A6" s="74" t="s">
        <v>17</v>
      </c>
      <c r="B6" s="25">
        <v>11999</v>
      </c>
      <c r="C6" s="75" t="s">
        <v>18</v>
      </c>
      <c r="D6" s="78">
        <v>18752</v>
      </c>
      <c r="E6" s="65">
        <v>1.6</v>
      </c>
      <c r="F6" s="66">
        <v>90</v>
      </c>
      <c r="G6" s="65">
        <v>71.099999999999994</v>
      </c>
      <c r="H6" s="67">
        <v>208.4</v>
      </c>
      <c r="J6" s="108"/>
    </row>
    <row r="7" spans="1:10">
      <c r="A7" s="68" t="s">
        <v>19</v>
      </c>
      <c r="B7" s="27">
        <v>24352</v>
      </c>
      <c r="C7" s="69" t="s">
        <v>20</v>
      </c>
      <c r="D7" s="78">
        <v>334963</v>
      </c>
      <c r="E7" s="71">
        <v>3.5</v>
      </c>
      <c r="F7" s="72">
        <v>1386</v>
      </c>
      <c r="G7" s="71">
        <v>67.5</v>
      </c>
      <c r="H7" s="73">
        <v>241</v>
      </c>
      <c r="J7" s="108"/>
    </row>
    <row r="8" spans="1:10">
      <c r="A8" s="74" t="s">
        <v>30</v>
      </c>
      <c r="B8" s="79"/>
      <c r="C8" s="75" t="s">
        <v>31</v>
      </c>
      <c r="D8" s="79"/>
      <c r="E8" s="65"/>
      <c r="F8" s="66">
        <v>0</v>
      </c>
      <c r="G8" s="65">
        <v>0</v>
      </c>
      <c r="H8" s="67">
        <v>0</v>
      </c>
      <c r="J8" s="108"/>
    </row>
    <row r="9" spans="1:10">
      <c r="A9" s="80" t="s">
        <v>21</v>
      </c>
      <c r="B9" s="70" t="s">
        <v>21</v>
      </c>
      <c r="C9" s="81" t="s">
        <v>22</v>
      </c>
      <c r="D9" s="82"/>
      <c r="E9" s="71"/>
      <c r="F9" s="72">
        <v>0</v>
      </c>
      <c r="G9" s="71">
        <v>0</v>
      </c>
      <c r="H9" s="83"/>
    </row>
    <row r="10" spans="1:10">
      <c r="A10" s="74" t="s">
        <v>35</v>
      </c>
      <c r="B10" s="25">
        <v>4393</v>
      </c>
      <c r="C10" s="84" t="s">
        <v>23</v>
      </c>
      <c r="D10" s="85">
        <v>0</v>
      </c>
      <c r="E10" s="65"/>
      <c r="F10" s="66">
        <v>0</v>
      </c>
      <c r="G10" s="65">
        <v>0</v>
      </c>
      <c r="H10" s="67">
        <v>0</v>
      </c>
    </row>
    <row r="11" spans="1:10">
      <c r="A11" s="80" t="s">
        <v>21</v>
      </c>
      <c r="B11" s="70" t="s">
        <v>24</v>
      </c>
      <c r="C11" s="81" t="s">
        <v>25</v>
      </c>
      <c r="D11" s="70"/>
      <c r="E11" s="71"/>
      <c r="F11" s="86"/>
      <c r="G11" s="77"/>
      <c r="H11" s="83"/>
    </row>
    <row r="12" spans="1:10">
      <c r="A12" s="87" t="s">
        <v>21</v>
      </c>
      <c r="B12" s="88" t="s">
        <v>24</v>
      </c>
      <c r="C12" s="89" t="s">
        <v>26</v>
      </c>
      <c r="D12" s="88"/>
      <c r="E12" s="65"/>
      <c r="F12" s="90"/>
      <c r="G12" s="76"/>
      <c r="H12" s="91"/>
    </row>
    <row r="13" spans="1:10">
      <c r="A13" s="92" t="s">
        <v>27</v>
      </c>
      <c r="B13" s="93">
        <v>134317</v>
      </c>
      <c r="C13" s="94"/>
      <c r="D13" s="93">
        <v>353715</v>
      </c>
      <c r="E13" s="95">
        <v>2.6</v>
      </c>
      <c r="F13" s="96">
        <f>SUM(F6:F7)</f>
        <v>1476</v>
      </c>
      <c r="G13" s="97">
        <f>62900/F13</f>
        <v>42.615176151761517</v>
      </c>
      <c r="H13" s="98">
        <f>D13/F13</f>
        <v>239.64430894308944</v>
      </c>
    </row>
  </sheetData>
  <mergeCells count="1">
    <mergeCell ref="J5:J8"/>
  </mergeCells>
  <dataValidations count="1">
    <dataValidation type="custom" allowBlank="1" showDropDown="1" sqref="E2:E13 G2:G13" xr:uid="{00000000-0002-0000-0500-000000000000}">
      <formula1>AND(ISNUMBER(E2),(NOT(OR(NOT(ISERROR(DATEVALUE(E2))), AND(ISNUMBER(E2), LEFT(CELL("format", E2))="D")))))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1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5" width="22.5703125" customWidth="1"/>
    <col min="7" max="8" width="15.28515625" customWidth="1"/>
  </cols>
  <sheetData>
    <row r="1" spans="1:11">
      <c r="A1" s="55" t="s">
        <v>0</v>
      </c>
      <c r="B1" s="56" t="s">
        <v>1</v>
      </c>
      <c r="C1" s="57" t="s">
        <v>2</v>
      </c>
      <c r="D1" s="58" t="s">
        <v>3</v>
      </c>
      <c r="E1" s="59" t="s">
        <v>4</v>
      </c>
      <c r="F1" s="60" t="s">
        <v>5</v>
      </c>
      <c r="G1" s="60" t="s">
        <v>6</v>
      </c>
      <c r="H1" s="61" t="s">
        <v>7</v>
      </c>
    </row>
    <row r="2" spans="1:11">
      <c r="A2" s="62" t="s">
        <v>8</v>
      </c>
      <c r="B2" s="63">
        <v>104329</v>
      </c>
      <c r="C2" s="64" t="s">
        <v>9</v>
      </c>
      <c r="D2" s="63">
        <v>190623</v>
      </c>
      <c r="E2" s="65">
        <v>2</v>
      </c>
      <c r="F2" s="66">
        <v>834</v>
      </c>
      <c r="G2" s="76">
        <f t="shared" ref="G2:G4" si="0">B2/F2</f>
        <v>125.0947242206235</v>
      </c>
      <c r="H2" s="91">
        <f t="shared" ref="H2:H4" si="1">D2/F2</f>
        <v>228.56474820143885</v>
      </c>
    </row>
    <row r="3" spans="1:11">
      <c r="A3" s="68" t="s">
        <v>11</v>
      </c>
      <c r="B3" s="27">
        <v>4983</v>
      </c>
      <c r="C3" s="69" t="s">
        <v>12</v>
      </c>
      <c r="D3" s="70">
        <v>4045</v>
      </c>
      <c r="E3" s="71">
        <v>1</v>
      </c>
      <c r="F3" s="72"/>
      <c r="G3" s="77" t="e">
        <f t="shared" si="0"/>
        <v>#DIV/0!</v>
      </c>
      <c r="H3" s="83" t="e">
        <f t="shared" si="1"/>
        <v>#DIV/0!</v>
      </c>
    </row>
    <row r="4" spans="1:11">
      <c r="A4" s="74" t="s">
        <v>13</v>
      </c>
      <c r="B4" s="25">
        <v>16008</v>
      </c>
      <c r="C4" s="75" t="s">
        <v>14</v>
      </c>
      <c r="D4" s="25">
        <v>12489</v>
      </c>
      <c r="E4" s="65">
        <v>1</v>
      </c>
      <c r="F4" s="66"/>
      <c r="G4" s="76" t="e">
        <f t="shared" si="0"/>
        <v>#DIV/0!</v>
      </c>
      <c r="H4" s="91" t="e">
        <f t="shared" si="1"/>
        <v>#DIV/0!</v>
      </c>
    </row>
    <row r="5" spans="1:11">
      <c r="A5" s="68" t="s">
        <v>15</v>
      </c>
      <c r="B5" s="70">
        <v>10540</v>
      </c>
      <c r="C5" s="69" t="s">
        <v>16</v>
      </c>
      <c r="D5" s="70">
        <v>70410</v>
      </c>
      <c r="E5" s="71">
        <f>D5/B5</f>
        <v>6.6802656546489567</v>
      </c>
      <c r="F5" s="86"/>
      <c r="G5" s="77"/>
      <c r="H5" s="83"/>
    </row>
    <row r="6" spans="1:11">
      <c r="A6" s="74" t="s">
        <v>17</v>
      </c>
      <c r="B6" s="25">
        <v>11999</v>
      </c>
      <c r="C6" s="75" t="s">
        <v>18</v>
      </c>
      <c r="D6" s="78">
        <v>37995</v>
      </c>
      <c r="E6" s="65">
        <v>3</v>
      </c>
      <c r="F6" s="66">
        <v>143</v>
      </c>
      <c r="G6" s="76">
        <f>16392/F6</f>
        <v>114.62937062937063</v>
      </c>
      <c r="H6" s="91">
        <f t="shared" ref="H6:H7" si="2">D6/F6</f>
        <v>265.69930069930069</v>
      </c>
    </row>
    <row r="7" spans="1:11">
      <c r="A7" s="68" t="s">
        <v>19</v>
      </c>
      <c r="B7" s="27">
        <v>24352</v>
      </c>
      <c r="C7" s="69" t="s">
        <v>20</v>
      </c>
      <c r="D7" s="78">
        <v>397887</v>
      </c>
      <c r="E7" s="71">
        <v>3</v>
      </c>
      <c r="F7" s="72">
        <v>1506</v>
      </c>
      <c r="G7" s="77">
        <f>135768/F7</f>
        <v>90.151394422310759</v>
      </c>
      <c r="H7" s="83">
        <f t="shared" si="2"/>
        <v>264.20119521912352</v>
      </c>
    </row>
    <row r="8" spans="1:11">
      <c r="A8" s="74" t="s">
        <v>30</v>
      </c>
      <c r="B8" s="79"/>
      <c r="C8" s="75" t="s">
        <v>31</v>
      </c>
      <c r="D8" s="79"/>
      <c r="E8" s="65"/>
      <c r="F8" s="90"/>
      <c r="G8" s="76"/>
      <c r="H8" s="91"/>
    </row>
    <row r="9" spans="1:11">
      <c r="A9" s="80" t="s">
        <v>21</v>
      </c>
      <c r="B9" s="70" t="s">
        <v>21</v>
      </c>
      <c r="C9" s="81" t="s">
        <v>22</v>
      </c>
      <c r="D9" s="82"/>
      <c r="E9" s="71"/>
      <c r="F9" s="86"/>
      <c r="G9" s="77"/>
      <c r="H9" s="83"/>
    </row>
    <row r="10" spans="1:11">
      <c r="A10" s="74" t="s">
        <v>35</v>
      </c>
      <c r="B10" s="25">
        <v>4393</v>
      </c>
      <c r="C10" s="84" t="s">
        <v>23</v>
      </c>
      <c r="D10" s="85">
        <v>3618</v>
      </c>
      <c r="E10" s="65">
        <v>1</v>
      </c>
      <c r="F10" s="66"/>
      <c r="G10" s="76" t="e">
        <f>B10/F10</f>
        <v>#DIV/0!</v>
      </c>
      <c r="H10" s="91" t="e">
        <f>D10/F10</f>
        <v>#DIV/0!</v>
      </c>
    </row>
    <row r="11" spans="1:11">
      <c r="A11" s="80" t="s">
        <v>21</v>
      </c>
      <c r="B11" s="70" t="s">
        <v>24</v>
      </c>
      <c r="C11" s="81" t="s">
        <v>25</v>
      </c>
      <c r="D11" s="70"/>
      <c r="E11" s="71"/>
      <c r="F11" s="86"/>
      <c r="G11" s="77"/>
      <c r="H11" s="83"/>
    </row>
    <row r="12" spans="1:11">
      <c r="A12" s="87" t="s">
        <v>21</v>
      </c>
      <c r="B12" s="88" t="s">
        <v>24</v>
      </c>
      <c r="C12" s="89" t="s">
        <v>26</v>
      </c>
      <c r="D12" s="88"/>
      <c r="E12" s="65"/>
      <c r="F12" s="90"/>
      <c r="G12" s="76"/>
      <c r="H12" s="91"/>
    </row>
    <row r="13" spans="1:11" ht="15.75" customHeight="1">
      <c r="A13" s="92" t="s">
        <v>27</v>
      </c>
      <c r="B13" s="99">
        <f>SUM(B2,B3,B4,B5,B6,B7,B10)</f>
        <v>176604</v>
      </c>
      <c r="C13" s="94"/>
      <c r="D13" s="99">
        <f>SUM(D6:D7,D10)</f>
        <v>439500</v>
      </c>
      <c r="E13" s="95">
        <f>D13/B13</f>
        <v>2.4886186043351226</v>
      </c>
      <c r="F13" s="96">
        <f>SUM(F6:F7)</f>
        <v>1649</v>
      </c>
      <c r="G13" s="97">
        <f>135768/F13</f>
        <v>82.333535476046094</v>
      </c>
      <c r="H13" s="98">
        <f>D13/F13</f>
        <v>266.52516676773803</v>
      </c>
      <c r="K13" s="100"/>
    </row>
  </sheetData>
  <dataValidations count="1">
    <dataValidation type="custom" allowBlank="1" showDropDown="1" sqref="E2:E13 G2:G13" xr:uid="{00000000-0002-0000-0600-000000000000}">
      <formula1>AND(ISNUMBER(E2),(NOT(OR(NOT(ISERROR(DATEVALUE(E2))), AND(ISNUMBER(E2), LEFT(CELL("format", E2))="D")))))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5" width="22.5703125" customWidth="1"/>
  </cols>
  <sheetData>
    <row r="1" spans="1:5">
      <c r="A1" s="55" t="s">
        <v>0</v>
      </c>
      <c r="B1" s="56" t="s">
        <v>1</v>
      </c>
      <c r="C1" s="57" t="s">
        <v>2</v>
      </c>
      <c r="D1" s="58" t="s">
        <v>3</v>
      </c>
      <c r="E1" s="101" t="s">
        <v>4</v>
      </c>
    </row>
    <row r="2" spans="1:5">
      <c r="A2" s="62" t="s">
        <v>8</v>
      </c>
      <c r="B2" s="63">
        <v>80600</v>
      </c>
      <c r="C2" s="64" t="s">
        <v>9</v>
      </c>
      <c r="D2" s="63">
        <v>159884</v>
      </c>
      <c r="E2" s="102">
        <f>D2/B2</f>
        <v>1.9836724565756825</v>
      </c>
    </row>
    <row r="3" spans="1:5">
      <c r="A3" s="68" t="s">
        <v>11</v>
      </c>
      <c r="B3" s="70">
        <v>0</v>
      </c>
      <c r="C3" s="69" t="s">
        <v>12</v>
      </c>
      <c r="D3" s="70">
        <v>1056</v>
      </c>
      <c r="E3" s="103">
        <v>0</v>
      </c>
    </row>
    <row r="4" spans="1:5">
      <c r="A4" s="74" t="s">
        <v>13</v>
      </c>
      <c r="B4" s="25">
        <v>10112</v>
      </c>
      <c r="C4" s="75" t="s">
        <v>14</v>
      </c>
      <c r="D4" s="25">
        <v>6776</v>
      </c>
      <c r="E4" s="102">
        <f t="shared" ref="E4:E6" si="0">D4/B4</f>
        <v>0.67009493670886078</v>
      </c>
    </row>
    <row r="5" spans="1:5">
      <c r="A5" s="68" t="s">
        <v>15</v>
      </c>
      <c r="B5" s="70">
        <v>8036</v>
      </c>
      <c r="C5" s="69" t="s">
        <v>16</v>
      </c>
      <c r="D5" s="70">
        <v>24924</v>
      </c>
      <c r="E5" s="103">
        <f t="shared" si="0"/>
        <v>3.1015430562468889</v>
      </c>
    </row>
    <row r="6" spans="1:5">
      <c r="A6" s="74" t="s">
        <v>17</v>
      </c>
      <c r="B6" s="25">
        <v>11999</v>
      </c>
      <c r="C6" s="75" t="s">
        <v>18</v>
      </c>
      <c r="D6" s="78">
        <v>78990</v>
      </c>
      <c r="E6" s="102">
        <f t="shared" si="0"/>
        <v>6.5830485873822822</v>
      </c>
    </row>
    <row r="7" spans="1:5">
      <c r="A7" s="68" t="s">
        <v>19</v>
      </c>
      <c r="B7" s="27">
        <v>24352</v>
      </c>
      <c r="C7" s="69" t="s">
        <v>20</v>
      </c>
      <c r="D7" s="78">
        <v>325124</v>
      </c>
      <c r="E7" s="103">
        <f>SUM(D7,D11)/SUM(B5,B4,B3,B2)</f>
        <v>3.2924616194758376</v>
      </c>
    </row>
    <row r="8" spans="1:5">
      <c r="A8" s="74" t="s">
        <v>30</v>
      </c>
      <c r="B8" s="79"/>
      <c r="C8" s="75" t="s">
        <v>31</v>
      </c>
      <c r="D8" s="79"/>
      <c r="E8" s="104"/>
    </row>
    <row r="9" spans="1:5">
      <c r="A9" s="80" t="s">
        <v>21</v>
      </c>
      <c r="B9" s="70" t="s">
        <v>21</v>
      </c>
      <c r="C9" s="81" t="s">
        <v>22</v>
      </c>
      <c r="D9" s="82"/>
      <c r="E9" s="105"/>
    </row>
    <row r="10" spans="1:5">
      <c r="A10" s="74" t="s">
        <v>36</v>
      </c>
      <c r="B10" s="25">
        <v>3500</v>
      </c>
      <c r="C10" s="84" t="s">
        <v>23</v>
      </c>
      <c r="D10" s="85">
        <v>13941</v>
      </c>
      <c r="E10" s="104">
        <f>D10/B10</f>
        <v>3.9831428571428571</v>
      </c>
    </row>
    <row r="11" spans="1:5">
      <c r="A11" s="80" t="s">
        <v>21</v>
      </c>
      <c r="B11" s="70" t="s">
        <v>24</v>
      </c>
      <c r="C11" s="81" t="s">
        <v>25</v>
      </c>
      <c r="D11" s="70">
        <v>0</v>
      </c>
      <c r="E11" s="105"/>
    </row>
    <row r="12" spans="1:5">
      <c r="A12" s="87" t="s">
        <v>21</v>
      </c>
      <c r="B12" s="88" t="s">
        <v>24</v>
      </c>
      <c r="C12" s="89" t="s">
        <v>26</v>
      </c>
      <c r="D12" s="88">
        <v>0</v>
      </c>
      <c r="E12" s="104"/>
    </row>
    <row r="13" spans="1:5">
      <c r="A13" s="92" t="s">
        <v>27</v>
      </c>
      <c r="B13" s="99">
        <f>SUM(B2,B3,B4,B5,B6,B10,B7)</f>
        <v>138599</v>
      </c>
      <c r="C13" s="94"/>
      <c r="D13" s="99">
        <f>SUM(D6,D7,D10,D11)</f>
        <v>418055</v>
      </c>
      <c r="E13" s="106">
        <f>D13/B13</f>
        <v>3.0162916038355254</v>
      </c>
    </row>
  </sheetData>
  <dataValidations count="1">
    <dataValidation type="custom" allowBlank="1" showDropDown="1" sqref="E2:E13" xr:uid="{00000000-0002-0000-0700-000000000000}">
      <formula1>AND(ISNUMBER(E2),(NOT(OR(NOT(ISERROR(DATEVALUE(E2))), AND(ISNUMBER(E2), LEFT(CELL("format", E2))="D")))))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شهر 8</vt:lpstr>
      <vt:lpstr> شهر  7</vt:lpstr>
      <vt:lpstr>   شهر 6</vt:lpstr>
      <vt:lpstr>  شهر مايو</vt:lpstr>
      <vt:lpstr> شهر ابريل</vt:lpstr>
      <vt:lpstr>شهر مارس </vt:lpstr>
      <vt:lpstr>شهر فبراير</vt:lpstr>
      <vt:lpstr>يناير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Ala'a آلاء</cp:lastModifiedBy>
  <dcterms:modified xsi:type="dcterms:W3CDTF">2025-10-14T22:27:59Z</dcterms:modified>
</cp:coreProperties>
</file>