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git/udacity-private/private/"/>
    </mc:Choice>
  </mc:AlternateContent>
  <bookViews>
    <workbookView xWindow="0" yWindow="0" windowWidth="28800" windowHeight="18000" activeTab="3"/>
  </bookViews>
  <sheets>
    <sheet name="current" sheetId="1" r:id="rId1"/>
    <sheet name="interest" sheetId="5" r:id="rId2"/>
    <sheet name="income" sheetId="6" r:id="rId3"/>
    <sheet name="orange" sheetId="7" r:id="rId4"/>
    <sheet name="工作表2" sheetId="8" r:id="rId5"/>
    <sheet name="archive" sheetId="4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3" i="7"/>
  <c r="F17" i="5"/>
  <c r="E17" i="5"/>
  <c r="F7" i="5"/>
  <c r="F8" i="5"/>
  <c r="F9" i="5"/>
  <c r="F10" i="5"/>
  <c r="F11" i="5"/>
  <c r="F12" i="5"/>
  <c r="F13" i="5"/>
  <c r="F14" i="5"/>
  <c r="F6" i="5"/>
  <c r="C7" i="5"/>
  <c r="C8" i="5"/>
  <c r="C9" i="5"/>
  <c r="C10" i="5"/>
  <c r="C11" i="5"/>
  <c r="C12" i="5"/>
  <c r="C13" i="5"/>
  <c r="C14" i="5"/>
  <c r="C6" i="5"/>
  <c r="D16" i="7"/>
  <c r="D15" i="7"/>
  <c r="D14" i="7"/>
  <c r="D13" i="7"/>
  <c r="D12" i="7"/>
  <c r="D11" i="7"/>
  <c r="D10" i="7"/>
  <c r="D9" i="7"/>
  <c r="D8" i="7"/>
  <c r="D7" i="7"/>
  <c r="D6" i="7"/>
  <c r="D5" i="7"/>
  <c r="D4" i="7"/>
  <c r="A3" i="5"/>
  <c r="C3" i="5"/>
  <c r="D33" i="1"/>
  <c r="D30" i="1"/>
  <c r="D29" i="1"/>
  <c r="D2" i="6"/>
  <c r="D14" i="1"/>
  <c r="D11" i="1"/>
  <c r="D3" i="1"/>
  <c r="D8" i="1"/>
  <c r="D25" i="1"/>
  <c r="D23" i="1"/>
  <c r="D5" i="1"/>
  <c r="D4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E3" i="5"/>
  <c r="F3" i="5"/>
  <c r="E2" i="5"/>
  <c r="C2" i="5"/>
  <c r="F2" i="5"/>
  <c r="D16" i="1"/>
  <c r="D17" i="1"/>
  <c r="D13" i="1"/>
  <c r="D12" i="1"/>
  <c r="D10" i="1"/>
  <c r="D6" i="1"/>
  <c r="D7" i="1"/>
  <c r="D9" i="1"/>
  <c r="D15" i="1"/>
  <c r="D18" i="1"/>
  <c r="D19" i="1"/>
  <c r="D20" i="1"/>
  <c r="D21" i="1"/>
  <c r="D22" i="1"/>
  <c r="D24" i="1"/>
  <c r="D26" i="1"/>
  <c r="D27" i="1"/>
  <c r="D28" i="1"/>
  <c r="D31" i="1"/>
  <c r="D32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30" i="4"/>
  <c r="O19" i="4"/>
  <c r="R19" i="4"/>
  <c r="P13" i="4"/>
  <c r="L6" i="4"/>
  <c r="L8" i="4"/>
  <c r="L10" i="4"/>
  <c r="L12" i="4"/>
  <c r="Q5" i="4"/>
  <c r="Q7" i="4"/>
  <c r="A6" i="4"/>
  <c r="E5" i="4"/>
  <c r="E4" i="4"/>
</calcChain>
</file>

<file path=xl/sharedStrings.xml><?xml version="1.0" encoding="utf-8"?>
<sst xmlns="http://schemas.openxmlformats.org/spreadsheetml/2006/main" count="171" uniqueCount="47">
  <si>
    <t>万元</t>
  </si>
  <si>
    <t>宝妈借款</t>
  </si>
  <si>
    <t>还款日期</t>
  </si>
  <si>
    <t>老姨借款</t>
  </si>
  <si>
    <t>桔子</t>
    <rPh sb="0" eb="1">
      <t>ju zi</t>
    </rPh>
    <phoneticPr fontId="3" type="noConversion"/>
  </si>
  <si>
    <t>到帐</t>
    <rPh sb="0" eb="1">
      <t>dao</t>
    </rPh>
    <rPh sb="1" eb="2">
      <t>zhang</t>
    </rPh>
    <phoneticPr fontId="3" type="noConversion"/>
  </si>
  <si>
    <t>银行</t>
    <rPh sb="0" eb="1">
      <t>yin hang</t>
    </rPh>
    <phoneticPr fontId="3" type="noConversion"/>
  </si>
  <si>
    <t>来源</t>
    <rPh sb="0" eb="1">
      <t>lai yuan</t>
    </rPh>
    <phoneticPr fontId="3" type="noConversion"/>
  </si>
  <si>
    <t>借款日期</t>
    <rPh sb="0" eb="1">
      <t>jie kuan</t>
    </rPh>
    <rPh sb="2" eb="3">
      <t>ri qi</t>
    </rPh>
    <phoneticPr fontId="3" type="noConversion"/>
  </si>
  <si>
    <t>还款日期</t>
    <rPh sb="0" eb="1">
      <t>huan kuan</t>
    </rPh>
    <rPh sb="2" eb="3">
      <t>ri qi</t>
    </rPh>
    <phoneticPr fontId="3" type="noConversion"/>
  </si>
  <si>
    <t>年利率</t>
    <rPh sb="0" eb="1">
      <t>nian li lü</t>
    </rPh>
    <phoneticPr fontId="3" type="noConversion"/>
  </si>
  <si>
    <t>金额</t>
    <rPh sb="0" eb="1">
      <t>jin e</t>
    </rPh>
    <phoneticPr fontId="3" type="noConversion"/>
  </si>
  <si>
    <t>总利息</t>
    <rPh sb="0" eb="1">
      <t>zong</t>
    </rPh>
    <rPh sb="1" eb="2">
      <t>li xi</t>
    </rPh>
    <phoneticPr fontId="3" type="noConversion"/>
  </si>
  <si>
    <t>建行</t>
    <rPh sb="0" eb="1">
      <t>jian hang</t>
    </rPh>
    <phoneticPr fontId="3" type="noConversion"/>
  </si>
  <si>
    <t>结余</t>
    <rPh sb="0" eb="1">
      <t>jie yu</t>
    </rPh>
    <phoneticPr fontId="3" type="noConversion"/>
  </si>
  <si>
    <t>账务</t>
    <rPh sb="0" eb="1">
      <t>zhang wu</t>
    </rPh>
    <phoneticPr fontId="3" type="noConversion"/>
  </si>
  <si>
    <t>现金</t>
    <rPh sb="0" eb="1">
      <t>xian jin</t>
    </rPh>
    <phoneticPr fontId="3" type="noConversion"/>
  </si>
  <si>
    <t>备注</t>
    <rPh sb="0" eb="1">
      <t>bei zhu</t>
    </rPh>
    <phoneticPr fontId="3" type="noConversion"/>
  </si>
  <si>
    <t>支出</t>
    <rPh sb="0" eb="1">
      <t>zhi chu</t>
    </rPh>
    <phoneticPr fontId="3" type="noConversion"/>
  </si>
  <si>
    <t>利息1</t>
    <rPh sb="0" eb="1">
      <t>li xi</t>
    </rPh>
    <phoneticPr fontId="3" type="noConversion"/>
  </si>
  <si>
    <t>宝-利息2</t>
    <rPh sb="0" eb="1">
      <t>bao</t>
    </rPh>
    <rPh sb="2" eb="3">
      <t>li xi</t>
    </rPh>
    <phoneticPr fontId="3" type="noConversion"/>
  </si>
  <si>
    <t>时间</t>
    <rPh sb="0" eb="1">
      <t>shi jian</t>
    </rPh>
    <phoneticPr fontId="3" type="noConversion"/>
  </si>
  <si>
    <t>还宝</t>
    <rPh sb="0" eb="1">
      <t>huan</t>
    </rPh>
    <rPh sb="1" eb="2">
      <t>bao</t>
    </rPh>
    <phoneticPr fontId="3" type="noConversion"/>
  </si>
  <si>
    <t>公积金</t>
    <rPh sb="0" eb="1">
      <t>gong ji jin</t>
    </rPh>
    <phoneticPr fontId="3" type="noConversion"/>
  </si>
  <si>
    <t>房款</t>
    <rPh sb="0" eb="1">
      <t>fang kuan</t>
    </rPh>
    <phoneticPr fontId="3" type="noConversion"/>
  </si>
  <si>
    <t>累计</t>
    <rPh sb="0" eb="1">
      <t>lei ji</t>
    </rPh>
    <phoneticPr fontId="3" type="noConversion"/>
  </si>
  <si>
    <t>工资</t>
    <rPh sb="0" eb="1">
      <t>gong zi</t>
    </rPh>
    <phoneticPr fontId="3" type="noConversion"/>
  </si>
  <si>
    <t>税、中介费、物业水电</t>
    <rPh sb="0" eb="1">
      <t>shui</t>
    </rPh>
    <rPh sb="2" eb="3">
      <t>zhong jie f</t>
    </rPh>
    <rPh sb="6" eb="7">
      <t>wu ye shui dian</t>
    </rPh>
    <phoneticPr fontId="3" type="noConversion"/>
  </si>
  <si>
    <t>平衡</t>
    <rPh sb="0" eb="1">
      <t>ping heng</t>
    </rPh>
    <phoneticPr fontId="3" type="noConversion"/>
  </si>
  <si>
    <t>周周</t>
    <phoneticPr fontId="3" type="noConversion"/>
  </si>
  <si>
    <t>周周</t>
    <phoneticPr fontId="3" type="noConversion"/>
  </si>
  <si>
    <t>平衡、未记录增项</t>
    <rPh sb="0" eb="1">
      <t>ping heng</t>
    </rPh>
    <rPh sb="3" eb="4">
      <t>wei</t>
    </rPh>
    <rPh sb="4" eb="5">
      <t>ji lu</t>
    </rPh>
    <rPh sb="6" eb="7">
      <t>zeng xiang</t>
    </rPh>
    <phoneticPr fontId="3" type="noConversion"/>
  </si>
  <si>
    <t>已经在660000体现（8745+22610）</t>
    <rPh sb="0" eb="1">
      <t>yi jing zai</t>
    </rPh>
    <rPh sb="9" eb="10">
      <t>ti xian</t>
    </rPh>
    <phoneticPr fontId="3" type="noConversion"/>
  </si>
  <si>
    <t>状态</t>
    <rPh sb="0" eb="1">
      <t>zhuang tai</t>
    </rPh>
    <phoneticPr fontId="3" type="noConversion"/>
  </si>
  <si>
    <t>还完</t>
    <rPh sb="0" eb="1">
      <t>huan</t>
    </rPh>
    <rPh sb="1" eb="2">
      <t>wan</t>
    </rPh>
    <phoneticPr fontId="3" type="noConversion"/>
  </si>
  <si>
    <t>按照每年5w交利息</t>
    <rPh sb="0" eb="1">
      <t>an zhao</t>
    </rPh>
    <rPh sb="2" eb="3">
      <t>mei nian</t>
    </rPh>
    <rPh sb="6" eb="7">
      <t>jiao</t>
    </rPh>
    <rPh sb="7" eb="8">
      <t>li xi</t>
    </rPh>
    <phoneticPr fontId="3" type="noConversion"/>
  </si>
  <si>
    <t>还了一部分信用卡</t>
    <rPh sb="0" eb="1">
      <t>huan le</t>
    </rPh>
    <rPh sb="2" eb="3">
      <t>yi bu f</t>
    </rPh>
    <rPh sb="5" eb="6">
      <t>xin yong k</t>
    </rPh>
    <phoneticPr fontId="3" type="noConversion"/>
  </si>
  <si>
    <t>开始</t>
    <rPh sb="0" eb="1">
      <t>kai shi</t>
    </rPh>
    <phoneticPr fontId="3" type="noConversion"/>
  </si>
  <si>
    <t>兴致</t>
    <rPh sb="0" eb="1">
      <t>xing zhi</t>
    </rPh>
    <phoneticPr fontId="3" type="noConversion"/>
  </si>
  <si>
    <t>建档</t>
    <rPh sb="0" eb="1">
      <t>jian dang</t>
    </rPh>
    <phoneticPr fontId="3" type="noConversion"/>
  </si>
  <si>
    <t>存入</t>
    <rPh sb="0" eb="1">
      <t>cun ru</t>
    </rPh>
    <phoneticPr fontId="3" type="noConversion"/>
  </si>
  <si>
    <t>利息汇总：</t>
    <rPh sb="0" eb="1">
      <t>li xi</t>
    </rPh>
    <rPh sb="2" eb="3">
      <t>hui zong</t>
    </rPh>
    <phoneticPr fontId="3" type="noConversion"/>
  </si>
  <si>
    <t>本金汇总：</t>
    <rPh sb="0" eb="1">
      <t>ben jin</t>
    </rPh>
    <rPh sb="2" eb="3">
      <t>hui zong</t>
    </rPh>
    <phoneticPr fontId="3" type="noConversion"/>
  </si>
  <si>
    <t>//lm//</t>
    <phoneticPr fontId="3" type="noConversion"/>
  </si>
  <si>
    <t>增长</t>
    <rPh sb="0" eb="1">
      <t>zeng zhang</t>
    </rPh>
    <phoneticPr fontId="3" type="noConversion"/>
  </si>
  <si>
    <t>利息</t>
    <rPh sb="0" eb="1">
      <t>li xi</t>
    </rPh>
    <phoneticPr fontId="3" type="noConversion"/>
  </si>
  <si>
    <t>综合年利率</t>
    <rPh sb="0" eb="1">
      <t>zong he</t>
    </rPh>
    <rPh sb="2" eb="3">
      <t>nian li lü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</si>
</sst>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8" formatCode="0.0000_);[Red]\(0.0000\)"/>
  </numFmts>
  <fonts count="6" x14ac:knownFonts="1"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1" fillId="0" borderId="5" xfId="0" applyFont="1" applyBorder="1">
      <alignment vertical="center"/>
    </xf>
    <xf numFmtId="0" fontId="2" fillId="0" borderId="6" xfId="0" applyFont="1" applyBorder="1">
      <alignment vertical="center"/>
    </xf>
    <xf numFmtId="58" fontId="0" fillId="0" borderId="4" xfId="0" applyNumberFormat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14" fontId="0" fillId="2" borderId="0" xfId="0" applyNumberFormat="1" applyFill="1">
      <alignment vertical="center"/>
    </xf>
    <xf numFmtId="178" fontId="0" fillId="0" borderId="0" xfId="0" applyNumberFormat="1" applyFill="1" applyBorder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110" zoomScaleNormal="110" zoomScaleSheetLayoutView="100" zoomScalePageLayoutView="110" workbookViewId="0">
      <selection sqref="A1:E1"/>
    </sheetView>
  </sheetViews>
  <sheetFormatPr baseColWidth="10" defaultColWidth="9" defaultRowHeight="15" x14ac:dyDescent="0.15"/>
  <cols>
    <col min="1" max="1" width="12.83203125" style="1" customWidth="1"/>
    <col min="2" max="2" width="11.5" bestFit="1" customWidth="1"/>
    <col min="3" max="3" width="9.1640625" customWidth="1"/>
    <col min="4" max="4" width="13.6640625" customWidth="1"/>
    <col min="7" max="7" width="10.5" bestFit="1" customWidth="1"/>
    <col min="8" max="9" width="11.5" bestFit="1" customWidth="1"/>
    <col min="12" max="13" width="10.5" bestFit="1" customWidth="1"/>
  </cols>
  <sheetData>
    <row r="1" spans="1:5" x14ac:dyDescent="0.15">
      <c r="A1" s="1" t="s">
        <v>21</v>
      </c>
      <c r="B1" s="9" t="s">
        <v>15</v>
      </c>
      <c r="C1" s="9" t="s">
        <v>7</v>
      </c>
      <c r="D1" s="24" t="s">
        <v>14</v>
      </c>
      <c r="E1" s="24" t="s">
        <v>17</v>
      </c>
    </row>
    <row r="2" spans="1:5" x14ac:dyDescent="0.15">
      <c r="A2" s="23">
        <v>43466</v>
      </c>
      <c r="B2" s="9">
        <v>6600000</v>
      </c>
      <c r="C2" s="9" t="s">
        <v>16</v>
      </c>
      <c r="D2" s="24">
        <f>SUM(B$2:B2)</f>
        <v>6600000</v>
      </c>
    </row>
    <row r="3" spans="1:5" x14ac:dyDescent="0.15">
      <c r="A3" s="23">
        <v>43466</v>
      </c>
      <c r="B3" s="9">
        <v>-55784</v>
      </c>
      <c r="C3" s="9" t="s">
        <v>16</v>
      </c>
      <c r="D3" s="24">
        <f>SUM(B$2:B3)</f>
        <v>6544216</v>
      </c>
      <c r="E3" t="s">
        <v>29</v>
      </c>
    </row>
    <row r="4" spans="1:5" x14ac:dyDescent="0.15">
      <c r="A4" s="23">
        <v>43468</v>
      </c>
      <c r="B4" s="9">
        <v>52002</v>
      </c>
      <c r="C4" s="1" t="s">
        <v>4</v>
      </c>
      <c r="D4" s="24">
        <f>SUM(B$2:B4)</f>
        <v>6596218</v>
      </c>
    </row>
    <row r="5" spans="1:5" x14ac:dyDescent="0.15">
      <c r="A5" s="23">
        <v>43471</v>
      </c>
      <c r="B5" s="9">
        <v>75000</v>
      </c>
      <c r="C5" s="9" t="s">
        <v>16</v>
      </c>
      <c r="D5" s="24">
        <f>SUM(B$2:B5)</f>
        <v>6671218</v>
      </c>
    </row>
    <row r="6" spans="1:5" x14ac:dyDescent="0.15">
      <c r="A6" s="23">
        <v>43474.9</v>
      </c>
      <c r="B6" s="9">
        <v>260430</v>
      </c>
      <c r="C6" s="1" t="s">
        <v>4</v>
      </c>
      <c r="D6" s="24">
        <f>SUM(B$2:B6)</f>
        <v>6931648</v>
      </c>
      <c r="E6" s="1"/>
    </row>
    <row r="7" spans="1:5" x14ac:dyDescent="0.15">
      <c r="A7" s="23">
        <v>43475.9</v>
      </c>
      <c r="B7" s="9">
        <v>55784</v>
      </c>
      <c r="C7" s="1" t="s">
        <v>4</v>
      </c>
      <c r="D7" s="24">
        <f>SUM(B$2:B7)</f>
        <v>6987432</v>
      </c>
      <c r="E7" s="1"/>
    </row>
    <row r="8" spans="1:5" x14ac:dyDescent="0.15">
      <c r="A8" s="23">
        <v>43476.9</v>
      </c>
      <c r="B8" s="9">
        <v>6417</v>
      </c>
      <c r="C8" s="1" t="s">
        <v>23</v>
      </c>
      <c r="D8" s="24">
        <f>SUM(B$2:B8)</f>
        <v>6993849</v>
      </c>
      <c r="E8" s="1"/>
    </row>
    <row r="9" spans="1:5" x14ac:dyDescent="0.15">
      <c r="A9" s="23">
        <v>43477.9</v>
      </c>
      <c r="B9" s="9">
        <v>51837</v>
      </c>
      <c r="C9" s="1" t="s">
        <v>4</v>
      </c>
      <c r="D9" s="24">
        <f>SUM(B$2:B9)</f>
        <v>7045686</v>
      </c>
    </row>
    <row r="10" spans="1:5" x14ac:dyDescent="0.15">
      <c r="A10" s="23">
        <v>43466</v>
      </c>
      <c r="B10" s="24">
        <v>1270000</v>
      </c>
      <c r="C10" s="1" t="s">
        <v>16</v>
      </c>
      <c r="D10" s="24">
        <f>SUM(B$2:B10)</f>
        <v>8315686</v>
      </c>
      <c r="E10" t="s">
        <v>19</v>
      </c>
    </row>
    <row r="11" spans="1:5" x14ac:dyDescent="0.15">
      <c r="A11" s="23">
        <v>43472</v>
      </c>
      <c r="B11" s="24">
        <v>10028</v>
      </c>
      <c r="C11" s="1" t="s">
        <v>4</v>
      </c>
      <c r="D11" s="24">
        <f>SUM(B$2:B11)</f>
        <v>8325714</v>
      </c>
      <c r="E11" t="s">
        <v>29</v>
      </c>
    </row>
    <row r="12" spans="1:5" x14ac:dyDescent="0.15">
      <c r="A12" s="23">
        <v>43475</v>
      </c>
      <c r="B12" s="24">
        <v>300000</v>
      </c>
      <c r="C12" s="1" t="s">
        <v>16</v>
      </c>
      <c r="D12" s="24">
        <f>SUM(B$2:B12)</f>
        <v>8625714</v>
      </c>
    </row>
    <row r="13" spans="1:5" x14ac:dyDescent="0.15">
      <c r="A13" s="23">
        <v>43479</v>
      </c>
      <c r="B13" s="24">
        <v>500000</v>
      </c>
      <c r="C13" s="1" t="s">
        <v>16</v>
      </c>
      <c r="D13" s="24">
        <f>SUM(B$2:B13)</f>
        <v>9125714</v>
      </c>
      <c r="E13" t="s">
        <v>20</v>
      </c>
    </row>
    <row r="14" spans="1:5" x14ac:dyDescent="0.15">
      <c r="A14" s="23">
        <v>43479</v>
      </c>
      <c r="B14" s="24">
        <v>55877</v>
      </c>
      <c r="C14" s="1" t="s">
        <v>16</v>
      </c>
      <c r="D14" s="24">
        <f>SUM(B$2:B14)</f>
        <v>9181591</v>
      </c>
      <c r="E14" t="s">
        <v>30</v>
      </c>
    </row>
    <row r="15" spans="1:5" x14ac:dyDescent="0.15">
      <c r="A15" s="23">
        <v>43481.9</v>
      </c>
      <c r="B15" s="9">
        <v>12886</v>
      </c>
      <c r="C15" s="1" t="s">
        <v>4</v>
      </c>
      <c r="D15" s="24">
        <f>SUM(B$2:B15)</f>
        <v>9194477</v>
      </c>
    </row>
    <row r="16" spans="1:5" x14ac:dyDescent="0.15">
      <c r="A16" s="23">
        <v>43481</v>
      </c>
      <c r="B16" s="24">
        <v>-140779</v>
      </c>
      <c r="C16" s="1" t="s">
        <v>18</v>
      </c>
      <c r="D16" s="24">
        <f>SUM(B$2:B16)</f>
        <v>9053698</v>
      </c>
      <c r="E16" t="s">
        <v>27</v>
      </c>
    </row>
    <row r="17" spans="1:5" x14ac:dyDescent="0.15">
      <c r="A17" s="23">
        <v>43482</v>
      </c>
      <c r="B17" s="24">
        <v>-8900000</v>
      </c>
      <c r="C17" s="1" t="s">
        <v>18</v>
      </c>
      <c r="D17" s="24">
        <f>SUM(B$2:B17)</f>
        <v>153698</v>
      </c>
    </row>
    <row r="18" spans="1:5" x14ac:dyDescent="0.15">
      <c r="A18" s="23">
        <v>43484.9</v>
      </c>
      <c r="B18" s="9">
        <v>17446</v>
      </c>
      <c r="C18" s="1" t="s">
        <v>4</v>
      </c>
      <c r="D18" s="24">
        <f>SUM(B$2:B18)</f>
        <v>171144</v>
      </c>
    </row>
    <row r="19" spans="1:5" x14ac:dyDescent="0.15">
      <c r="A19" s="23">
        <v>43487</v>
      </c>
      <c r="B19" s="24">
        <v>151213</v>
      </c>
      <c r="C19" s="1" t="s">
        <v>13</v>
      </c>
      <c r="D19" s="24">
        <f>SUM(B$2:B19)</f>
        <v>322357</v>
      </c>
    </row>
    <row r="20" spans="1:5" x14ac:dyDescent="0.15">
      <c r="A20" s="23">
        <v>43490.9</v>
      </c>
      <c r="B20" s="9">
        <v>56960</v>
      </c>
      <c r="C20" s="1" t="s">
        <v>4</v>
      </c>
      <c r="D20" s="24">
        <f>SUM(B$2:B20)</f>
        <v>379317</v>
      </c>
    </row>
    <row r="21" spans="1:5" x14ac:dyDescent="0.15">
      <c r="A21" s="23">
        <v>43491.9</v>
      </c>
      <c r="B21" s="9">
        <v>37278</v>
      </c>
      <c r="C21" s="1" t="s">
        <v>4</v>
      </c>
      <c r="D21" s="24">
        <f>SUM(B$2:B21)</f>
        <v>416595</v>
      </c>
    </row>
    <row r="22" spans="1:5" x14ac:dyDescent="0.15">
      <c r="A22" s="23">
        <v>43492.9</v>
      </c>
      <c r="B22" s="9">
        <v>61851</v>
      </c>
      <c r="C22" s="1" t="s">
        <v>4</v>
      </c>
      <c r="D22" s="24">
        <f>SUM(B$2:B22)</f>
        <v>478446</v>
      </c>
    </row>
    <row r="23" spans="1:5" x14ac:dyDescent="0.15">
      <c r="A23" s="23">
        <v>43492.9</v>
      </c>
      <c r="B23" s="9">
        <v>16133</v>
      </c>
      <c r="C23" s="1" t="s">
        <v>28</v>
      </c>
      <c r="D23" s="24">
        <f>SUM(B$2:B23)</f>
        <v>494579</v>
      </c>
      <c r="E23" t="s">
        <v>31</v>
      </c>
    </row>
    <row r="24" spans="1:5" x14ac:dyDescent="0.15">
      <c r="A24" s="23">
        <v>43493.9</v>
      </c>
      <c r="B24" s="9">
        <v>37278</v>
      </c>
      <c r="C24" s="1" t="s">
        <v>4</v>
      </c>
      <c r="D24" s="24">
        <f>SUM(B$2:B24)</f>
        <v>531857</v>
      </c>
    </row>
    <row r="25" spans="1:5" x14ac:dyDescent="0.15">
      <c r="A25" s="23">
        <v>43493</v>
      </c>
      <c r="B25" s="24">
        <v>-501000</v>
      </c>
      <c r="C25" s="1" t="s">
        <v>16</v>
      </c>
      <c r="D25" s="24">
        <f>SUM(B$2:B25)</f>
        <v>30857</v>
      </c>
      <c r="E25" t="s">
        <v>22</v>
      </c>
    </row>
    <row r="26" spans="1:5" x14ac:dyDescent="0.15">
      <c r="A26" s="23">
        <v>43494.9</v>
      </c>
      <c r="B26" s="9">
        <v>62130</v>
      </c>
      <c r="C26" s="1" t="s">
        <v>4</v>
      </c>
      <c r="D26" s="24">
        <f>SUM(B$2:B26)</f>
        <v>92987</v>
      </c>
    </row>
    <row r="27" spans="1:5" x14ac:dyDescent="0.15">
      <c r="A27" s="23">
        <v>43495.9</v>
      </c>
      <c r="B27" s="9">
        <v>55784</v>
      </c>
      <c r="C27" s="1" t="s">
        <v>4</v>
      </c>
      <c r="D27" s="24">
        <f>SUM(B$2:B27)</f>
        <v>148771</v>
      </c>
    </row>
    <row r="28" spans="1:5" x14ac:dyDescent="0.15">
      <c r="A28" s="23">
        <v>43496.9</v>
      </c>
      <c r="B28" s="9">
        <v>50879</v>
      </c>
      <c r="C28" s="1" t="s">
        <v>4</v>
      </c>
      <c r="D28" s="24">
        <f>SUM(B$2:B28)</f>
        <v>199650</v>
      </c>
    </row>
    <row r="29" spans="1:5" x14ac:dyDescent="0.15">
      <c r="A29" s="23">
        <v>43497</v>
      </c>
      <c r="B29" s="24">
        <v>10000</v>
      </c>
      <c r="C29" s="1" t="s">
        <v>16</v>
      </c>
      <c r="D29" s="24">
        <f>SUM(B$2:B29)</f>
        <v>209650</v>
      </c>
    </row>
    <row r="30" spans="1:5" x14ac:dyDescent="0.15">
      <c r="A30" s="23">
        <v>43497</v>
      </c>
      <c r="B30" s="24">
        <v>10000</v>
      </c>
      <c r="C30" s="1" t="s">
        <v>26</v>
      </c>
      <c r="D30" s="24">
        <f>SUM(B$2:B30)</f>
        <v>219650</v>
      </c>
    </row>
    <row r="31" spans="1:5" x14ac:dyDescent="0.15">
      <c r="A31" s="23">
        <v>43499.9</v>
      </c>
      <c r="B31" s="9">
        <v>55651</v>
      </c>
      <c r="C31" s="1" t="s">
        <v>4</v>
      </c>
      <c r="D31" s="24">
        <f>SUM(B$2:B31)</f>
        <v>275301</v>
      </c>
    </row>
    <row r="32" spans="1:5" x14ac:dyDescent="0.15">
      <c r="A32" s="23">
        <v>43501.9</v>
      </c>
      <c r="B32" s="9">
        <v>11071</v>
      </c>
      <c r="C32" s="1" t="s">
        <v>4</v>
      </c>
      <c r="D32" s="24">
        <f>SUM(B$2:B32)</f>
        <v>286372</v>
      </c>
    </row>
    <row r="33" spans="1:4" x14ac:dyDescent="0.15">
      <c r="A33" s="23">
        <v>43512</v>
      </c>
      <c r="B33" s="24">
        <v>9000</v>
      </c>
      <c r="C33" s="1" t="s">
        <v>16</v>
      </c>
      <c r="D33" s="24">
        <f>SUM(B$2:B33)</f>
        <v>295372</v>
      </c>
    </row>
    <row r="34" spans="1:4" x14ac:dyDescent="0.15">
      <c r="A34" s="23">
        <v>43514</v>
      </c>
      <c r="B34" s="24">
        <v>150000</v>
      </c>
      <c r="C34" s="1" t="s">
        <v>13</v>
      </c>
      <c r="D34" s="24">
        <f>SUM(B$2:B34)</f>
        <v>445372</v>
      </c>
    </row>
    <row r="35" spans="1:4" x14ac:dyDescent="0.15">
      <c r="A35" s="25"/>
      <c r="B35" s="24"/>
      <c r="C35" s="1" t="s">
        <v>4</v>
      </c>
      <c r="D35" s="24"/>
    </row>
    <row r="36" spans="1:4" x14ac:dyDescent="0.15">
      <c r="A36" s="23">
        <v>43526.9</v>
      </c>
      <c r="B36" s="9">
        <v>86852</v>
      </c>
      <c r="C36" s="1" t="s">
        <v>4</v>
      </c>
      <c r="D36" s="24">
        <f>SUM(B$2:B36)</f>
        <v>532224</v>
      </c>
    </row>
    <row r="37" spans="1:4" x14ac:dyDescent="0.15">
      <c r="A37" s="23">
        <v>43571.9</v>
      </c>
      <c r="B37" s="9">
        <v>22232</v>
      </c>
      <c r="C37" s="1" t="s">
        <v>4</v>
      </c>
      <c r="D37" s="24">
        <f>SUM(B$2:B37)</f>
        <v>554456</v>
      </c>
    </row>
    <row r="38" spans="1:4" x14ac:dyDescent="0.15">
      <c r="A38" s="23">
        <v>43572.9</v>
      </c>
      <c r="B38" s="9">
        <v>31753</v>
      </c>
      <c r="C38" s="1" t="s">
        <v>4</v>
      </c>
      <c r="D38" s="24">
        <f>SUM(B$2:B38)</f>
        <v>586209</v>
      </c>
    </row>
    <row r="39" spans="1:4" x14ac:dyDescent="0.15">
      <c r="A39" s="23">
        <v>43572.9</v>
      </c>
      <c r="B39" s="9">
        <v>26665</v>
      </c>
      <c r="C39" s="1" t="s">
        <v>4</v>
      </c>
      <c r="D39" s="24">
        <f>SUM(B$2:B39)</f>
        <v>612874</v>
      </c>
    </row>
    <row r="40" spans="1:4" x14ac:dyDescent="0.15">
      <c r="A40" s="23">
        <v>43591.9</v>
      </c>
      <c r="B40" s="9">
        <v>12133</v>
      </c>
      <c r="C40" s="1" t="s">
        <v>4</v>
      </c>
      <c r="D40" s="24">
        <f>SUM(B$2:B40)</f>
        <v>625007</v>
      </c>
    </row>
    <row r="41" spans="1:4" x14ac:dyDescent="0.15">
      <c r="A41" s="23">
        <v>43610.9</v>
      </c>
      <c r="B41" s="9">
        <v>55414</v>
      </c>
      <c r="C41" s="1" t="s">
        <v>4</v>
      </c>
      <c r="D41" s="24">
        <f>SUM(B$2:B41)</f>
        <v>680421</v>
      </c>
    </row>
    <row r="42" spans="1:4" x14ac:dyDescent="0.15">
      <c r="A42" s="23">
        <v>43610.9</v>
      </c>
      <c r="B42" s="9">
        <v>34256</v>
      </c>
      <c r="C42" s="1" t="s">
        <v>4</v>
      </c>
      <c r="D42" s="24">
        <f>SUM(B$2:B42)</f>
        <v>714677</v>
      </c>
    </row>
    <row r="43" spans="1:4" x14ac:dyDescent="0.15">
      <c r="A43" s="23">
        <v>43670.9</v>
      </c>
      <c r="B43" s="9">
        <v>31080</v>
      </c>
      <c r="C43" s="1" t="s">
        <v>4</v>
      </c>
      <c r="D43" s="24">
        <f>SUM(B$2:B43)</f>
        <v>745757</v>
      </c>
    </row>
    <row r="44" spans="1:4" x14ac:dyDescent="0.15">
      <c r="A44" s="23">
        <v>43592.9</v>
      </c>
      <c r="B44" s="9">
        <v>53028</v>
      </c>
      <c r="C44" s="1" t="s">
        <v>4</v>
      </c>
      <c r="D44" s="24">
        <f>SUM(B$2:B44)</f>
        <v>798785</v>
      </c>
    </row>
    <row r="45" spans="1:4" x14ac:dyDescent="0.15">
      <c r="A45" s="23">
        <v>43600.9</v>
      </c>
      <c r="B45" s="9">
        <v>34320</v>
      </c>
      <c r="C45" s="1" t="s">
        <v>4</v>
      </c>
      <c r="D45" s="24">
        <f>SUM(B$2:B45)</f>
        <v>833105</v>
      </c>
    </row>
    <row r="46" spans="1:4" x14ac:dyDescent="0.15">
      <c r="A46" s="23">
        <v>43600.9</v>
      </c>
      <c r="B46" s="9">
        <v>24226</v>
      </c>
      <c r="C46" s="1" t="s">
        <v>4</v>
      </c>
      <c r="D46" s="24">
        <f>SUM(B$2:B46)</f>
        <v>857331</v>
      </c>
    </row>
    <row r="47" spans="1:4" x14ac:dyDescent="0.15">
      <c r="A47" s="23">
        <v>43604.9</v>
      </c>
      <c r="B47" s="9">
        <v>55476</v>
      </c>
      <c r="C47" s="1" t="s">
        <v>4</v>
      </c>
      <c r="D47" s="24">
        <f>SUM(B$2:B47)</f>
        <v>912807</v>
      </c>
    </row>
    <row r="48" spans="1:4" x14ac:dyDescent="0.15">
      <c r="A48" s="23">
        <v>43608.9</v>
      </c>
      <c r="B48" s="9">
        <v>105831</v>
      </c>
      <c r="C48" s="1" t="s">
        <v>4</v>
      </c>
      <c r="D48" s="24">
        <f>SUM(B$2:B48)</f>
        <v>1018638</v>
      </c>
    </row>
    <row r="49" spans="1:4" x14ac:dyDescent="0.15">
      <c r="A49" s="18"/>
      <c r="B49" s="22"/>
      <c r="C49" s="22"/>
      <c r="D49" s="9"/>
    </row>
  </sheetData>
  <phoneticPr fontId="3" type="noConversion"/>
  <pageMargins left="0.75" right="0.75" top="0.63" bottom="0.63" header="0.51" footer="0.51"/>
  <pageSetup paperSize="34" orientation="landscape" horizontalDpi="0" verticalDpi="0"/>
  <ignoredErrors>
    <ignoredError sqref="D36:D47 D3:D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7" sqref="D27"/>
    </sheetView>
  </sheetViews>
  <sheetFormatPr baseColWidth="10" defaultRowHeight="15" x14ac:dyDescent="0.15"/>
  <cols>
    <col min="1" max="1" width="18.5" bestFit="1" customWidth="1"/>
    <col min="2" max="2" width="11.5" bestFit="1" customWidth="1"/>
    <col min="7" max="7" width="17.5" bestFit="1" customWidth="1"/>
  </cols>
  <sheetData>
    <row r="1" spans="1:7" x14ac:dyDescent="0.15">
      <c r="A1" t="s">
        <v>8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33</v>
      </c>
    </row>
    <row r="2" spans="1:7" x14ac:dyDescent="0.15">
      <c r="A2" s="23">
        <v>43479</v>
      </c>
      <c r="B2" s="23">
        <v>43493</v>
      </c>
      <c r="C2">
        <f>B2-A2</f>
        <v>14</v>
      </c>
      <c r="D2">
        <v>0.05</v>
      </c>
      <c r="E2">
        <f>current!B13</f>
        <v>500000</v>
      </c>
      <c r="F2">
        <f>(D2/365)*E2*C2</f>
        <v>958.90410958904135</v>
      </c>
      <c r="G2" t="s">
        <v>34</v>
      </c>
    </row>
    <row r="3" spans="1:7" x14ac:dyDescent="0.15">
      <c r="A3" s="23">
        <f>current!A10</f>
        <v>43466</v>
      </c>
      <c r="B3" s="23">
        <v>43830</v>
      </c>
      <c r="C3">
        <f>B3-A3+1</f>
        <v>365</v>
      </c>
      <c r="D3">
        <v>0.04</v>
      </c>
      <c r="E3">
        <f>current!B10</f>
        <v>1270000</v>
      </c>
      <c r="F3">
        <f>(D3/365)*E3*C3</f>
        <v>50800</v>
      </c>
      <c r="G3" t="s">
        <v>35</v>
      </c>
    </row>
    <row r="5" spans="1:7" x14ac:dyDescent="0.15">
      <c r="A5" t="s">
        <v>43</v>
      </c>
    </row>
    <row r="6" spans="1:7" x14ac:dyDescent="0.15">
      <c r="A6" s="23">
        <v>43513</v>
      </c>
      <c r="B6" s="23">
        <v>43830</v>
      </c>
      <c r="C6">
        <f>B6-A6+1</f>
        <v>318</v>
      </c>
      <c r="D6">
        <v>7.0000000000000007E-2</v>
      </c>
      <c r="E6">
        <v>9000</v>
      </c>
      <c r="F6">
        <f>(D6/365)*E6*C6</f>
        <v>548.87671232876721</v>
      </c>
    </row>
    <row r="7" spans="1:7" x14ac:dyDescent="0.15">
      <c r="A7" s="23">
        <v>43497</v>
      </c>
      <c r="B7" s="23">
        <v>43830</v>
      </c>
      <c r="C7">
        <f t="shared" ref="C7:C14" si="0">B7-A7+1</f>
        <v>334</v>
      </c>
      <c r="D7">
        <v>7.0000000000000007E-2</v>
      </c>
      <c r="E7">
        <v>10000</v>
      </c>
      <c r="F7">
        <f t="shared" ref="F7:F14" si="1">(D7/365)*E7*C7</f>
        <v>640.54794520547944</v>
      </c>
    </row>
    <row r="8" spans="1:7" x14ac:dyDescent="0.15">
      <c r="A8" s="23">
        <v>43470</v>
      </c>
      <c r="B8" s="23">
        <v>43830</v>
      </c>
      <c r="C8">
        <f t="shared" si="0"/>
        <v>361</v>
      </c>
      <c r="D8">
        <v>7.0000000000000007E-2</v>
      </c>
      <c r="E8">
        <v>71000</v>
      </c>
      <c r="F8">
        <f t="shared" si="1"/>
        <v>4915.5342465753429</v>
      </c>
    </row>
    <row r="9" spans="1:7" x14ac:dyDescent="0.15">
      <c r="A9" s="23">
        <v>43335</v>
      </c>
      <c r="B9" s="23">
        <v>43830</v>
      </c>
      <c r="C9">
        <f t="shared" si="0"/>
        <v>496</v>
      </c>
      <c r="D9">
        <v>7.0000000000000007E-2</v>
      </c>
      <c r="E9">
        <v>70000</v>
      </c>
      <c r="F9">
        <f t="shared" si="1"/>
        <v>6658.6301369863022</v>
      </c>
    </row>
    <row r="10" spans="1:7" x14ac:dyDescent="0.15">
      <c r="A10" s="23">
        <v>43210</v>
      </c>
      <c r="B10" s="23">
        <v>43830</v>
      </c>
      <c r="C10">
        <f t="shared" si="0"/>
        <v>621</v>
      </c>
      <c r="D10">
        <v>7.0000000000000007E-2</v>
      </c>
      <c r="E10">
        <v>21000</v>
      </c>
      <c r="F10">
        <f t="shared" si="1"/>
        <v>2501.0136986301372</v>
      </c>
    </row>
    <row r="11" spans="1:7" x14ac:dyDescent="0.15">
      <c r="A11" s="23">
        <v>43159</v>
      </c>
      <c r="B11" s="23">
        <v>43830</v>
      </c>
      <c r="C11">
        <f t="shared" si="0"/>
        <v>672</v>
      </c>
      <c r="D11">
        <v>7.0000000000000007E-2</v>
      </c>
      <c r="E11">
        <v>79000</v>
      </c>
      <c r="F11">
        <f t="shared" si="1"/>
        <v>10181.260273972603</v>
      </c>
    </row>
    <row r="12" spans="1:7" x14ac:dyDescent="0.15">
      <c r="A12" s="23">
        <v>43060</v>
      </c>
      <c r="B12" s="23">
        <v>43830</v>
      </c>
      <c r="C12">
        <f t="shared" si="0"/>
        <v>771</v>
      </c>
      <c r="D12">
        <v>7.0000000000000007E-2</v>
      </c>
      <c r="E12">
        <v>72000</v>
      </c>
      <c r="F12">
        <f t="shared" si="1"/>
        <v>10646.136986301372</v>
      </c>
    </row>
    <row r="13" spans="1:7" x14ac:dyDescent="0.15">
      <c r="A13" s="23">
        <v>42871</v>
      </c>
      <c r="B13" s="23">
        <v>43830</v>
      </c>
      <c r="C13">
        <f t="shared" si="0"/>
        <v>960</v>
      </c>
      <c r="D13">
        <v>7.0000000000000007E-2</v>
      </c>
      <c r="E13">
        <v>29000</v>
      </c>
      <c r="F13">
        <f t="shared" si="1"/>
        <v>5339.1780821917819</v>
      </c>
    </row>
    <row r="14" spans="1:7" x14ac:dyDescent="0.15">
      <c r="A14" s="23">
        <v>42839</v>
      </c>
      <c r="B14" s="23">
        <v>43830</v>
      </c>
      <c r="C14">
        <f t="shared" si="0"/>
        <v>992</v>
      </c>
      <c r="D14">
        <v>7.0000000000000007E-2</v>
      </c>
      <c r="E14">
        <v>54000</v>
      </c>
      <c r="F14">
        <f t="shared" si="1"/>
        <v>10273.315068493152</v>
      </c>
    </row>
    <row r="15" spans="1:7" x14ac:dyDescent="0.15">
      <c r="A15" s="23"/>
    </row>
    <row r="16" spans="1:7" x14ac:dyDescent="0.15">
      <c r="E16" t="s">
        <v>42</v>
      </c>
      <c r="F16" t="s">
        <v>41</v>
      </c>
    </row>
    <row r="17" spans="5:6" x14ac:dyDescent="0.15">
      <c r="E17">
        <f>SUM(E6:E15)</f>
        <v>415000</v>
      </c>
      <c r="F17">
        <f>SUM(F6:F15)</f>
        <v>51704.493150684932</v>
      </c>
    </row>
  </sheetData>
  <phoneticPr fontId="3" type="noConversion"/>
  <pageMargins left="0.7" right="0.7" top="0.75" bottom="0.75" header="0.3" footer="0.3"/>
  <pageSetup paperSize="3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2" sqref="E32"/>
    </sheetView>
  </sheetViews>
  <sheetFormatPr baseColWidth="10" defaultRowHeight="15" x14ac:dyDescent="0.15"/>
  <cols>
    <col min="1" max="1" width="11.5" bestFit="1" customWidth="1"/>
    <col min="5" max="5" width="31.5" bestFit="1" customWidth="1"/>
  </cols>
  <sheetData>
    <row r="1" spans="1:5" x14ac:dyDescent="0.15">
      <c r="A1" t="s">
        <v>21</v>
      </c>
      <c r="B1" t="s">
        <v>17</v>
      </c>
      <c r="C1" t="s">
        <v>11</v>
      </c>
      <c r="D1" t="s">
        <v>25</v>
      </c>
      <c r="E1" t="s">
        <v>17</v>
      </c>
    </row>
    <row r="2" spans="1:5" x14ac:dyDescent="0.15">
      <c r="A2" s="23">
        <v>43470</v>
      </c>
      <c r="B2" t="s">
        <v>26</v>
      </c>
      <c r="C2">
        <v>31355</v>
      </c>
      <c r="D2">
        <f>SUM(C$2:C2)</f>
        <v>31355</v>
      </c>
      <c r="E2" t="s">
        <v>32</v>
      </c>
    </row>
    <row r="3" spans="1:5" x14ac:dyDescent="0.15">
      <c r="A3" s="23">
        <v>43475</v>
      </c>
      <c r="B3" t="s">
        <v>23</v>
      </c>
      <c r="C3">
        <v>6000</v>
      </c>
      <c r="D3">
        <f>SUM(C$2:C3)</f>
        <v>37355</v>
      </c>
    </row>
    <row r="4" spans="1:5" x14ac:dyDescent="0.15">
      <c r="A4" s="23">
        <v>43497</v>
      </c>
      <c r="B4" t="s">
        <v>26</v>
      </c>
      <c r="C4">
        <v>10000</v>
      </c>
      <c r="D4">
        <f>SUM(C$2:C4)</f>
        <v>47355</v>
      </c>
    </row>
    <row r="5" spans="1:5" x14ac:dyDescent="0.15">
      <c r="A5" s="23">
        <v>43506</v>
      </c>
      <c r="B5" t="s">
        <v>23</v>
      </c>
      <c r="C5">
        <v>2900</v>
      </c>
      <c r="D5">
        <f>SUM(C$2:C5)</f>
        <v>50255</v>
      </c>
      <c r="E5" t="s">
        <v>36</v>
      </c>
    </row>
    <row r="6" spans="1:5" x14ac:dyDescent="0.15">
      <c r="A6" s="25">
        <v>43529</v>
      </c>
      <c r="B6" t="s">
        <v>26</v>
      </c>
      <c r="C6">
        <v>8000</v>
      </c>
      <c r="D6">
        <f>SUM(C$2:C6)</f>
        <v>58255</v>
      </c>
    </row>
    <row r="7" spans="1:5" x14ac:dyDescent="0.15">
      <c r="A7" s="23">
        <v>43534</v>
      </c>
      <c r="B7" t="s">
        <v>23</v>
      </c>
      <c r="C7">
        <v>6000</v>
      </c>
      <c r="D7">
        <f>SUM(C$2:C7)</f>
        <v>64255</v>
      </c>
    </row>
    <row r="8" spans="1:5" x14ac:dyDescent="0.15">
      <c r="A8" s="23">
        <v>43560</v>
      </c>
      <c r="B8" t="s">
        <v>26</v>
      </c>
      <c r="C8">
        <v>8000</v>
      </c>
      <c r="D8">
        <f>SUM(C$2:C8)</f>
        <v>72255</v>
      </c>
    </row>
    <row r="9" spans="1:5" x14ac:dyDescent="0.15">
      <c r="A9" s="23">
        <v>43565</v>
      </c>
      <c r="B9" t="s">
        <v>23</v>
      </c>
      <c r="C9">
        <v>6000</v>
      </c>
      <c r="D9">
        <f>SUM(C$2:C9)</f>
        <v>78255</v>
      </c>
    </row>
    <row r="10" spans="1:5" x14ac:dyDescent="0.15">
      <c r="A10" s="23">
        <v>43584</v>
      </c>
      <c r="B10" t="s">
        <v>24</v>
      </c>
      <c r="C10">
        <v>48000</v>
      </c>
      <c r="D10">
        <f>SUM(C$2:C10)</f>
        <v>126255</v>
      </c>
    </row>
    <row r="11" spans="1:5" x14ac:dyDescent="0.15">
      <c r="A11" s="23">
        <v>43590</v>
      </c>
      <c r="B11" t="s">
        <v>26</v>
      </c>
      <c r="C11">
        <v>8000</v>
      </c>
      <c r="D11">
        <f>SUM(C$2:C11)</f>
        <v>134255</v>
      </c>
    </row>
    <row r="12" spans="1:5" x14ac:dyDescent="0.15">
      <c r="A12" s="23">
        <v>43595</v>
      </c>
      <c r="B12" t="s">
        <v>23</v>
      </c>
      <c r="C12">
        <v>6000</v>
      </c>
      <c r="D12">
        <f>SUM(C$2:C12)</f>
        <v>140255</v>
      </c>
    </row>
    <row r="13" spans="1:5" x14ac:dyDescent="0.15">
      <c r="A13" s="23">
        <v>43621</v>
      </c>
      <c r="B13" t="s">
        <v>26</v>
      </c>
      <c r="C13">
        <v>8000</v>
      </c>
      <c r="D13">
        <f>SUM(C$2:C13)</f>
        <v>148255</v>
      </c>
    </row>
    <row r="14" spans="1:5" x14ac:dyDescent="0.15">
      <c r="A14" s="23">
        <v>43626</v>
      </c>
      <c r="B14" t="s">
        <v>23</v>
      </c>
      <c r="C14">
        <v>6000</v>
      </c>
      <c r="D14">
        <f>SUM(C$2:C14)</f>
        <v>154255</v>
      </c>
    </row>
    <row r="15" spans="1:5" x14ac:dyDescent="0.15">
      <c r="A15" s="23">
        <v>43651</v>
      </c>
      <c r="B15" t="s">
        <v>26</v>
      </c>
      <c r="C15">
        <v>8000</v>
      </c>
      <c r="D15">
        <f>SUM(C$2:C15)</f>
        <v>162255</v>
      </c>
    </row>
    <row r="16" spans="1:5" x14ac:dyDescent="0.15">
      <c r="A16" s="23">
        <v>43656</v>
      </c>
      <c r="B16" t="s">
        <v>23</v>
      </c>
      <c r="C16">
        <v>6000</v>
      </c>
      <c r="D16">
        <f>SUM(C$2:C16)</f>
        <v>168255</v>
      </c>
    </row>
    <row r="17" spans="1:4" x14ac:dyDescent="0.15">
      <c r="A17" s="23">
        <v>43682</v>
      </c>
      <c r="B17" t="s">
        <v>26</v>
      </c>
      <c r="C17">
        <v>8000</v>
      </c>
      <c r="D17">
        <f>SUM(C$2:C17)</f>
        <v>176255</v>
      </c>
    </row>
    <row r="18" spans="1:4" x14ac:dyDescent="0.15">
      <c r="A18" s="23">
        <v>43687</v>
      </c>
      <c r="B18" t="s">
        <v>23</v>
      </c>
      <c r="C18">
        <v>6000</v>
      </c>
      <c r="D18">
        <f>SUM(C$2:C18)</f>
        <v>182255</v>
      </c>
    </row>
    <row r="19" spans="1:4" x14ac:dyDescent="0.15">
      <c r="A19" s="23">
        <v>43713</v>
      </c>
      <c r="B19" t="s">
        <v>26</v>
      </c>
      <c r="C19">
        <v>8000</v>
      </c>
      <c r="D19">
        <f>SUM(C$2:C19)</f>
        <v>190255</v>
      </c>
    </row>
    <row r="20" spans="1:4" x14ac:dyDescent="0.15">
      <c r="A20" s="23">
        <v>43718</v>
      </c>
      <c r="B20" t="s">
        <v>23</v>
      </c>
      <c r="C20">
        <v>6000</v>
      </c>
      <c r="D20">
        <f>SUM(C$2:C20)</f>
        <v>196255</v>
      </c>
    </row>
    <row r="21" spans="1:4" x14ac:dyDescent="0.15">
      <c r="A21" s="23">
        <v>43743</v>
      </c>
      <c r="B21" t="s">
        <v>26</v>
      </c>
      <c r="C21">
        <v>8000</v>
      </c>
      <c r="D21">
        <f>SUM(C$2:C21)</f>
        <v>204255</v>
      </c>
    </row>
    <row r="22" spans="1:4" x14ac:dyDescent="0.15">
      <c r="A22" s="23">
        <v>43748</v>
      </c>
      <c r="B22" t="s">
        <v>23</v>
      </c>
      <c r="C22">
        <v>6000</v>
      </c>
      <c r="D22">
        <f>SUM(C$2:C22)</f>
        <v>210255</v>
      </c>
    </row>
    <row r="23" spans="1:4" x14ac:dyDescent="0.15">
      <c r="A23" s="23">
        <v>43767</v>
      </c>
      <c r="B23" t="s">
        <v>24</v>
      </c>
      <c r="C23">
        <v>51000</v>
      </c>
      <c r="D23">
        <f>SUM(C$2:C23)</f>
        <v>261255</v>
      </c>
    </row>
    <row r="24" spans="1:4" x14ac:dyDescent="0.15">
      <c r="A24" s="23">
        <v>43774</v>
      </c>
      <c r="B24" t="s">
        <v>26</v>
      </c>
      <c r="C24">
        <v>8000</v>
      </c>
      <c r="D24">
        <f>SUM(C$2:C24)</f>
        <v>269255</v>
      </c>
    </row>
    <row r="25" spans="1:4" x14ac:dyDescent="0.15">
      <c r="A25" s="23">
        <v>43779</v>
      </c>
      <c r="B25" t="s">
        <v>23</v>
      </c>
      <c r="C25">
        <v>6000</v>
      </c>
      <c r="D25">
        <f>SUM(C$2:C25)</f>
        <v>275255</v>
      </c>
    </row>
    <row r="26" spans="1:4" x14ac:dyDescent="0.15">
      <c r="A26" s="23">
        <v>43804</v>
      </c>
      <c r="B26" t="s">
        <v>26</v>
      </c>
      <c r="C26">
        <v>8000</v>
      </c>
      <c r="D26">
        <f>SUM(C$2:C26)</f>
        <v>283255</v>
      </c>
    </row>
    <row r="27" spans="1:4" x14ac:dyDescent="0.15">
      <c r="A27" s="23">
        <v>43809</v>
      </c>
      <c r="B27" t="s">
        <v>23</v>
      </c>
      <c r="C27">
        <v>6000</v>
      </c>
      <c r="D27">
        <f>SUM(C$2:C27)</f>
        <v>289255</v>
      </c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8 D9 D10:D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6" sqref="G16"/>
    </sheetView>
  </sheetViews>
  <sheetFormatPr baseColWidth="10" defaultRowHeight="15" x14ac:dyDescent="0.15"/>
  <cols>
    <col min="6" max="6" width="10.83203125" style="27"/>
  </cols>
  <sheetData>
    <row r="1" spans="1:8" x14ac:dyDescent="0.15">
      <c r="A1" s="1" t="s">
        <v>21</v>
      </c>
      <c r="B1" s="9" t="s">
        <v>15</v>
      </c>
      <c r="C1" s="9" t="s">
        <v>38</v>
      </c>
      <c r="D1" s="24" t="s">
        <v>14</v>
      </c>
      <c r="E1" s="24" t="s">
        <v>44</v>
      </c>
      <c r="F1" s="26" t="s">
        <v>46</v>
      </c>
      <c r="G1" s="24" t="s">
        <v>45</v>
      </c>
      <c r="H1" s="24" t="s">
        <v>17</v>
      </c>
    </row>
    <row r="2" spans="1:8" x14ac:dyDescent="0.15">
      <c r="A2" s="23">
        <v>43513</v>
      </c>
      <c r="B2">
        <v>84356262</v>
      </c>
      <c r="C2" t="s">
        <v>39</v>
      </c>
      <c r="D2">
        <v>84356263</v>
      </c>
      <c r="E2">
        <f>D2/B2-1</f>
        <v>1.1854484505136043E-8</v>
      </c>
      <c r="F2" s="27">
        <f ca="1">E2/((TODAY()-A2+1)/365)</f>
        <v>4.3268868443746555E-6</v>
      </c>
      <c r="G2">
        <v>98767</v>
      </c>
      <c r="H2" t="s">
        <v>37</v>
      </c>
    </row>
    <row r="3" spans="1:8" x14ac:dyDescent="0.15">
      <c r="A3" s="25">
        <v>43515</v>
      </c>
      <c r="B3" s="24"/>
      <c r="C3" s="1" t="s">
        <v>40</v>
      </c>
      <c r="D3" s="24">
        <f>SUM(B$2:B3)</f>
        <v>84356262</v>
      </c>
      <c r="E3" s="24"/>
      <c r="F3" s="26"/>
    </row>
    <row r="4" spans="1:8" x14ac:dyDescent="0.15">
      <c r="A4" s="23">
        <v>43526.9</v>
      </c>
      <c r="B4" s="9">
        <v>86852</v>
      </c>
      <c r="C4" s="1" t="s">
        <v>4</v>
      </c>
      <c r="D4" s="24">
        <f>SUM(B$2:B4)</f>
        <v>84443114</v>
      </c>
      <c r="E4" s="24"/>
      <c r="F4" s="26"/>
    </row>
    <row r="5" spans="1:8" x14ac:dyDescent="0.15">
      <c r="A5" s="23">
        <v>43571.9</v>
      </c>
      <c r="B5" s="9">
        <v>22232</v>
      </c>
      <c r="C5" s="1" t="s">
        <v>4</v>
      </c>
      <c r="D5" s="24">
        <f>SUM(B$2:B5)</f>
        <v>84465346</v>
      </c>
      <c r="E5" s="24"/>
      <c r="F5" s="26"/>
    </row>
    <row r="6" spans="1:8" x14ac:dyDescent="0.15">
      <c r="A6" s="23">
        <v>43572.9</v>
      </c>
      <c r="B6" s="9">
        <v>31753</v>
      </c>
      <c r="C6" s="1" t="s">
        <v>4</v>
      </c>
      <c r="D6" s="24">
        <f>SUM(B$2:B6)</f>
        <v>84497099</v>
      </c>
      <c r="E6" s="24"/>
      <c r="F6" s="26"/>
    </row>
    <row r="7" spans="1:8" x14ac:dyDescent="0.15">
      <c r="A7" s="23">
        <v>43572.9</v>
      </c>
      <c r="B7" s="9">
        <v>26665</v>
      </c>
      <c r="C7" s="1" t="s">
        <v>4</v>
      </c>
      <c r="D7" s="24">
        <f>SUM(B$2:B7)</f>
        <v>84523764</v>
      </c>
      <c r="E7" s="24"/>
      <c r="F7" s="26"/>
    </row>
    <row r="8" spans="1:8" x14ac:dyDescent="0.15">
      <c r="A8" s="23">
        <v>43591.9</v>
      </c>
      <c r="B8" s="9">
        <v>12133</v>
      </c>
      <c r="C8" s="1" t="s">
        <v>4</v>
      </c>
      <c r="D8" s="24">
        <f>SUM(B$2:B8)</f>
        <v>84535897</v>
      </c>
      <c r="E8" s="24"/>
      <c r="F8" s="26"/>
    </row>
    <row r="9" spans="1:8" x14ac:dyDescent="0.15">
      <c r="A9" s="23">
        <v>43610.9</v>
      </c>
      <c r="B9" s="9">
        <v>55414</v>
      </c>
      <c r="C9" s="1" t="s">
        <v>4</v>
      </c>
      <c r="D9" s="24">
        <f>SUM(B$2:B9)</f>
        <v>84591311</v>
      </c>
      <c r="E9" s="24"/>
      <c r="F9" s="26"/>
    </row>
    <row r="10" spans="1:8" x14ac:dyDescent="0.15">
      <c r="A10" s="23">
        <v>43610.9</v>
      </c>
      <c r="B10" s="9">
        <v>34256</v>
      </c>
      <c r="C10" s="1" t="s">
        <v>4</v>
      </c>
      <c r="D10" s="24">
        <f>SUM(B$2:B10)</f>
        <v>84625567</v>
      </c>
      <c r="E10" s="24"/>
      <c r="F10" s="26"/>
    </row>
    <row r="11" spans="1:8" x14ac:dyDescent="0.15">
      <c r="A11" s="23">
        <v>43670.9</v>
      </c>
      <c r="B11" s="9">
        <v>31080</v>
      </c>
      <c r="C11" s="1" t="s">
        <v>4</v>
      </c>
      <c r="D11" s="24">
        <f>SUM(B$2:B11)</f>
        <v>84656647</v>
      </c>
      <c r="E11" s="24"/>
      <c r="F11" s="26"/>
    </row>
    <row r="12" spans="1:8" x14ac:dyDescent="0.15">
      <c r="A12" s="23">
        <v>43592.9</v>
      </c>
      <c r="B12" s="9">
        <v>53028</v>
      </c>
      <c r="C12" s="1" t="s">
        <v>4</v>
      </c>
      <c r="D12" s="24">
        <f>SUM(B$2:B12)</f>
        <v>84709675</v>
      </c>
      <c r="E12" s="24"/>
      <c r="F12" s="26"/>
    </row>
    <row r="13" spans="1:8" x14ac:dyDescent="0.15">
      <c r="A13" s="23">
        <v>43600.9</v>
      </c>
      <c r="B13" s="9">
        <v>34320</v>
      </c>
      <c r="C13" s="1" t="s">
        <v>4</v>
      </c>
      <c r="D13" s="24">
        <f>SUM(B$2:B13)</f>
        <v>84743995</v>
      </c>
      <c r="E13" s="24"/>
      <c r="F13" s="26"/>
    </row>
    <row r="14" spans="1:8" x14ac:dyDescent="0.15">
      <c r="A14" s="23">
        <v>43600.9</v>
      </c>
      <c r="B14" s="9">
        <v>24226</v>
      </c>
      <c r="C14" s="1" t="s">
        <v>4</v>
      </c>
      <c r="D14" s="24">
        <f>SUM(B$2:B14)</f>
        <v>84768221</v>
      </c>
      <c r="E14" s="24"/>
      <c r="F14" s="26"/>
    </row>
    <row r="15" spans="1:8" x14ac:dyDescent="0.15">
      <c r="A15" s="23">
        <v>43604.9</v>
      </c>
      <c r="B15" s="9">
        <v>55476</v>
      </c>
      <c r="C15" s="1" t="s">
        <v>4</v>
      </c>
      <c r="D15" s="24">
        <f>SUM(B$2:B15)</f>
        <v>84823697</v>
      </c>
      <c r="E15" s="24"/>
      <c r="F15" s="26"/>
    </row>
    <row r="16" spans="1:8" x14ac:dyDescent="0.15">
      <c r="A16" s="23">
        <v>43608.9</v>
      </c>
      <c r="B16" s="9">
        <v>105831</v>
      </c>
      <c r="C16" s="1" t="s">
        <v>4</v>
      </c>
      <c r="D16" s="24">
        <f>SUM(B$2:B16)</f>
        <v>84929528</v>
      </c>
      <c r="E16" s="24"/>
      <c r="F16" s="26"/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SheetLayoutView="100" workbookViewId="0">
      <selection activeCell="B35" sqref="B35"/>
    </sheetView>
  </sheetViews>
  <sheetFormatPr baseColWidth="10" defaultColWidth="9" defaultRowHeight="15" x14ac:dyDescent="0.15"/>
  <cols>
    <col min="2" max="2" width="12.83203125" style="1" customWidth="1"/>
    <col min="3" max="3" width="9.1640625" bestFit="1" customWidth="1"/>
    <col min="4" max="4" width="9.1640625" customWidth="1"/>
    <col min="5" max="5" width="9" customWidth="1"/>
    <col min="13" max="13" width="12.5" customWidth="1"/>
    <col min="14" max="14" width="10.5" bestFit="1" customWidth="1"/>
  </cols>
  <sheetData>
    <row r="1" spans="1:17" ht="16" thickBot="1" x14ac:dyDescent="0.2"/>
    <row r="2" spans="1:17" x14ac:dyDescent="0.15">
      <c r="B2" s="1" t="s">
        <v>4</v>
      </c>
      <c r="C2" s="9" t="s">
        <v>5</v>
      </c>
      <c r="D2" s="9" t="s">
        <v>7</v>
      </c>
      <c r="E2" s="9"/>
      <c r="F2" t="s">
        <v>6</v>
      </c>
      <c r="L2" s="2" t="s">
        <v>0</v>
      </c>
      <c r="N2" s="3"/>
      <c r="O2" s="4"/>
      <c r="Q2" s="2" t="s">
        <v>0</v>
      </c>
    </row>
    <row r="3" spans="1:17" x14ac:dyDescent="0.15">
      <c r="B3" s="23">
        <v>43474.9</v>
      </c>
      <c r="C3" s="9">
        <v>260098</v>
      </c>
      <c r="D3" s="1" t="s">
        <v>4</v>
      </c>
      <c r="E3" s="9"/>
      <c r="F3" s="1">
        <v>43487.22</v>
      </c>
      <c r="G3">
        <v>150000</v>
      </c>
      <c r="L3" s="6">
        <v>660</v>
      </c>
      <c r="N3" s="7"/>
      <c r="O3" s="8"/>
      <c r="Q3" s="6">
        <v>940</v>
      </c>
    </row>
    <row r="4" spans="1:17" ht="16" thickBot="1" x14ac:dyDescent="0.2">
      <c r="B4" s="23">
        <v>43475.9</v>
      </c>
      <c r="C4" s="9">
        <v>55690</v>
      </c>
      <c r="D4" s="1" t="s">
        <v>4</v>
      </c>
      <c r="E4" s="9">
        <f>C3+C4</f>
        <v>315788</v>
      </c>
      <c r="F4" s="1">
        <v>43514.22</v>
      </c>
      <c r="G4">
        <v>150000</v>
      </c>
      <c r="L4" s="10">
        <v>127</v>
      </c>
      <c r="N4" s="11"/>
      <c r="O4" s="12"/>
      <c r="Q4" s="6">
        <v>-50</v>
      </c>
    </row>
    <row r="5" spans="1:17" x14ac:dyDescent="0.15">
      <c r="B5" s="23">
        <v>43477.9</v>
      </c>
      <c r="C5" s="9">
        <v>51749</v>
      </c>
      <c r="D5" s="1" t="s">
        <v>4</v>
      </c>
      <c r="E5" s="9">
        <f>C3+C4+C5</f>
        <v>367537</v>
      </c>
      <c r="L5" s="6">
        <v>30</v>
      </c>
      <c r="Q5" s="13">
        <f>Q3+Q4</f>
        <v>890</v>
      </c>
    </row>
    <row r="6" spans="1:17" x14ac:dyDescent="0.15">
      <c r="A6">
        <f>B4-B3</f>
        <v>1</v>
      </c>
      <c r="B6" s="23">
        <v>43481.9</v>
      </c>
      <c r="C6" s="9">
        <v>12854</v>
      </c>
      <c r="D6" s="1" t="s">
        <v>4</v>
      </c>
      <c r="E6" s="9"/>
      <c r="L6" s="13">
        <f>SUM(L3:L5)</f>
        <v>817</v>
      </c>
      <c r="Q6" s="6">
        <v>15</v>
      </c>
    </row>
    <row r="7" spans="1:17" ht="16" thickBot="1" x14ac:dyDescent="0.2">
      <c r="B7" s="23">
        <v>43484.9</v>
      </c>
      <c r="C7" s="9">
        <v>17394</v>
      </c>
      <c r="D7" s="1" t="s">
        <v>4</v>
      </c>
      <c r="E7" s="9"/>
      <c r="L7" s="6">
        <v>36</v>
      </c>
      <c r="Q7" s="20">
        <f>Q5+Q6</f>
        <v>905</v>
      </c>
    </row>
    <row r="8" spans="1:17" x14ac:dyDescent="0.15">
      <c r="B8" s="23">
        <v>43490.9</v>
      </c>
      <c r="C8" s="9">
        <v>56726</v>
      </c>
      <c r="D8" s="1" t="s">
        <v>4</v>
      </c>
      <c r="E8" s="9"/>
      <c r="L8" s="13">
        <f>L6+L7</f>
        <v>853</v>
      </c>
    </row>
    <row r="9" spans="1:17" x14ac:dyDescent="0.15">
      <c r="B9" s="23">
        <v>43491.9</v>
      </c>
      <c r="C9" s="9">
        <v>37118</v>
      </c>
      <c r="D9" s="1" t="s">
        <v>4</v>
      </c>
      <c r="E9" s="9"/>
      <c r="L9" s="6">
        <v>7</v>
      </c>
    </row>
    <row r="10" spans="1:17" ht="16" thickBot="1" x14ac:dyDescent="0.2">
      <c r="B10" s="23">
        <v>43492.9</v>
      </c>
      <c r="C10" s="9">
        <v>61851</v>
      </c>
      <c r="D10" s="1" t="s">
        <v>4</v>
      </c>
      <c r="E10" s="9"/>
      <c r="L10" s="13">
        <f>SUM(L8:L9)</f>
        <v>860</v>
      </c>
    </row>
    <row r="11" spans="1:17" x14ac:dyDescent="0.15">
      <c r="B11" s="23">
        <v>43493.9</v>
      </c>
      <c r="C11" s="9">
        <v>37104</v>
      </c>
      <c r="D11" s="1" t="s">
        <v>4</v>
      </c>
      <c r="E11" s="9"/>
      <c r="L11" s="14">
        <v>50</v>
      </c>
      <c r="M11" s="3" t="s">
        <v>1</v>
      </c>
      <c r="N11" s="5" t="s">
        <v>2</v>
      </c>
      <c r="O11" s="15">
        <v>43496</v>
      </c>
      <c r="P11" s="4">
        <v>39</v>
      </c>
    </row>
    <row r="12" spans="1:17" ht="16" thickBot="1" x14ac:dyDescent="0.2">
      <c r="B12" s="23">
        <v>43494.9</v>
      </c>
      <c r="C12" s="9">
        <v>61828</v>
      </c>
      <c r="D12" s="1" t="s">
        <v>4</v>
      </c>
      <c r="E12" s="9"/>
      <c r="L12" s="16">
        <f>L10+L11</f>
        <v>910</v>
      </c>
      <c r="M12" s="17"/>
      <c r="N12" s="9"/>
      <c r="O12" s="18">
        <v>43487.22</v>
      </c>
      <c r="P12" s="8">
        <v>15</v>
      </c>
    </row>
    <row r="13" spans="1:17" ht="16" thickBot="1" x14ac:dyDescent="0.2">
      <c r="B13" s="23">
        <v>43495.9</v>
      </c>
      <c r="C13" s="9">
        <v>55422</v>
      </c>
      <c r="D13" s="1" t="s">
        <v>4</v>
      </c>
      <c r="E13" s="9"/>
      <c r="M13" s="16"/>
      <c r="N13" s="19"/>
      <c r="O13" s="19"/>
      <c r="P13" s="21">
        <f>SUM(P11:P12)</f>
        <v>54</v>
      </c>
    </row>
    <row r="14" spans="1:17" x14ac:dyDescent="0.15">
      <c r="B14" s="23">
        <v>43496.9</v>
      </c>
      <c r="C14" s="9">
        <v>50613</v>
      </c>
      <c r="D14" s="1" t="s">
        <v>4</v>
      </c>
      <c r="E14" s="9"/>
    </row>
    <row r="15" spans="1:17" x14ac:dyDescent="0.15">
      <c r="B15" s="23">
        <v>43499.9</v>
      </c>
      <c r="C15" s="9">
        <v>55329</v>
      </c>
      <c r="D15" s="1" t="s">
        <v>4</v>
      </c>
      <c r="E15" s="9"/>
      <c r="L15">
        <v>127</v>
      </c>
      <c r="M15" t="s">
        <v>3</v>
      </c>
    </row>
    <row r="16" spans="1:17" x14ac:dyDescent="0.15">
      <c r="B16" s="23">
        <v>43501.9</v>
      </c>
      <c r="C16" s="9">
        <v>11003</v>
      </c>
      <c r="D16" s="1" t="s">
        <v>4</v>
      </c>
      <c r="E16" s="9"/>
    </row>
    <row r="17" spans="2:18" x14ac:dyDescent="0.15">
      <c r="B17" s="23">
        <v>43526.9</v>
      </c>
      <c r="C17" s="9">
        <v>86852</v>
      </c>
      <c r="D17" s="1" t="s">
        <v>4</v>
      </c>
      <c r="E17" s="9"/>
    </row>
    <row r="18" spans="2:18" x14ac:dyDescent="0.15">
      <c r="B18" s="23">
        <v>43571.9</v>
      </c>
      <c r="C18" s="9">
        <v>22232</v>
      </c>
      <c r="D18" s="1" t="s">
        <v>4</v>
      </c>
      <c r="E18" s="9"/>
      <c r="M18" t="s">
        <v>8</v>
      </c>
      <c r="N18" t="s">
        <v>9</v>
      </c>
      <c r="O18" t="s">
        <v>8</v>
      </c>
      <c r="P18" t="s">
        <v>10</v>
      </c>
      <c r="Q18" t="s">
        <v>11</v>
      </c>
      <c r="R18" t="s">
        <v>12</v>
      </c>
    </row>
    <row r="19" spans="2:18" x14ac:dyDescent="0.15">
      <c r="B19" s="23">
        <v>43572.9</v>
      </c>
      <c r="C19" s="9">
        <v>31753</v>
      </c>
      <c r="D19" s="1" t="s">
        <v>4</v>
      </c>
      <c r="E19" s="9"/>
      <c r="M19" s="23">
        <v>43479</v>
      </c>
      <c r="N19" s="23">
        <v>43496</v>
      </c>
      <c r="O19">
        <f>N19-M19</f>
        <v>17</v>
      </c>
      <c r="P19">
        <v>0.05</v>
      </c>
      <c r="Q19">
        <v>50</v>
      </c>
      <c r="R19">
        <f>(P19/365)*Q19*O19</f>
        <v>0.11643835616438357</v>
      </c>
    </row>
    <row r="20" spans="2:18" x14ac:dyDescent="0.15">
      <c r="B20" s="23">
        <v>43572.9</v>
      </c>
      <c r="C20" s="9">
        <v>26665</v>
      </c>
      <c r="D20" s="1" t="s">
        <v>4</v>
      </c>
      <c r="E20" s="9"/>
    </row>
    <row r="21" spans="2:18" x14ac:dyDescent="0.15">
      <c r="B21" s="23">
        <v>43591.9</v>
      </c>
      <c r="C21" s="9">
        <v>12133</v>
      </c>
      <c r="D21" s="1" t="s">
        <v>4</v>
      </c>
      <c r="E21" s="9"/>
    </row>
    <row r="22" spans="2:18" x14ac:dyDescent="0.15">
      <c r="B22" s="23">
        <v>43610.9</v>
      </c>
      <c r="C22" s="9">
        <v>55414</v>
      </c>
      <c r="D22" s="1" t="s">
        <v>4</v>
      </c>
      <c r="E22" s="9"/>
    </row>
    <row r="23" spans="2:18" x14ac:dyDescent="0.15">
      <c r="B23" s="23">
        <v>43610.9</v>
      </c>
      <c r="C23" s="9">
        <v>34256</v>
      </c>
      <c r="D23" s="1" t="s">
        <v>4</v>
      </c>
      <c r="E23" s="9"/>
    </row>
    <row r="24" spans="2:18" x14ac:dyDescent="0.15">
      <c r="B24" s="23">
        <v>43670.9</v>
      </c>
      <c r="C24" s="9">
        <v>31080</v>
      </c>
      <c r="D24" s="1" t="s">
        <v>4</v>
      </c>
      <c r="E24" s="9"/>
    </row>
    <row r="25" spans="2:18" x14ac:dyDescent="0.15">
      <c r="B25" s="23">
        <v>43592.9</v>
      </c>
      <c r="C25" s="9">
        <v>53028</v>
      </c>
      <c r="D25" s="1" t="s">
        <v>4</v>
      </c>
      <c r="E25" s="9"/>
    </row>
    <row r="26" spans="2:18" x14ac:dyDescent="0.15">
      <c r="B26" s="23">
        <v>43600.9</v>
      </c>
      <c r="C26" s="9">
        <v>34320</v>
      </c>
      <c r="D26" s="1" t="s">
        <v>4</v>
      </c>
      <c r="E26" s="9"/>
    </row>
    <row r="27" spans="2:18" x14ac:dyDescent="0.15">
      <c r="B27" s="23">
        <v>43600.9</v>
      </c>
      <c r="C27" s="9">
        <v>24226</v>
      </c>
      <c r="D27" s="1" t="s">
        <v>4</v>
      </c>
      <c r="E27" s="9"/>
    </row>
    <row r="28" spans="2:18" x14ac:dyDescent="0.15">
      <c r="B28" s="23">
        <v>43604.9</v>
      </c>
      <c r="C28" s="9">
        <v>55476</v>
      </c>
      <c r="D28" s="1" t="s">
        <v>4</v>
      </c>
      <c r="E28" s="9"/>
    </row>
    <row r="29" spans="2:18" x14ac:dyDescent="0.15">
      <c r="B29" s="23">
        <v>43608.9</v>
      </c>
      <c r="C29" s="9">
        <v>105831</v>
      </c>
      <c r="D29" s="1" t="s">
        <v>4</v>
      </c>
      <c r="E29" s="9"/>
    </row>
    <row r="30" spans="2:18" ht="31" customHeight="1" x14ac:dyDescent="0.15">
      <c r="B30" s="18"/>
      <c r="C30" s="22">
        <f>SUM(C15:C29)</f>
        <v>639598</v>
      </c>
      <c r="D30" s="22"/>
      <c r="E30" s="9"/>
    </row>
  </sheetData>
  <phoneticPr fontId="3" type="noConversion"/>
  <pageMargins left="0.75" right="0.75" top="0.63" bottom="0.63" header="0.51" footer="0.51"/>
  <pageSetup paperSiz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interest</vt:lpstr>
      <vt:lpstr>income</vt:lpstr>
      <vt:lpstr>orange</vt:lpstr>
      <vt:lpstr>工作表2</vt:lpstr>
      <vt:lpstr>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2019-01-03T05:07:10Z</dcterms:created>
  <dcterms:modified xsi:type="dcterms:W3CDTF">2019-02-17T14:33:30Z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