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precompiled_with_frontend\"/>
    </mc:Choice>
  </mc:AlternateContent>
  <xr:revisionPtr revIDLastSave="0" documentId="13_ncr:1_{C5E027FE-E6D1-417F-AD59-8734EF387B24}" xr6:coauthVersionLast="47" xr6:coauthVersionMax="47" xr10:uidLastSave="{00000000-0000-0000-0000-000000000000}"/>
  <bookViews>
    <workbookView xWindow="28680" yWindow="-270" windowWidth="29040" windowHeight="177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5" l="1"/>
  <c r="D5" i="15"/>
  <c r="G16" i="15" l="1"/>
  <c r="H16" i="15"/>
  <c r="I16" i="15"/>
  <c r="J16" i="15"/>
  <c r="K16" i="15"/>
  <c r="L16" i="15"/>
  <c r="M16" i="15"/>
  <c r="M17" i="15"/>
  <c r="O39" i="3"/>
  <c r="O40" i="3"/>
  <c r="O38" i="3"/>
  <c r="M38" i="3"/>
  <c r="M40" i="3"/>
  <c r="M39" i="3"/>
  <c r="L17" i="15" s="1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I17" i="15" l="1"/>
  <c r="J17" i="15"/>
  <c r="H17" i="15"/>
  <c r="G17" i="15"/>
  <c r="E17" i="15"/>
  <c r="F17" i="15"/>
  <c r="D17" i="15"/>
  <c r="K17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11" i="17" a="1"/>
  <c r="E15" i="17" a="1"/>
  <c r="E9" i="17" a="1"/>
  <c r="K19" i="15" l="1"/>
  <c r="J12" i="17" s="1"/>
  <c r="J19" i="15"/>
  <c r="I12" i="17" s="1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C2" i="17" a="1"/>
  <c r="C15" i="17" a="1"/>
  <c r="D4" i="17" a="1"/>
  <c r="E2" i="17" a="1"/>
  <c r="D5" i="17" a="1"/>
  <c r="E3" i="17" a="1"/>
  <c r="E8" i="17" a="1"/>
  <c r="D11" i="17" a="1"/>
  <c r="C8" i="17" a="1"/>
  <c r="D3" i="17" a="1"/>
  <c r="D15" i="17" a="1"/>
  <c r="E4" i="17" a="1"/>
  <c r="D8" i="17" a="1"/>
  <c r="C11" i="17" a="1"/>
  <c r="C4" i="17" a="1"/>
  <c r="C9" i="17" a="1"/>
  <c r="D9" i="17" a="1"/>
  <c r="C3" i="17" a="1"/>
  <c r="D2" i="17" a="1"/>
  <c r="C5" i="17" a="1"/>
  <c r="E5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E16" i="15" s="1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F16" i="15" s="1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D16" i="15" s="1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<sst xmlns="http://schemas.openxmlformats.org/spreadsheetml/2006/main" count="59055" uniqueCount="59023">
  <si>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</si>
  <si>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</si>
  <si>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</si>
  <si>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</si>
  <si>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</si>
  <si>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</si>
  <si>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</si>
  <si>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</si>
  <si>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</si>
  <si>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</si>
  <si>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</si>
  <si>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</si>
  <si>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</si>
  <si>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</si>
  <si>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</si>
  <si>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</si>
  <si>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</si>
  <si>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</si>
  <si>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</si>
  <si>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</si>
  <si>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</si>
  <si>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</si>
  <si>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</si>
  <si>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</si>
  <si>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</si>
  <si>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</si>
  <si>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</si>
  <si>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</si>
  <si>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</si>
  <si>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</si>
  <si>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</si>
  <si>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</si>
  <si>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</si>
  <si>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</si>
  <si>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</si>
  <si>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</si>
  <si>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</si>
  <si>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</si>
  <si>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</si>
  <si>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</si>
  <si>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</si>
  <si>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</si>
  <si>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</si>
  <si>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</si>
  <si>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</si>
  <si>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</si>
  <si>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</si>
  <si>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</si>
  <si>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</si>
  <si>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</si>
  <si>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</si>
  <si>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</si>
  <si>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</si>
  <si>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</si>
  <si>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</si>
  <si>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</si>
  <si>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</si>
  <si>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</si>
  <si>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</si>
  <si>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</si>
  <si>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</si>
  <si>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</si>
  <si>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</si>
  <si>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</si>
  <si>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</si>
  <si>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</si>
  <si>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</si>
  <si>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</si>
  <si>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</si>
  <si>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</si>
  <si>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</si>
  <si>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</si>
  <si>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</si>
  <si>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</si>
  <si>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</si>
  <si>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</si>
  <si>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</si>
  <si>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</si>
  <si>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</si>
  <si>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</si>
  <si>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</si>
  <si>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</si>
  <si>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</si>
  <si>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</si>
  <si>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</si>
  <si>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</si>
  <si>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</si>
  <si>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</si>
  <si>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</si>
  <si>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</si>
  <si>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</si>
  <si>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</si>
  <si>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</si>
  <si>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</si>
  <si>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</si>
  <si>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</si>
  <si>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</si>
  <si>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</si>
  <si>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</si>
  <si>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</si>
  <si>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</si>
  <si>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</si>
  <si>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</si>
  <si>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</si>
  <si>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</si>
  <si>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</si>
  <si>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</si>
  <si>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</si>
  <si>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</si>
  <si>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</si>
  <si>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</si>
  <si>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</si>
  <si>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</si>
  <si>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</si>
  <si>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</si>
  <si>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</si>
  <si>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</si>
  <si>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</si>
  <si>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</si>
  <si>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</si>
  <si>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</si>
  <si>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</si>
  <si>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</si>
  <si>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</si>
  <si>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</si>
  <si>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</si>
  <si>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</si>
  <si>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</si>
  <si>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</si>
  <si>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</si>
  <si>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</si>
  <si>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</si>
  <si>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</si>
  <si>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</si>
  <si>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</si>
  <si>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</si>
  <si>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</si>
  <si>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</si>
  <si>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</si>
  <si>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</si>
  <si>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</si>
  <si>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</si>
  <si>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</si>
  <si>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</si>
  <si>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</si>
  <si>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</si>
  <si>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</si>
  <si>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</si>
  <si>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</si>
  <si>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</si>
  <si>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</si>
  <si>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</si>
  <si>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</si>
  <si>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</si>
  <si>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</si>
  <si>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</si>
  <si>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</si>
  <si>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</si>
  <si>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</si>
  <si>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</si>
  <si>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</si>
  <si>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</si>
  <si>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</si>
  <si>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</si>
  <si>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</si>
  <si>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</si>
  <si>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</si>
  <si>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</si>
  <si>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</si>
  <si>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</si>
  <si>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</si>
  <si>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</si>
  <si>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</si>
  <si>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</si>
  <si>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</si>
  <si>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</si>
  <si>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</si>
  <si>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</si>
  <si>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</si>
  <si>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</si>
  <si>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</si>
  <si>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</si>
  <si>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</si>
  <si>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</si>
  <si>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</si>
  <si>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</si>
  <si>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</si>
  <si>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</si>
  <si>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</si>
  <si>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</si>
  <si>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</si>
  <si>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</si>
  <si>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</si>
  <si>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</si>
  <si>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</si>
  <si>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</si>
  <si>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</si>
  <si>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</si>
  <si>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</si>
  <si>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</si>
  <si>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</si>
  <si>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</si>
  <si>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</si>
  <si>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</si>
  <si>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</si>
  <si>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</si>
  <si>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</si>
  <si>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</si>
  <si>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</si>
  <si>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</si>
  <si>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</si>
  <si>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</si>
  <si>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</si>
  <si>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</si>
  <si>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</si>
  <si>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</si>
  <si>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</si>
  <si>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</si>
  <si>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</si>
  <si>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</si>
  <si>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</si>
  <si>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</si>
  <si>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</si>
  <si>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</si>
  <si>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</si>
  <si>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</si>
  <si>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</si>
  <si>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</si>
  <si>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</si>
  <si>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</si>
  <si>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</si>
  <si>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</si>
  <si>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</si>
  <si>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</si>
  <si>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</si>
  <si>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</si>
  <si>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</si>
  <si>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</si>
  <si>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</si>
  <si>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</si>
  <si>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</si>
  <si>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</si>
  <si>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</si>
  <si>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</si>
  <si>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</si>
  <si>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</si>
  <si>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</si>
  <si>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</si>
  <si>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</si>
  <si>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</si>
  <si>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</si>
  <si>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</si>
  <si>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</si>
  <si>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</si>
  <si>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</si>
  <si>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</si>
  <si>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</si>
  <si>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</si>
  <si>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</si>
  <si>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</si>
  <si>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</si>
  <si>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</si>
  <si>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</si>
  <si>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</si>
  <si>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</si>
  <si>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</si>
  <si>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</si>
  <si>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</si>
  <si>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</si>
  <si>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</si>
  <si>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</si>
  <si>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</si>
  <si>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</si>
  <si>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</si>
  <si>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</si>
  <si>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</si>
  <si>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</si>
  <si>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</si>
  <si>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</si>
  <si>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</si>
  <si>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</si>
  <si>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</si>
  <si>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</si>
  <si>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</si>
  <si>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</si>
  <si>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</si>
  <si>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</si>
  <si>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</si>
  <si>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</si>
  <si>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</si>
  <si>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</si>
  <si>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</si>
  <si>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</si>
  <si>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</si>
  <si>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</si>
  <si>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</si>
  <si>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</si>
  <si>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</si>
  <si>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</si>
  <si>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</si>
  <si>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</si>
  <si>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</si>
  <si>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</si>
  <si>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</si>
  <si>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</si>
  <si>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</si>
  <si>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</si>
  <si>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</si>
  <si>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</si>
  <si>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</si>
  <si>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</si>
  <si>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</si>
  <si>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</si>
  <si>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</si>
  <si>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</si>
  <si>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</si>
  <si>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</si>
  <si>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</si>
  <si>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</si>
  <si>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</si>
  <si>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</si>
  <si>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</si>
  <si>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</si>
  <si>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</si>
  <si>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</si>
  <si>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</si>
  <si>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</si>
  <si>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</si>
  <si>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</si>
  <si>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</si>
  <si>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</si>
  <si>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</si>
  <si>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</si>
  <si>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</si>
  <si>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</si>
  <si>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</si>
  <si>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</si>
  <si>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</si>
  <si>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</si>
  <si>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</si>
  <si>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</si>
  <si>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</si>
  <si>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</si>
  <si>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</si>
  <si>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</si>
  <si>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</si>
  <si>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</si>
  <si>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</si>
  <si>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</si>
  <si>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</si>
  <si>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</si>
  <si>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</si>
  <si>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</si>
  <si>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</si>
  <si>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</si>
  <si>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</si>
  <si>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</si>
  <si>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</si>
  <si>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</si>
  <si>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</si>
  <si>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</si>
  <si>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</si>
  <si>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</si>
  <si>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</si>
  <si>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</si>
  <si>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</si>
  <si>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</si>
  <si>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</si>
  <si>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</si>
  <si>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</si>
  <si>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</si>
  <si>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</si>
  <si>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</si>
  <si>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</si>
  <si>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</si>
  <si>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</si>
  <si>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</si>
  <si>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</si>
  <si>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</si>
  <si>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</si>
  <si>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</si>
  <si>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</si>
  <si>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</si>
  <si>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</si>
  <si>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</si>
  <si>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</si>
  <si>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</si>
  <si>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</si>
  <si>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</si>
  <si>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</si>
  <si>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</si>
  <si>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</si>
  <si>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</si>
  <si>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</si>
  <si>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</si>
  <si>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</si>
  <si>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</si>
  <si>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</si>
  <si>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</si>
  <si>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</si>
  <si>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</si>
  <si>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</si>
  <si>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</si>
  <si>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</si>
  <si>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</si>
  <si>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</si>
  <si>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</si>
  <si>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</si>
  <si>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</si>
  <si>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</si>
  <si>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</si>
  <si>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</si>
  <si>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</si>
  <si>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</si>
  <si>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</si>
  <si>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</si>
  <si>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</si>
  <si>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</si>
  <si>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</si>
  <si>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</si>
  <si>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</si>
  <si>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</si>
  <si>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</si>
  <si>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</si>
  <si>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</si>
  <si>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</si>
  <si>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</si>
  <si>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</si>
  <si>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</si>
  <si>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</si>
  <si>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</si>
  <si>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</si>
  <si>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</si>
  <si>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</si>
  <si>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</si>
  <si>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</si>
  <si>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</si>
  <si>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</si>
  <si>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</si>
  <si>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</si>
  <si>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</si>
  <si>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</si>
  <si>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</si>
  <si>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</si>
  <si>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</si>
  <si>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</si>
  <si>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</si>
  <si>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</si>
  <si>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</si>
  <si>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</si>
  <si>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</si>
  <si>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</si>
  <si>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</si>
  <si>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</si>
  <si>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</si>
  <si>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</si>
  <si>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</si>
  <si>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</si>
  <si>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</si>
  <si>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</si>
  <si>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</si>
  <si>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</si>
  <si>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</si>
  <si>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</si>
  <si>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</si>
  <si>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</si>
  <si>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</si>
  <si>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</si>
  <si>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</si>
  <si>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</si>
  <si>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</si>
  <si>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</si>
  <si>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</si>
  <si>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</si>
  <si>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</si>
  <si>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</si>
  <si>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</si>
  <si>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</si>
  <si>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</si>
  <si>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</si>
  <si>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</si>
  <si>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</si>
  <si>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</si>
  <si>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</si>
  <si>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</si>
  <si>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</si>
  <si>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</si>
  <si>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</si>
  <si>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</si>
  <si>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</si>
  <si>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</si>
  <si>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</si>
  <si>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</si>
  <si>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</si>
  <si>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</si>
  <si>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</si>
  <si>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</si>
  <si>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</si>
  <si>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</si>
  <si>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</si>
  <si>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</si>
  <si>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</si>
  <si>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</si>
  <si>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</si>
  <si>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</si>
  <si>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</si>
  <si>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</si>
  <si>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</si>
  <si>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</si>
  <si>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</si>
  <si>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</si>
  <si>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</si>
  <si>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</si>
  <si>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</si>
  <si>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</si>
  <si>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</si>
  <si>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</si>
  <si>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</si>
  <si>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</si>
  <si>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</si>
  <si>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</si>
  <si>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</si>
  <si>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</si>
  <si>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</si>
  <si>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</si>
  <si>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</si>
  <si>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</si>
  <si>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</si>
  <si>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</si>
  <si>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</si>
  <si>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</si>
  <si>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</si>
  <si>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</si>
  <si>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</si>
  <si>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</si>
  <si>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</si>
  <si>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</si>
  <si>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</si>
  <si>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</si>
  <si>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</si>
  <si>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</si>
  <si>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</si>
  <si>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</si>
  <si>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</si>
  <si>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</si>
  <si>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</si>
  <si>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</si>
  <si>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</si>
  <si>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</si>
  <si>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</si>
  <si>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</si>
  <si>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</si>
  <si>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</si>
  <si>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</si>
  <si>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</si>
  <si>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</si>
  <si>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</si>
  <si>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</si>
  <si>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</si>
  <si>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</si>
  <si>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</si>
  <si>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</si>
  <si>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</si>
  <si>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</si>
  <si>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</si>
  <si>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</si>
  <si>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</si>
  <si>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</si>
  <si>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</si>
  <si>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</si>
  <si>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</si>
  <si>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</si>
  <si>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</si>
  <si>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</si>
  <si>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</si>
  <si>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</si>
  <si>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</si>
  <si>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</si>
  <si>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</si>
  <si>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</si>
  <si>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</si>
  <si>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</si>
  <si>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</si>
  <si>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</si>
  <si>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</si>
  <si>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</si>
  <si>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</si>
  <si>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</si>
  <si>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</si>
  <si>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</si>
  <si>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</si>
  <si>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</si>
  <si>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</si>
  <si>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</si>
  <si>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</si>
  <si>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</si>
  <si>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</si>
  <si>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</si>
  <si>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</si>
  <si>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</si>
  <si>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</si>
  <si>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</si>
  <si>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</si>
  <si>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</si>
  <si>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</si>
  <si>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</si>
  <si>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</si>
  <si>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</si>
  <si>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</si>
  <si>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</si>
  <si>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</si>
  <si>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</si>
  <si>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</si>
  <si>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</si>
  <si>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</si>
  <si>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</si>
  <si>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</si>
  <si>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</si>
  <si>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</si>
  <si>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</si>
  <si>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</si>
  <si>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</si>
  <si>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</si>
  <si>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</si>
  <si>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</si>
  <si>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</si>
  <si>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</si>
  <si>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</si>
  <si>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</si>
  <si>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</si>
  <si>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</si>
  <si>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</si>
  <si>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</si>
  <si>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</si>
  <si>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</si>
  <si>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</si>
  <si>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</si>
  <si>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</si>
  <si>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</si>
  <si>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</si>
  <si>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</si>
  <si>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</si>
  <si>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</si>
  <si>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</si>
  <si>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</si>
  <si>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</si>
  <si>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</si>
  <si>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</si>
  <si>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</si>
  <si>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</si>
  <si>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</si>
  <si>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</si>
  <si>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</si>
  <si>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</si>
  <si>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</si>
  <si>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</si>
  <si>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</si>
  <si>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</si>
  <si>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</si>
  <si>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</si>
  <si>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</si>
  <si>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</si>
  <si>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</si>
  <si>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</si>
  <si>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</si>
  <si>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</si>
  <si>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</si>
  <si>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</si>
  <si>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</si>
  <si>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</si>
  <si>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</si>
  <si>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</si>
  <si>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</si>
  <si>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</si>
  <si>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</si>
  <si>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</si>
  <si>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</si>
  <si>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</si>
  <si>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</si>
  <si>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</si>
  <si>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</si>
  <si>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</si>
  <si>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</si>
  <si>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</si>
  <si>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</si>
  <si>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</si>
  <si>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</si>
  <si>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</si>
  <si>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</si>
  <si>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</si>
  <si>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</si>
  <si>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</si>
  <si>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</si>
  <si>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</si>
  <si>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</si>
  <si>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</si>
  <si>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</si>
  <si>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</si>
  <si>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</si>
  <si>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</si>
  <si>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</si>
  <si>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</si>
  <si>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</si>
  <si>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</si>
  <si>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</si>
  <si>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</si>
  <si>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</si>
  <si>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</si>
  <si>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</si>
  <si>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</si>
  <si>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</si>
  <si>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</si>
  <si>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</si>
  <si>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</si>
  <si>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</si>
  <si>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</si>
  <si>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</si>
  <si>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</si>
  <si>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</si>
  <si>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</si>
  <si>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</si>
  <si>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</si>
  <si>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</si>
  <si>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</si>
  <si>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</si>
  <si>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</si>
  <si>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</si>
  <si>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</si>
  <si>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</si>
  <si>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</si>
  <si>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</si>
  <si>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</si>
  <si>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</si>
  <si>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</si>
  <si>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</si>
  <si>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</si>
  <si>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</si>
  <si>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</si>
  <si>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</si>
  <si>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</si>
  <si>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</si>
  <si>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</si>
  <si>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</si>
  <si>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</si>
  <si>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</si>
  <si>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</si>
  <si>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</si>
  <si>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</si>
  <si>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</si>
  <si>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</si>
  <si>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</si>
  <si>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</si>
  <si>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</si>
  <si>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</si>
  <si>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</si>
  <si>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</si>
  <si>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</si>
  <si>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</si>
  <si>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</si>
  <si>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</si>
  <si>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</si>
  <si>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</si>
  <si>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</si>
  <si>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</si>
  <si>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</si>
  <si>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</si>
  <si>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</si>
  <si>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</si>
  <si>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</si>
  <si>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</si>
  <si>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</si>
  <si>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</si>
  <si>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</si>
  <si>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</si>
  <si>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</si>
  <si>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</si>
  <si>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</si>
  <si>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</si>
  <si>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</si>
  <si>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</si>
  <si>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</si>
  <si>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</si>
  <si>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</si>
  <si>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</si>
  <si>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</si>
  <si>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</si>
  <si>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</si>
  <si>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</si>
  <si>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</si>
  <si>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</si>
  <si>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</si>
  <si>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</si>
  <si>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</si>
  <si>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</si>
  <si>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</si>
  <si>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</si>
  <si>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</si>
  <si>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</si>
  <si>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</si>
  <si>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</si>
  <si>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</si>
  <si>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</si>
  <si>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</si>
  <si>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</si>
  <si>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</si>
  <si>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</si>
  <si>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</si>
  <si>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</si>
  <si>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</si>
  <si>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</si>
  <si>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</si>
  <si>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</si>
  <si>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</si>
  <si>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</si>
  <si>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</si>
  <si>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</si>
  <si>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</si>
  <si>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</si>
  <si>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</si>
  <si>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</si>
  <si>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</si>
  <si>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</si>
  <si>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</si>
  <si>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</si>
  <si>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</si>
  <si>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</si>
  <si>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</si>
  <si>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</si>
  <si>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</si>
  <si>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</si>
  <si>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</si>
  <si>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</si>
  <si>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</si>
  <si>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</si>
  <si>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</si>
  <si>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</si>
  <si>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</si>
  <si>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</si>
  <si>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</si>
  <si>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</si>
  <si>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</si>
  <si>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</si>
  <si>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</si>
  <si>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</si>
  <si>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</si>
  <si>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</si>
  <si>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</si>
  <si>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</si>
  <si>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</si>
  <si>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</si>
  <si>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</si>
  <si>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</si>
  <si>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</si>
  <si>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</si>
  <si>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</si>
  <si>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</si>
  <si>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</si>
  <si>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</si>
  <si>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</si>
  <si>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</si>
  <si>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</si>
  <si>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</si>
  <si>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</si>
  <si>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</si>
  <si>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</si>
  <si>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</si>
  <si>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</si>
  <si>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</si>
  <si>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</si>
  <si>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</si>
  <si>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</si>
  <si>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</si>
  <si>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</si>
  <si>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</si>
  <si>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</si>
  <si>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</si>
  <si>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</si>
  <si>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</si>
  <si>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</si>
  <si>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</si>
  <si>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</si>
  <si>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</si>
  <si>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</si>
  <si>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</si>
  <si>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</si>
  <si>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</si>
  <si>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</si>
  <si>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</si>
  <si>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</si>
  <si>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</si>
  <si>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</si>
  <si>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</si>
  <si>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</si>
  <si>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</si>
  <si>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</si>
  <si>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</si>
  <si>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</si>
  <si>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</si>
  <si>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</si>
  <si>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</si>
  <si>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</si>
  <si>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</si>
  <si>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</si>
  <si>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</si>
  <si>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</si>
  <si>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</si>
  <si>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</si>
  <si>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</si>
  <si>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</si>
  <si>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</si>
  <si>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</si>
  <si>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</si>
  <si>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</si>
  <si>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</si>
  <si>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</si>
  <si>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</si>
  <si>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</si>
  <si>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</si>
  <si>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</si>
  <si>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</si>
  <si>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</si>
  <si>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</si>
  <si>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</si>
  <si>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</si>
  <si>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</si>
  <si>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</si>
  <si>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</si>
  <si>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</si>
  <si>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</si>
  <si>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</si>
  <si>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</si>
  <si>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</si>
  <si>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</si>
  <si>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</si>
  <si>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</si>
  <si>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</si>
  <si>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</si>
  <si>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</si>
  <si>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</si>
  <si>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</si>
  <si>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</si>
  <si>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</si>
  <si>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</si>
  <si>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</si>
  <si>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</si>
  <si>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</si>
  <si>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</si>
  <si>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</si>
  <si>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</si>
  <si>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</si>
  <si>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</si>
  <si>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</si>
  <si>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</si>
  <si>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</si>
  <si>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</si>
  <si>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</si>
  <si>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</si>
  <si>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</si>
  <si>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</si>
  <si>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</si>
  <si>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</si>
  <si>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</si>
  <si>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</si>
  <si>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</si>
  <si>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</si>
  <si>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</si>
  <si>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</si>
  <si>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</si>
  <si>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</si>
  <si>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</si>
  <si>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</si>
  <si>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</si>
  <si>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</si>
  <si>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</si>
  <si>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</si>
  <si>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</si>
  <si>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</si>
  <si>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</si>
  <si>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</si>
  <si>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</si>
  <si>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</si>
  <si>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</si>
  <si>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</si>
  <si>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</si>
  <si>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</si>
  <si>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</si>
  <si>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</si>
  <si>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</si>
  <si>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</si>
  <si>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</si>
  <si>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</si>
  <si>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</si>
  <si>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</si>
  <si>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</si>
  <si>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</si>
  <si>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</si>
  <si>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</si>
  <si>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</si>
  <si>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</si>
  <si>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</si>
  <si>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</si>
  <si>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</si>
  <si>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</si>
  <si>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</si>
  <si>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</si>
  <si>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</si>
  <si>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</si>
  <si>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</si>
  <si>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</si>
  <si>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</si>
  <si>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</si>
  <si>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</si>
  <si>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</si>
  <si>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</si>
  <si>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</si>
  <si>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</si>
  <si>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</si>
  <si>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</si>
  <si>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</si>
  <si>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</si>
  <si>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</si>
  <si>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</si>
  <si>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</si>
  <si>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</si>
  <si>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</si>
  <si>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</si>
  <si>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</si>
  <si>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</si>
  <si>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</si>
  <si>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</si>
  <si>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</si>
  <si>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</si>
  <si>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</si>
  <si>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</si>
  <si>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</si>
  <si>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</si>
  <si>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</si>
  <si>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</si>
  <si>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</si>
  <si>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</si>
  <si>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</si>
  <si>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</si>
  <si>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</si>
  <si>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</si>
  <si>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</si>
  <si>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</si>
  <si>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</si>
  <si>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</si>
  <si>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</si>
  <si>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</si>
  <si>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</si>
  <si>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</si>
  <si>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</si>
  <si>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</si>
  <si>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</si>
  <si>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</si>
  <si>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</si>
  <si>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</si>
  <si>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</si>
  <si>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</si>
  <si>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</si>
  <si>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</si>
  <si>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</si>
  <si>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</si>
  <si>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</si>
  <si>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</si>
  <si>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</si>
  <si>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</si>
  <si>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</si>
  <si>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</si>
  <si>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</si>
  <si>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</si>
  <si>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</si>
  <si>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</si>
  <si>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</si>
  <si>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</si>
  <si>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</si>
  <si>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</si>
  <si>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</si>
  <si>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</si>
  <si>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</si>
  <si>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</si>
  <si>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</si>
  <si>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</si>
  <si>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</si>
  <si>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</si>
  <si>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</si>
  <si>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</si>
  <si>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</si>
  <si>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</si>
  <si>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</si>
  <si>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</si>
  <si>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</si>
  <si>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</si>
  <si>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</si>
  <si>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</si>
  <si>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</si>
  <si>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</si>
  <si>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</si>
  <si>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</si>
  <si>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</si>
  <si>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</si>
  <si>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</si>
  <si>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</si>
  <si>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</si>
  <si>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</si>
  <si>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</si>
  <si>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</si>
  <si>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</si>
  <si>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</si>
  <si>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</si>
  <si>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</si>
  <si>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</si>
  <si>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</si>
  <si>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</si>
  <si>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</si>
  <si>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</si>
  <si>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</si>
  <si>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</si>
  <si>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</si>
  <si>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</si>
  <si>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</si>
  <si>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</si>
  <si>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</si>
  <si>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</si>
  <si>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</si>
  <si>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</si>
  <si>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</si>
  <si>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</si>
  <si>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</si>
  <si>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</si>
  <si>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</si>
  <si>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</si>
  <si>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</si>
  <si>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</si>
  <si>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</si>
  <si>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</si>
  <si>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</si>
  <si>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</si>
  <si>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</si>
  <si>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</si>
  <si>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</si>
  <si>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</si>
  <si>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</si>
  <si>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</si>
  <si>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</si>
  <si>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</si>
  <si>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</si>
  <si>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</si>
  <si>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</si>
  <si>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</si>
  <si>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</si>
  <si>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</si>
  <si>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</si>
  <si>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</si>
  <si>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</si>
  <si>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</si>
  <si>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</si>
  <si>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</si>
  <si>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</si>
  <si>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</si>
  <si>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</si>
  <si>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</si>
  <si>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</si>
  <si>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</si>
  <si>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</si>
  <si>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</si>
  <si>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</si>
  <si>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</si>
  <si>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</si>
  <si>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</si>
  <si>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</si>
  <si>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</si>
  <si>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</si>
  <si>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</si>
  <si>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</si>
  <si>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</si>
  <si>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</si>
  <si>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</si>
  <si>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</si>
  <si>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</si>
  <si>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</si>
  <si>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</si>
  <si>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</si>
  <si>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</si>
  <si>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</si>
  <si>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</si>
  <si>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</si>
  <si>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</si>
  <si>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</si>
  <si>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</si>
  <si>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</si>
  <si>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</si>
  <si>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</si>
  <si>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</si>
  <si>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</si>
  <si>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</si>
  <si>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</si>
  <si>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</si>
  <si>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</si>
  <si>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</si>
  <si>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</si>
  <si>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</si>
  <si>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</si>
  <si>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</si>
  <si>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</si>
  <si>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</si>
  <si>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</si>
  <si>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</si>
  <si>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</si>
  <si>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</si>
  <si>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</si>
  <si>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</si>
  <si>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</si>
  <si>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</si>
  <si>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</si>
  <si>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</si>
  <si>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</si>
  <si>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</si>
  <si>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</si>
  <si>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</si>
  <si>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</si>
  <si>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</si>
  <si>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</si>
  <si>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</si>
  <si>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</si>
  <si>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</si>
  <si>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</si>
  <si>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</si>
  <si>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</si>
  <si>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</si>
  <si>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</si>
  <si>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</si>
  <si>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</si>
  <si>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</si>
  <si>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</si>
  <si>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</si>
  <si>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</si>
  <si>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</si>
  <si>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</si>
  <si>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</si>
  <si>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</si>
  <si>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</si>
  <si>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</si>
  <si>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</si>
  <si>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</si>
  <si>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</si>
  <si>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</si>
  <si>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</si>
  <si>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</si>
  <si>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</si>
  <si>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</si>
  <si>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</si>
  <si>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</si>
  <si>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</si>
  <si>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</si>
  <si>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</si>
  <si>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</si>
  <si>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</si>
  <si>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</si>
  <si>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</si>
  <si>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</si>
  <si>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</si>
  <si>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</si>
  <si>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</si>
  <si>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</si>
  <si>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</si>
  <si>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</si>
  <si>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</si>
  <si>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</si>
  <si>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</si>
  <si>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</si>
  <si>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</si>
  <si>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</si>
  <si>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</si>
  <si>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</si>
  <si>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</si>
  <si>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</si>
  <si>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</si>
  <si>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</si>
  <si>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</si>
  <si>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</si>
  <si>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</si>
  <si>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</si>
  <si>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</si>
  <si>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</si>
  <si>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</si>
  <si>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</si>
  <si>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</si>
  <si>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</si>
  <si>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</si>
  <si>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</si>
  <si>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</si>
  <si>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</si>
  <si>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</si>
  <si>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</si>
  <si>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</si>
  <si>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</si>
  <si>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</si>
  <si>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</si>
  <si>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</si>
  <si>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</si>
  <si>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</si>
  <si>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</si>
  <si>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</si>
  <si>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</si>
  <si>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</si>
  <si>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</si>
  <si>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</si>
  <si>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</si>
  <si>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</si>
  <si>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</si>
  <si>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</si>
  <si>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</si>
  <si>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</si>
  <si>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</si>
  <si>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</si>
  <si>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</si>
  <si>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</si>
  <si>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</si>
  <si>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</si>
  <si>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</si>
  <si>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</si>
  <si>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</si>
  <si>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</si>
  <si>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</si>
  <si>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</si>
  <si>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</si>
  <si>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</si>
  <si>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</si>
  <si>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</si>
  <si>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</si>
  <si>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</si>
  <si>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</si>
  <si>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</si>
  <si>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</si>
  <si>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</si>
  <si>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</si>
  <si>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</si>
  <si>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</si>
  <si>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</si>
  <si>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</si>
  <si>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</si>
  <si>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</si>
  <si>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</si>
  <si>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</si>
  <si>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</si>
  <si>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</si>
  <si>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</si>
  <si>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</si>
  <si>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</si>
  <si>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</si>
  <si>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</si>
  <si>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</si>
  <si>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</si>
  <si>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</si>
  <si>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</si>
  <si>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</si>
  <si>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</si>
  <si>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</si>
  <si>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</si>
  <si>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</si>
  <si>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</si>
  <si>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</si>
  <si>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</si>
  <si>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</si>
  <si>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</si>
  <si>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</si>
  <si>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</si>
  <si>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</si>
  <si>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</si>
  <si>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</si>
  <si>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</si>
  <si>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</si>
  <si>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</si>
  <si>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</si>
  <si>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</si>
  <si>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</si>
  <si>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</si>
  <si>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</si>
  <si>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</si>
  <si>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</si>
  <si>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</si>
  <si>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</si>
  <si>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</si>
  <si>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</si>
  <si>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</si>
  <si>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</si>
  <si>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</si>
  <si>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</si>
  <si>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</si>
  <si>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</si>
  <si>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</si>
  <si>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</si>
  <si>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</si>
  <si>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</si>
  <si>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</si>
  <si>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</si>
  <si>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</si>
  <si>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</si>
  <si>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</si>
  <si>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</si>
  <si>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</si>
  <si>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</si>
  <si>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</si>
  <si>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</si>
  <si>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</si>
  <si>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</si>
  <si>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</si>
  <si>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</si>
  <si>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</si>
  <si>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</si>
  <si>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</si>
  <si>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</si>
  <si>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</si>
  <si>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</si>
  <si>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</si>
  <si>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</si>
  <si>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</si>
  <si>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</si>
  <si>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</si>
  <si>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</si>
  <si>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</si>
  <si>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</si>
  <si>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</si>
  <si>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</si>
  <si>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</si>
  <si>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</si>
  <si>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</si>
  <si>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</si>
  <si>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</si>
  <si>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</si>
  <si>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</si>
  <si>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</si>
  <si>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</si>
  <si>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</si>
  <si>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</si>
  <si>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</si>
  <si>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</si>
  <si>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</si>
  <si>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</si>
  <si>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</si>
  <si>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</si>
  <si>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</si>
  <si>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</si>
  <si>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</si>
  <si>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</si>
  <si>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</si>
  <si>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</si>
  <si>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</si>
  <si>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</si>
  <si>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</si>
  <si>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</si>
  <si>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</si>
  <si>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</si>
  <si>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</si>
  <si>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</si>
  <si>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</si>
  <si>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</si>
  <si>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</si>
  <si>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</si>
  <si>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</si>
  <si>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</si>
  <si>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</si>
  <si>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</si>
  <si>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</si>
  <si>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</si>
  <si>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</si>
  <si>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</si>
  <si>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</si>
  <si>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</si>
  <si>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</si>
  <si>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</si>
  <si>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</si>
  <si>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</si>
  <si>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</si>
  <si>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</si>
  <si>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</si>
  <si>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</si>
  <si>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</si>
  <si>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</si>
  <si>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</si>
  <si>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</si>
  <si>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</si>
  <si>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</si>
  <si>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</si>
  <si>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</si>
  <si>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</si>
  <si>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</si>
  <si>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</si>
  <si>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</si>
  <si>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</si>
  <si>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</si>
  <si>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</si>
  <si>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</si>
  <si>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</si>
  <si>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</si>
  <si>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</si>
  <si>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</si>
  <si>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</si>
  <si>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</si>
  <si>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</si>
  <si>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</si>
  <si>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</si>
  <si>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</si>
  <si>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</si>
  <si>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</si>
  <si>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</si>
  <si>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</si>
  <si>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</si>
  <si>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</si>
  <si>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</si>
  <si>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</si>
  <si>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</si>
  <si>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</si>
  <si>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</si>
  <si>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</si>
  <si>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</si>
  <si>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</si>
  <si>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</si>
  <si>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</si>
  <si>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</si>
  <si>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</si>
  <si>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</si>
  <si>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</si>
  <si>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</si>
  <si>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</si>
  <si>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</si>
  <si>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</si>
  <si>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</si>
  <si>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</si>
  <si>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</si>
  <si>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</si>
  <si>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</si>
  <si>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</si>
  <si>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</si>
  <si>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</si>
  <si>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</si>
  <si>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</si>
  <si>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</si>
  <si>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</si>
  <si>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</si>
  <si>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</si>
  <si>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</si>
  <si>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</si>
  <si>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</si>
  <si>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</si>
  <si>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</si>
  <si>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</si>
  <si>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</si>
  <si>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</si>
  <si>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</si>
  <si>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</si>
  <si>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</si>
  <si>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</si>
  <si>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</si>
  <si>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</si>
  <si>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</si>
  <si>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</si>
  <si>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</si>
  <si>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</si>
  <si>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</si>
  <si>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</si>
  <si>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</si>
  <si>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</si>
  <si>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</si>
  <si>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</si>
  <si>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</si>
  <si>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</si>
  <si>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</si>
  <si>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</si>
  <si>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</si>
  <si>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</si>
  <si>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</si>
  <si>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</si>
  <si>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</si>
  <si>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</si>
  <si>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</si>
  <si>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</si>
  <si>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</si>
  <si>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</si>
  <si>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</si>
  <si>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</si>
  <si>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</si>
  <si>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</si>
  <si>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</si>
  <si>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</si>
  <si>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</si>
  <si>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</si>
  <si>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</si>
  <si>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</si>
  <si>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</si>
  <si>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</si>
  <si>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</si>
  <si>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</si>
  <si>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</si>
  <si>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</si>
  <si>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</si>
  <si>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</si>
  <si>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</si>
  <si>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</si>
  <si>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</si>
  <si>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</si>
  <si>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</si>
  <si>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</si>
  <si>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</si>
  <si>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</si>
  <si>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</si>
  <si>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</si>
  <si>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</si>
  <si>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</si>
  <si>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</si>
  <si>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</si>
  <si>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</si>
  <si>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</si>
  <si>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</si>
  <si>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</si>
  <si>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</si>
  <si>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</si>
  <si>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</si>
  <si>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</si>
  <si>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</si>
  <si>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</si>
  <si>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</si>
  <si>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</si>
  <si>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</si>
  <si>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</si>
  <si>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</si>
  <si>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</si>
  <si>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</si>
  <si>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</si>
  <si>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</si>
  <si>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</si>
  <si>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</si>
  <si>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</si>
  <si>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</si>
  <si>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</si>
  <si>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</si>
  <si>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</si>
  <si>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</si>
  <si>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</si>
  <si>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</si>
  <si>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</si>
  <si>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</si>
  <si>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</si>
  <si>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</si>
  <si>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</si>
  <si>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</si>
  <si>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</si>
  <si>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</si>
  <si>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</si>
  <si>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</si>
  <si>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</si>
  <si>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</si>
  <si>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</si>
  <si>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</si>
  <si>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</si>
  <si>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</si>
  <si>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</si>
  <si>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</si>
  <si>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</si>
  <si>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</si>
  <si>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</si>
  <si>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</si>
  <si>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</si>
  <si>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</si>
  <si>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</si>
  <si>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</si>
  <si>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</si>
  <si>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</si>
  <si>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</si>
  <si>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</si>
  <si>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</si>
  <si>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</si>
  <si>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</si>
  <si>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</si>
  <si>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</si>
  <si>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</si>
  <si>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</si>
  <si>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</si>
  <si>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</si>
  <si>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</si>
  <si>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</si>
  <si>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</si>
  <si>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</si>
  <si>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</si>
  <si>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</si>
  <si>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</si>
  <si>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</si>
  <si>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</si>
  <si>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</si>
  <si>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</si>
  <si>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</si>
  <si>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</si>
  <si>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</si>
  <si>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</si>
  <si>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</si>
  <si>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</si>
  <si>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</si>
  <si>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</si>
  <si>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</si>
  <si>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</si>
  <si>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</si>
  <si>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</si>
  <si>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</si>
  <si>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</si>
  <si>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</si>
  <si>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</si>
  <si>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</si>
  <si>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</si>
  <si>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</si>
  <si>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</si>
  <si>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</si>
  <si>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</si>
  <si>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</si>
  <si>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</si>
  <si>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</si>
  <si>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</si>
  <si>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</si>
  <si>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</si>
  <si>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</si>
  <si>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</si>
  <si>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</si>
  <si>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</si>
  <si>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</si>
  <si>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</si>
  <si>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</si>
  <si>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</si>
  <si>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</si>
  <si>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</si>
  <si>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</si>
  <si>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</si>
  <si>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</si>
  <si>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</si>
  <si>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</si>
  <si>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</si>
  <si>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</si>
  <si>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</si>
  <si>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</si>
  <si>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</si>
  <si>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</si>
  <si>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</si>
  <si>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</si>
  <si>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</si>
  <si>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</si>
  <si>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</si>
  <si>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</si>
  <si>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</si>
  <si>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</si>
  <si>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</si>
  <si>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</si>
  <si>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</si>
  <si>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</si>
  <si>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</si>
  <si>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</si>
  <si>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</si>
  <si>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</si>
  <si>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</si>
  <si>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</si>
  <si>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</si>
  <si>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</si>
  <si>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</si>
  <si>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</si>
  <si>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</si>
  <si>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</si>
  <si>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</si>
  <si>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</si>
  <si>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</si>
  <si>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</si>
  <si>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</si>
  <si>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</si>
  <si>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</si>
  <si>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</si>
  <si>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</si>
  <si>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</si>
  <si>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</si>
  <si>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</si>
  <si>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</si>
  <si>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</si>
  <si>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</si>
  <si>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</si>
  <si>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</si>
  <si>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</si>
  <si>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</si>
  <si>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</si>
  <si>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</si>
  <si>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</si>
  <si>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</si>
  <si>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</si>
  <si>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</si>
  <si>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</si>
  <si>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</si>
  <si>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</si>
  <si>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</si>
  <si>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</si>
  <si>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</si>
  <si>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</si>
  <si>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</si>
  <si>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</si>
  <si>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</si>
  <si>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</si>
  <si>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</si>
  <si>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</si>
  <si>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</si>
  <si>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</si>
  <si>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</si>
  <si>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</si>
  <si>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</si>
  <si>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</si>
  <si>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</si>
  <si>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</si>
  <si>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</si>
  <si>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</si>
  <si>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</si>
  <si>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</si>
  <si>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</si>
  <si>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</si>
  <si>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</si>
  <si>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</si>
  <si>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</si>
  <si>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</si>
  <si>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</si>
  <si>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</si>
  <si>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</si>
  <si>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</si>
  <si>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</si>
  <si>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</si>
  <si>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</si>
  <si>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</si>
  <si>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</si>
  <si>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</si>
  <si>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</si>
  <si>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</si>
  <si>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</si>
  <si>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</si>
  <si>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</si>
  <si>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</si>
  <si>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</si>
  <si>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</si>
  <si>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</si>
  <si>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</si>
  <si>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</si>
  <si>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</si>
  <si>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</si>
  <si>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</si>
  <si>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</si>
  <si>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</si>
  <si>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</si>
  <si>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</si>
  <si>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</si>
  <si>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</si>
  <si>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</si>
  <si>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</si>
  <si>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</si>
  <si>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</si>
  <si>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</si>
  <si>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</si>
  <si>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</si>
  <si>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</si>
  <si>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</si>
  <si>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</si>
  <si>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</si>
  <si>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</si>
  <si>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</si>
  <si>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</si>
  <si>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</si>
  <si>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</si>
  <si>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</si>
  <si>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</si>
  <si>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</si>
  <si>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</si>
  <si>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</si>
  <si>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</si>
  <si>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</si>
  <si>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</si>
  <si>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</si>
  <si>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</si>
  <si>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</si>
  <si>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</si>
  <si>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</si>
  <si>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</si>
  <si>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</si>
  <si>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</si>
  <si>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</si>
  <si>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</si>
  <si>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</si>
  <si>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</si>
  <si>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</si>
  <si>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</si>
  <si>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</si>
  <si>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</si>
  <si>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</si>
  <si>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</si>
  <si>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</si>
  <si>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</si>
  <si>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</si>
  <si>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</si>
  <si>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</si>
  <si>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</si>
  <si>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</si>
  <si>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</si>
  <si>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</si>
  <si>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</si>
  <si>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</si>
  <si>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</si>
  <si>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</si>
  <si>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</si>
  <si>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</si>
  <si>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</si>
  <si>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</si>
  <si>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</si>
  <si>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</si>
  <si>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</si>
  <si>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</si>
  <si>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</si>
  <si>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</si>
  <si>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</si>
  <si>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</si>
  <si>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</si>
  <si>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</si>
  <si>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</si>
  <si>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</si>
  <si>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</si>
  <si>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</si>
  <si>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</si>
  <si>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</si>
  <si>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</si>
  <si>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</si>
  <si>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</si>
  <si>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</si>
  <si>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</si>
  <si>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</si>
  <si>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</si>
  <si>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</si>
  <si>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</si>
  <si>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</si>
  <si>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</si>
  <si>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</si>
  <si>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</si>
  <si>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</si>
  <si>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</si>
  <si>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</si>
  <si>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</si>
  <si>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</si>
  <si>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</si>
  <si>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</si>
  <si>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</si>
  <si>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</si>
  <si>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</si>
  <si>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</si>
  <si>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</si>
  <si>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</si>
  <si>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</si>
  <si>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</si>
  <si>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</si>
  <si>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</si>
  <si>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</si>
  <si>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</si>
  <si>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</si>
  <si>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</si>
  <si>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</si>
  <si>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</si>
  <si>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</si>
  <si>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</si>
  <si>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</si>
  <si>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</si>
  <si>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</si>
  <si>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</si>
  <si>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</si>
  <si>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</si>
  <si>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</si>
  <si>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</si>
  <si>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</si>
  <si>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</si>
  <si>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</si>
  <si>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</si>
  <si>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</si>
  <si>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</si>
  <si>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</si>
  <si>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</si>
  <si>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</si>
  <si>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</si>
  <si>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</si>
  <si>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</si>
  <si>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</si>
  <si>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</si>
  <si>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</si>
  <si>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</si>
  <si>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</si>
  <si>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</si>
  <si>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</si>
  <si>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</si>
  <si>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</si>
  <si>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</si>
  <si>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</si>
  <si>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</si>
  <si>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</si>
  <si>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</si>
  <si>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</si>
  <si>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</si>
  <si>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</si>
  <si>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</si>
  <si>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</si>
  <si>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</si>
  <si>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</si>
  <si>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</si>
  <si>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</si>
  <si>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</si>
  <si>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</si>
  <si>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</si>
  <si>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</si>
  <si>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</si>
  <si>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</si>
  <si>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</si>
  <si>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</si>
  <si>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</si>
  <si>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</si>
  <si>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</si>
  <si>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</si>
  <si>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</si>
  <si>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</si>
  <si>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</si>
  <si>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</si>
  <si>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</si>
  <si>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</si>
  <si>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</si>
  <si>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</si>
  <si>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</si>
  <si>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</si>
  <si>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</si>
  <si>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</si>
  <si>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</si>
  <si>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</si>
  <si>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</si>
  <si>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</si>
  <si>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</si>
  <si>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</si>
  <si>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</si>
  <si>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</si>
  <si>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</si>
  <si>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</si>
  <si>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</si>
  <si>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</si>
  <si>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</si>
  <si>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</si>
  <si>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</si>
  <si>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</si>
  <si>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</si>
  <si>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</si>
  <si>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</si>
  <si>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</si>
  <si>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</si>
  <si>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</si>
  <si>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</si>
  <si>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</si>
  <si>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</si>
  <si>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</si>
  <si>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</si>
  <si>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</si>
  <si>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</si>
  <si>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</si>
  <si>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</si>
  <si>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</si>
  <si>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</si>
  <si>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</si>
  <si>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</si>
  <si>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</si>
  <si>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</si>
  <si>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</si>
  <si>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</si>
  <si>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</si>
  <si>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</si>
  <si>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</si>
  <si>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</si>
  <si>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</si>
  <si>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</si>
  <si>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</si>
  <si>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</si>
  <si>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</si>
  <si>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</si>
  <si>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</si>
  <si>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</si>
  <si>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</si>
  <si>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</si>
  <si>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</si>
  <si>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</si>
  <si>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</si>
  <si>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</si>
  <si>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</si>
  <si>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</si>
  <si>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</si>
  <si>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</si>
  <si>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</si>
  <si>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</si>
  <si>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</si>
  <si>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</si>
  <si>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</si>
  <si>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</si>
  <si>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</si>
  <si>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</si>
  <si>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</si>
  <si>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</si>
  <si>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</si>
  <si>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</si>
  <si>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</si>
  <si>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</si>
  <si>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</si>
  <si>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</si>
  <si>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</si>
  <si>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</si>
  <si>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</si>
  <si>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</si>
  <si>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</si>
  <si>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</si>
  <si>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</si>
  <si>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</si>
  <si>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</si>
  <si>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</si>
  <si>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</si>
  <si>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</si>
  <si>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</si>
  <si>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</si>
  <si>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</si>
  <si>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</si>
  <si>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</si>
  <si>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</si>
  <si>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</si>
  <si>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</si>
  <si>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</si>
  <si>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</si>
  <si>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</si>
  <si>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</si>
  <si>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</si>
  <si>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</si>
  <si>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</si>
  <si>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</si>
  <si>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</si>
  <si>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</si>
  <si>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</si>
  <si>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</si>
  <si>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</si>
  <si>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</si>
  <si>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</si>
  <si>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</si>
  <si>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</si>
  <si>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</si>
  <si>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</si>
  <si>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</si>
  <si>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</si>
  <si>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</si>
  <si>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</si>
  <si>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</si>
  <si>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</si>
  <si>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</si>
  <si>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</si>
  <si>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</si>
  <si>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</si>
  <si>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</si>
  <si>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</si>
  <si>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</si>
  <si>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</si>
  <si>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</si>
  <si>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</si>
  <si>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</si>
  <si>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</si>
  <si>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</si>
  <si>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</si>
  <si>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</si>
  <si>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</si>
  <si>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</si>
  <si>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</si>
  <si>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</si>
  <si>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</si>
  <si>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</si>
  <si>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</si>
  <si>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</si>
  <si>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</si>
  <si>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</si>
  <si>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</si>
  <si>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</si>
  <si>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</si>
  <si>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</si>
  <si>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</si>
  <si>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</si>
  <si>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</si>
  <si>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</si>
  <si>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</si>
  <si>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</si>
  <si>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</si>
  <si>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</si>
  <si>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</si>
  <si>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</si>
  <si>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</si>
  <si>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</si>
  <si>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</si>
  <si>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</si>
  <si>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</si>
  <si>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</si>
  <si>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</si>
  <si>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</si>
  <si>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</si>
  <si>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</si>
  <si>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</si>
  <si>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</si>
  <si>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</si>
  <si>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</si>
  <si>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</si>
  <si>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</si>
  <si>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</si>
  <si>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</si>
  <si>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</si>
  <si>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</si>
  <si>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</si>
  <si>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</si>
  <si>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</si>
  <si>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</si>
  <si>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</si>
  <si>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</si>
  <si>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</si>
  <si>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</si>
  <si>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</si>
  <si>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</si>
  <si>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</si>
  <si>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</si>
  <si>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</si>
  <si>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</si>
  <si>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</si>
  <si>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</si>
  <si>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</si>
  <si>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</si>
  <si>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</si>
  <si>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</si>
  <si>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</si>
  <si>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</si>
  <si>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</si>
  <si>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</si>
  <si>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</si>
  <si>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</si>
  <si>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</si>
  <si>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</si>
  <si>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</si>
  <si>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</si>
  <si>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</si>
  <si>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</si>
  <si>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</si>
  <si>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</si>
  <si>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</si>
  <si>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</si>
  <si>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</si>
  <si>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</si>
  <si>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</si>
  <si>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</si>
  <si>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</si>
  <si>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</si>
  <si>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</si>
  <si>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</si>
  <si>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</si>
  <si>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</si>
  <si>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</si>
  <si>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</si>
  <si>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</si>
  <si>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</si>
  <si>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</si>
  <si>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</si>
  <si>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</si>
  <si>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</si>
  <si>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</si>
  <si>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</si>
  <si>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</si>
  <si>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</si>
  <si>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</si>
  <si>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</si>
  <si>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</si>
  <si>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</si>
  <si>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</si>
  <si>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</si>
  <si>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</si>
  <si>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</si>
  <si>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</si>
  <si>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</si>
  <si>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</si>
  <si>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</si>
  <si>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</si>
  <si>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</si>
  <si>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</si>
  <si>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</si>
  <si>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</si>
  <si>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</si>
  <si>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</si>
  <si>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</si>
  <si>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</si>
  <si>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</si>
  <si>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</si>
  <si>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</si>
  <si>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</si>
  <si>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</si>
  <si>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</si>
  <si>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</si>
  <si>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</si>
  <si>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</si>
  <si>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</si>
  <si>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</si>
  <si>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</si>
  <si>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</si>
  <si>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</si>
  <si>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</si>
  <si>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</si>
  <si>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</si>
  <si>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</si>
  <si>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</si>
  <si>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</si>
  <si>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</si>
  <si>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</si>
  <si>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</si>
  <si>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</si>
  <si>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</si>
  <si>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</si>
  <si>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</si>
  <si>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</si>
  <si>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</si>
  <si>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</si>
  <si>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</si>
  <si>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</si>
  <si>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</si>
  <si>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</si>
  <si>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</si>
  <si>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</si>
  <si>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</si>
  <si>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</si>
  <si>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</si>
  <si>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</si>
  <si>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</si>
  <si>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</si>
  <si>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</si>
  <si>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</si>
  <si>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</si>
  <si>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</si>
  <si>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</si>
  <si>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</si>
  <si>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</si>
  <si>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</si>
  <si>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</si>
  <si>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</si>
  <si>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</si>
  <si>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</si>
  <si>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</si>
  <si>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</si>
  <si>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</si>
  <si>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</si>
  <si>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</si>
  <si>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</si>
  <si>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</si>
  <si>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</si>
  <si>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</si>
  <si>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</si>
  <si>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</si>
  <si>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</si>
  <si>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</si>
  <si>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</si>
  <si>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</si>
  <si>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</si>
  <si>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</si>
  <si>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</si>
  <si>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</si>
  <si>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</si>
  <si>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</si>
  <si>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</si>
  <si>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</si>
  <si>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</si>
  <si>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</si>
  <si>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</si>
  <si>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</si>
  <si>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</si>
  <si>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</si>
  <si>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</si>
  <si>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</si>
  <si>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</si>
  <si>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</si>
  <si>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</si>
  <si>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</si>
  <si>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</si>
  <si>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</si>
  <si>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</si>
  <si>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</si>
  <si>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</si>
  <si>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</si>
  <si>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</si>
  <si>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</si>
  <si>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</si>
  <si>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</si>
  <si>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</si>
  <si>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</si>
  <si>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</si>
  <si>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</si>
  <si>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</si>
  <si>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</si>
  <si>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</si>
  <si>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</si>
  <si>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</si>
  <si>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</si>
  <si>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</si>
  <si>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</si>
  <si>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</si>
  <si>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</si>
  <si>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</si>
  <si>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</si>
  <si>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</si>
  <si>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</si>
  <si>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</si>
  <si>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</si>
  <si>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</si>
  <si>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</si>
  <si>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</si>
  <si>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</si>
  <si>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</si>
  <si>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</si>
  <si>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</si>
  <si>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</si>
  <si>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</si>
  <si>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</si>
  <si>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</si>
  <si>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</si>
  <si>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</si>
  <si>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</si>
  <si>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</si>
  <si>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</si>
  <si>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</si>
  <si>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</si>
  <si>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</si>
  <si>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</si>
  <si>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</si>
  <si>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</si>
  <si>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</si>
  <si>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</si>
  <si>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</si>
  <si>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</si>
  <si>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</si>
  <si>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</si>
  <si>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</si>
  <si>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</si>
  <si>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</si>
  <si>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</si>
  <si>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</si>
  <si>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</si>
  <si>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</si>
  <si>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</si>
  <si>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</si>
  <si>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</si>
  <si>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</si>
  <si>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</si>
  <si>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</si>
  <si>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</si>
  <si>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</si>
  <si>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</si>
  <si>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</si>
  <si>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</si>
  <si>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</si>
  <si>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</si>
  <si>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</si>
  <si>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</si>
  <si>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</si>
  <si>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</si>
  <si>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</si>
  <si>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</si>
  <si>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</si>
  <si>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</si>
  <si>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</si>
  <si>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</si>
  <si>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</si>
  <si>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</si>
  <si>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</si>
  <si>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</si>
  <si>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</si>
  <si>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</si>
  <si>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</si>
  <si>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</si>
  <si>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</si>
  <si>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</si>
  <si>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</si>
  <si>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</si>
  <si>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</si>
  <si>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</si>
  <si>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</si>
  <si>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</si>
  <si>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</si>
  <si>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</si>
  <si>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</si>
  <si>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</si>
  <si>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</si>
  <si>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</si>
  <si>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</si>
  <si>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</si>
  <si>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</si>
  <si>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</si>
  <si>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</si>
  <si>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</si>
  <si>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</si>
  <si>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</si>
  <si>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</si>
  <si>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</si>
  <si>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</si>
  <si>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</si>
  <si>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</si>
  <si>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</si>
  <si>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</si>
  <si>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</si>
  <si>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</si>
  <si>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</si>
  <si>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</si>
  <si>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</si>
  <si>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</si>
  <si>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</si>
  <si>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</si>
  <si>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</si>
  <si>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</si>
  <si>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</si>
  <si>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</si>
  <si>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</si>
  <si>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</si>
  <si>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</si>
  <si>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</si>
  <si>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</si>
  <si>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</si>
  <si>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</si>
  <si>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</si>
  <si>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</si>
  <si>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</si>
  <si>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</si>
  <si>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</si>
  <si>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</si>
  <si>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</si>
  <si>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</si>
  <si>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</si>
  <si>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</si>
  <si>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</si>
  <si>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</si>
  <si>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</si>
  <si>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</si>
  <si>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</si>
  <si>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</si>
  <si>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</si>
  <si>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</si>
  <si>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</si>
  <si>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</si>
  <si>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</si>
  <si>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</si>
  <si>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</si>
  <si>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</si>
  <si>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</si>
  <si>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</si>
  <si>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</si>
  <si>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</si>
  <si>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</si>
  <si>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</si>
  <si>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</si>
  <si>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</si>
  <si>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</si>
  <si>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</si>
  <si>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</si>
  <si>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</si>
  <si>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</si>
  <si>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</si>
  <si>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</si>
  <si>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</si>
  <si>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</si>
  <si>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</si>
  <si>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</si>
  <si>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</si>
  <si>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</si>
  <si>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</si>
  <si>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</si>
  <si>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</si>
  <si>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</si>
  <si>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</si>
  <si>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</si>
  <si>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</si>
  <si>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</si>
  <si>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</si>
  <si>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</si>
  <si>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</si>
  <si>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</si>
  <si>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</si>
  <si>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</si>
  <si>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</si>
  <si>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</si>
  <si>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</si>
  <si>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</si>
  <si>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</si>
  <si>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</si>
  <si>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</si>
  <si>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</si>
  <si>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</si>
  <si>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</si>
  <si>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</si>
  <si>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</si>
  <si>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</si>
  <si>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</si>
  <si>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</si>
  <si>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</si>
  <si>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</si>
  <si>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</si>
  <si>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</si>
  <si>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</si>
  <si>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</si>
  <si>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</si>
  <si>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</si>
  <si>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</si>
  <si>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</si>
  <si>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</si>
  <si>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</si>
  <si>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</si>
  <si>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</si>
  <si>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</si>
  <si>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</si>
  <si>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</si>
  <si>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</si>
  <si>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</si>
  <si>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</si>
  <si>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</si>
  <si>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</si>
  <si>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</si>
  <si>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</si>
  <si>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</si>
  <si>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</si>
  <si>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</si>
  <si>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</si>
  <si>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</si>
  <si>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</si>
  <si>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</si>
  <si>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</si>
  <si>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</si>
  <si>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</si>
  <si>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</si>
  <si>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</si>
  <si>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</si>
  <si>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</si>
  <si>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</si>
  <si>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</si>
  <si>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</si>
  <si>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</si>
  <si>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</si>
  <si>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</si>
  <si>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</si>
  <si>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</si>
  <si>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</si>
  <si>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</si>
  <si>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</si>
  <si>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</si>
  <si>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</si>
  <si>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</si>
  <si>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</si>
  <si>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</si>
  <si>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</si>
  <si>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</si>
  <si>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</si>
  <si>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</si>
  <si>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</si>
  <si>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</si>
  <si>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</si>
  <si>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</si>
  <si>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</si>
  <si>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</si>
  <si>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</si>
  <si>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</si>
  <si>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</si>
  <si>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</si>
  <si>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</si>
  <si>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</si>
  <si>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</si>
  <si>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</si>
  <si>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</si>
  <si>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</si>
  <si>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</si>
  <si>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</si>
  <si>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</si>
  <si>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</si>
  <si>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</si>
  <si>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</si>
  <si>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</si>
  <si>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</si>
  <si>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</si>
  <si>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</si>
  <si>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</si>
  <si>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</si>
  <si>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</si>
  <si>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</si>
  <si>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</si>
  <si>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</si>
  <si>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</si>
  <si>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</si>
  <si>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</si>
  <si>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</si>
  <si>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</si>
  <si>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</si>
  <si>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</si>
  <si>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</si>
  <si>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</si>
  <si>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</si>
  <si>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</si>
  <si>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</si>
  <si>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</si>
  <si>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</si>
  <si>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</si>
  <si>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</si>
  <si>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</si>
  <si>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</si>
  <si>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</si>
  <si>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</si>
  <si>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</si>
  <si>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</si>
  <si>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</si>
  <si>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</si>
  <si>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</si>
  <si>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</si>
  <si>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</si>
  <si>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</si>
  <si>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</si>
  <si>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</si>
  <si>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</si>
  <si>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</si>
  <si>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</si>
  <si>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</si>
  <si>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</si>
  <si>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</si>
  <si>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</si>
  <si>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</si>
  <si>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</si>
  <si>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</si>
  <si>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</si>
  <si>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</si>
  <si>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</si>
  <si>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</si>
  <si>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</si>
  <si>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</si>
  <si>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</si>
  <si>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</si>
  <si>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</si>
  <si>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</si>
  <si>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</si>
  <si>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</si>
  <si>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</si>
  <si>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</si>
  <si>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</si>
  <si>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</si>
  <si>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</si>
  <si>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</si>
  <si>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</si>
  <si>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</si>
  <si>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</si>
  <si>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</si>
  <si>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</si>
  <si>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</si>
  <si>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</si>
  <si>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</si>
  <si>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</si>
  <si>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</si>
  <si>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</si>
  <si>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</si>
  <si>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</si>
  <si>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</si>
  <si>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</si>
  <si>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</si>
  <si>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</si>
  <si>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</si>
  <si>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</si>
  <si>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</si>
  <si>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</si>
  <si>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</si>
  <si>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</si>
  <si>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</si>
  <si>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</si>
  <si>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</si>
  <si>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</si>
  <si>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</si>
  <si>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</si>
  <si>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</si>
  <si>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</si>
  <si>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</si>
  <si>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</si>
  <si>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</si>
  <si>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</si>
  <si>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</si>
  <si>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</si>
  <si>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</si>
  <si>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</si>
  <si>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</si>
  <si>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</si>
  <si>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</si>
  <si>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</si>
  <si>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</si>
  <si>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</si>
  <si>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</si>
  <si>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</si>
  <si>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</si>
  <si>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</si>
  <si>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</si>
  <si>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</si>
  <si>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</si>
  <si>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</si>
  <si>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</si>
  <si>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</si>
  <si>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</si>
  <si>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</si>
  <si>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</si>
  <si>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</si>
  <si>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</si>
  <si>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</si>
  <si>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</si>
  <si>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</si>
  <si>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</si>
  <si>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</si>
  <si>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</si>
  <si>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</si>
  <si>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</si>
  <si>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</si>
  <si>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</si>
  <si>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</si>
  <si>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</si>
  <si>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</si>
  <si>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</si>
  <si>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</si>
  <si>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</si>
  <si>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</si>
  <si>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</si>
  <si>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</si>
  <si>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</si>
  <si>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</si>
  <si>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</si>
  <si>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</si>
  <si>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</si>
  <si>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</si>
  <si>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</si>
  <si>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</si>
  <si>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</si>
  <si>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</si>
  <si>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</si>
  <si>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</si>
  <si>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</si>
  <si>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</si>
  <si>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</si>
  <si>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</si>
  <si>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</si>
  <si>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</si>
  <si>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</si>
  <si>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</si>
  <si>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</si>
  <si>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</si>
  <si>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</si>
  <si>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</si>
  <si>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</si>
  <si>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</si>
  <si>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</si>
  <si>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</si>
  <si>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</si>
  <si>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</si>
  <si>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</si>
  <si>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</si>
  <si>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</si>
  <si>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</si>
  <si>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</si>
  <si>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</si>
  <si>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</si>
  <si>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</si>
  <si>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</si>
  <si>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</si>
  <si>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</si>
  <si>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</si>
  <si>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</si>
  <si>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</si>
  <si>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</si>
  <si>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</si>
  <si>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</si>
  <si>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</si>
  <si>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</si>
  <si>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</si>
  <si>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</si>
  <si>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</si>
  <si>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</si>
  <si>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</si>
  <si>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</si>
  <si>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</si>
  <si>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</si>
  <si>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</si>
  <si>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</si>
  <si>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</si>
  <si>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</si>
  <si>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</si>
  <si>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</si>
  <si>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</si>
  <si>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</si>
  <si>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</si>
  <si>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</si>
  <si>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</si>
  <si>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</si>
  <si>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</si>
  <si>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</si>
  <si>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</si>
  <si>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</si>
  <si>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</si>
  <si>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</si>
  <si>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</si>
  <si>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</si>
  <si>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</si>
  <si>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</si>
  <si>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</si>
  <si>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</si>
  <si>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</si>
  <si>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</si>
  <si>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</si>
  <si>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</si>
  <si>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</si>
  <si>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</si>
  <si>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</si>
  <si>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</si>
  <si>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</si>
  <si>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</si>
  <si>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</si>
  <si>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</si>
  <si>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</si>
  <si>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</si>
  <si>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</si>
  <si>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</si>
  <si>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</si>
  <si>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</si>
  <si>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</si>
  <si>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</si>
  <si>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</si>
  <si>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</si>
  <si>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</si>
  <si>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</si>
  <si>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</si>
  <si>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</si>
  <si>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</si>
  <si>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</si>
  <si>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</si>
  <si>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</si>
  <si>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</si>
  <si>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</si>
  <si>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</si>
  <si>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</si>
  <si>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</si>
  <si>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</si>
  <si>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</si>
  <si>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</si>
  <si>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</si>
  <si>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</si>
  <si>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</si>
  <si>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</si>
  <si>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</si>
  <si>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</si>
  <si>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</si>
  <si>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</si>
  <si>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</si>
  <si>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</si>
  <si>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</si>
  <si>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</si>
  <si>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</si>
  <si>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</si>
  <si>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</si>
  <si>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</si>
  <si>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</si>
  <si>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</si>
  <si>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</si>
  <si>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</si>
  <si>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</si>
  <si>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</si>
  <si>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</si>
  <si>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</si>
  <si>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</si>
  <si>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</si>
  <si>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</si>
  <si>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</si>
  <si>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</si>
  <si>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</si>
  <si>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</si>
  <si>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</si>
  <si>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</si>
  <si>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</si>
  <si>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</si>
  <si>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</si>
  <si>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</si>
  <si>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</si>
  <si>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</si>
  <si>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</si>
  <si>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</si>
  <si>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</si>
  <si>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</si>
  <si>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</si>
  <si>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</si>
  <si>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</si>
  <si>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</si>
  <si>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</si>
  <si>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</si>
  <si>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</si>
  <si>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</si>
  <si>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</si>
  <si>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</si>
  <si>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</si>
  <si>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</si>
  <si>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</si>
  <si>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</si>
  <si>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</si>
  <si>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</si>
  <si>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</si>
  <si>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</si>
  <si>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</si>
  <si>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</si>
  <si>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</si>
  <si>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</si>
  <si>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</si>
  <si>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</si>
  <si>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</si>
  <si>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</si>
  <si>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</si>
  <si>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</si>
  <si>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</si>
  <si>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</si>
  <si>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</si>
  <si>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</si>
  <si>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</si>
  <si>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</si>
  <si>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</si>
  <si>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</si>
  <si>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</si>
  <si>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</si>
  <si>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</si>
  <si>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</si>
  <si>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</si>
  <si>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</si>
  <si>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</si>
  <si>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</si>
  <si>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</si>
  <si>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</si>
  <si>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</si>
  <si>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</si>
  <si>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</si>
  <si>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</si>
  <si>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</si>
  <si>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</si>
  <si>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</si>
  <si>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</si>
  <si>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</si>
  <si>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</si>
  <si>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</si>
  <si>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</si>
  <si>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</si>
  <si>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</si>
  <si>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</si>
  <si>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</si>
  <si>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</si>
  <si>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</si>
  <si>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</si>
  <si>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</si>
  <si>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</si>
  <si>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</si>
  <si>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</si>
  <si>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</si>
  <si>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</si>
  <si>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</si>
  <si>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</si>
  <si>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</si>
  <si>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</si>
  <si>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</si>
  <si>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</si>
  <si>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</si>
  <si>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</si>
  <si>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</si>
  <si>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</si>
  <si>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</si>
  <si>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</si>
  <si>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</si>
  <si>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</si>
  <si>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</si>
  <si>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</si>
  <si>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</si>
  <si>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</si>
  <si>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</si>
  <si>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</si>
  <si>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</si>
  <si>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</si>
  <si>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</si>
  <si>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</si>
  <si>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</si>
  <si>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</si>
  <si>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</si>
  <si>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</si>
  <si>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</si>
  <si>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</si>
  <si>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</si>
  <si>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</si>
  <si>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</si>
  <si>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</si>
  <si>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</si>
  <si>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</si>
  <si>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</si>
  <si>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</si>
  <si>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</si>
  <si>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</si>
  <si>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</si>
  <si>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</si>
  <si>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</si>
  <si>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</si>
  <si>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</si>
  <si>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</si>
  <si>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</si>
  <si>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</si>
  <si>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</si>
  <si>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</si>
  <si>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</si>
  <si>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</si>
  <si>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</si>
  <si>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</si>
  <si>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</si>
  <si>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</si>
  <si>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</si>
  <si>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</si>
  <si>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</si>
  <si>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</si>
  <si>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</si>
  <si>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</si>
  <si>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</si>
  <si>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</si>
  <si>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</si>
  <si>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</si>
  <si>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</si>
  <si>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</si>
  <si>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</si>
  <si>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</si>
  <si>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</si>
  <si>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</si>
  <si>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</si>
  <si>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</si>
  <si>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</si>
  <si>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</si>
  <si>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</si>
  <si>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</si>
  <si>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</si>
  <si>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</si>
  <si>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</si>
  <si>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</si>
  <si>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</si>
  <si>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</si>
  <si>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</si>
  <si>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</si>
  <si>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</si>
  <si>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</si>
  <si>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</si>
  <si>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</si>
  <si>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</si>
  <si>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</si>
  <si>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</si>
  <si>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</si>
  <si>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</si>
  <si>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</si>
  <si>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</si>
  <si>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</si>
  <si>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</si>
  <si>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</si>
  <si>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</si>
  <si>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</si>
  <si>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</si>
  <si>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</si>
  <si>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</si>
  <si>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</si>
  <si>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</si>
  <si>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</si>
  <si>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</si>
  <si>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</si>
  <si>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</si>
  <si>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</si>
  <si>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</si>
  <si>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</si>
  <si>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</si>
  <si>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</si>
  <si>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</si>
  <si>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</si>
  <si>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</si>
  <si>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</si>
  <si>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</si>
  <si>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</si>
  <si>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</si>
  <si>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</si>
  <si>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</si>
  <si>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</si>
  <si>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</si>
  <si>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</si>
  <si>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</si>
  <si>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</si>
  <si>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</si>
  <si>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</si>
  <si>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</si>
  <si>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</si>
  <si>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</si>
  <si>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</si>
  <si>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</si>
  <si>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</si>
  <si>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</si>
  <si>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</si>
  <si>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</si>
  <si>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</si>
  <si>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</si>
  <si>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</si>
  <si>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</si>
  <si>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</si>
  <si>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</si>
  <si>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</si>
  <si>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</si>
  <si>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</si>
  <si>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</si>
  <si>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</si>
  <si>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</si>
  <si>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</si>
  <si>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</si>
  <si>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</si>
  <si>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</si>
  <si>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</si>
  <si>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</si>
  <si>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</si>
  <si>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</si>
  <si>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</si>
  <si>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</si>
  <si>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</si>
  <si>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</si>
  <si>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</si>
  <si>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</si>
  <si>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</si>
  <si>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</si>
  <si>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</si>
  <si>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</si>
  <si>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</si>
  <si>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</si>
  <si>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</si>
  <si>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</si>
  <si>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</si>
  <si>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</si>
  <si>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</si>
  <si>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</si>
  <si>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</si>
  <si>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</si>
  <si>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</si>
  <si>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</si>
  <si>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</si>
  <si>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</si>
  <si>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</si>
  <si>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</si>
  <si>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</si>
  <si>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</si>
  <si>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</si>
  <si>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</si>
  <si>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</si>
  <si>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</si>
  <si>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</si>
  <si>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</si>
  <si>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</si>
  <si>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</si>
  <si>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</si>
  <si>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</si>
  <si>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</si>
  <si>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</si>
  <si>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</si>
  <si>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</si>
  <si>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</si>
  <si>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</si>
  <si>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</si>
  <si>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</si>
  <si>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</si>
  <si>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</si>
  <si>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</si>
  <si>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</si>
  <si>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</si>
  <si>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</si>
  <si>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</si>
  <si>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</si>
  <si>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</si>
  <si>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</si>
  <si>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</si>
  <si>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</si>
  <si>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</si>
  <si>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</si>
  <si>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</si>
  <si>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</si>
  <si>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</si>
  <si>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</si>
  <si>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</si>
  <si>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</si>
  <si>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</si>
  <si>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</si>
  <si>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</si>
  <si>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</si>
  <si>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</si>
  <si>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</si>
  <si>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</si>
  <si>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</si>
  <si>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</si>
  <si>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</si>
  <si>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</si>
  <si>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</si>
  <si>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</si>
  <si>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</si>
  <si>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</si>
  <si>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</si>
  <si>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</si>
  <si>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</si>
  <si>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</si>
  <si>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</si>
  <si>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</si>
  <si>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</si>
  <si>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</si>
  <si>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</si>
  <si>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</si>
  <si>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</si>
  <si>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</si>
  <si>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</si>
  <si>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</si>
  <si>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</si>
  <si>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</si>
  <si>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</si>
  <si>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</si>
  <si>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</si>
  <si>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</si>
  <si>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</si>
  <si>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</si>
  <si>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</si>
  <si>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</si>
  <si>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</si>
  <si>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</si>
  <si>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</si>
  <si>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</si>
  <si>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</si>
  <si>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</si>
  <si>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</si>
  <si>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</si>
  <si>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</si>
  <si>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</si>
  <si>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</si>
  <si>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</si>
  <si>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</si>
  <si>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</si>
  <si>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</si>
  <si>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</si>
  <si>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</si>
  <si>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</si>
  <si>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</si>
  <si>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</si>
  <si>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</si>
  <si>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</si>
  <si>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</si>
  <si>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</si>
  <si>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</si>
  <si>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</si>
  <si>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</si>
  <si>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</si>
  <si>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</si>
  <si>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</si>
  <si>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</si>
  <si>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</si>
  <si>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</si>
  <si>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</si>
  <si>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</si>
  <si>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</si>
  <si>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</si>
  <si>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</si>
  <si>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</si>
  <si>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</si>
  <si>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</si>
  <si>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</si>
  <si>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</si>
  <si>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</si>
  <si>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</si>
  <si>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</si>
  <si>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</si>
  <si>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</si>
  <si>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</si>
  <si>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</si>
  <si>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</si>
  <si>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</si>
  <si>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</si>
  <si>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</si>
  <si>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</si>
  <si>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</si>
  <si>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</si>
  <si>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</si>
  <si>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</si>
  <si>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</si>
  <si>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</si>
  <si>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</si>
  <si>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</si>
  <si>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</si>
  <si>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</si>
  <si>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</si>
  <si>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</si>
  <si>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</si>
  <si>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</si>
  <si>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</si>
  <si>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</si>
  <si>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</si>
  <si>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</si>
  <si>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</si>
  <si>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</si>
  <si>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</si>
  <si>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</si>
  <si>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</si>
  <si>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</si>
  <si>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</si>
  <si>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</si>
  <si>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</si>
  <si>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</si>
  <si>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</si>
  <si>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</si>
  <si>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</si>
  <si>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</si>
  <si>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</si>
  <si>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</si>
  <si>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</si>
  <si>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</si>
  <si>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</si>
  <si>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</si>
  <si>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</si>
  <si>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</si>
  <si>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</si>
  <si>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</si>
  <si>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</si>
  <si>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</si>
  <si>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</si>
  <si>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</si>
  <si>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</si>
  <si>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</si>
  <si>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</si>
  <si>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</si>
  <si>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</si>
  <si>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</si>
  <si>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</si>
  <si>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</si>
  <si>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</si>
  <si>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</si>
  <si>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</si>
  <si>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</si>
  <si>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</si>
  <si>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</si>
  <si>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</si>
  <si>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</si>
  <si>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</si>
  <si>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</si>
  <si>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</si>
  <si>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</si>
  <si>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</si>
  <si>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</si>
  <si>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</si>
  <si>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</si>
  <si>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</si>
  <si>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</si>
  <si>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</si>
  <si>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</si>
  <si>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</si>
  <si>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</si>
  <si>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</si>
  <si>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</si>
  <si>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</si>
  <si>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</si>
  <si>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</si>
  <si>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</si>
  <si>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</si>
  <si>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</si>
  <si>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</si>
  <si>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</si>
  <si>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</si>
  <si>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</si>
  <si>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</si>
  <si>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</si>
  <si>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</si>
  <si>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</si>
  <si>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</si>
  <si>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</si>
  <si>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</si>
  <si>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</si>
  <si>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</si>
  <si>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</si>
  <si>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</si>
  <si>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</si>
  <si>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</si>
  <si>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</si>
  <si>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</si>
  <si>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</si>
  <si>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</si>
  <si>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</si>
  <si>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</si>
  <si>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</si>
  <si>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</si>
  <si>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</si>
  <si>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</si>
  <si>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</si>
  <si>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</si>
  <si>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</si>
  <si>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</si>
  <si>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</si>
  <si>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</si>
  <si>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</si>
  <si>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</si>
  <si>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</si>
  <si>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</si>
  <si>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</si>
  <si>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</si>
  <si>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</si>
  <si>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</si>
  <si>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</si>
  <si>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</si>
  <si>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</si>
  <si>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</si>
  <si>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</si>
  <si>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</si>
  <si>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</si>
  <si>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</si>
  <si>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</si>
  <si>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</si>
  <si>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</si>
  <si>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</si>
  <si>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</si>
  <si>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</si>
  <si>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</si>
  <si>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</si>
  <si>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</si>
  <si>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</si>
  <si>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</si>
  <si>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</si>
  <si>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</si>
  <si>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</si>
  <si>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</si>
  <si>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</si>
  <si>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</si>
  <si>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</si>
  <si>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</si>
  <si>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</si>
  <si>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</si>
  <si>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</si>
  <si>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</si>
  <si>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</si>
  <si>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</si>
  <si>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</si>
  <si>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</si>
  <si>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</si>
  <si>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</si>
  <si>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</si>
  <si>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</si>
  <si>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</si>
  <si>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</si>
  <si>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</si>
  <si>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</si>
  <si>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</si>
  <si>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</si>
  <si>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</si>
  <si>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</si>
  <si>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</si>
  <si>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</si>
  <si>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</si>
  <si>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</si>
  <si>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</si>
  <si>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</si>
  <si>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</si>
  <si>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</si>
  <si>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</si>
  <si>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</si>
  <si>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</si>
  <si>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</si>
  <si>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</si>
  <si>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</si>
  <si>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</si>
  <si>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</si>
  <si>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</si>
  <si>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</si>
  <si>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</si>
  <si>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</si>
  <si>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</si>
  <si>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</si>
  <si>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</si>
  <si>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</si>
  <si>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</si>
  <si>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</si>
  <si>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</si>
  <si>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</si>
  <si>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</si>
  <si>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</si>
  <si>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</si>
  <si>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</si>
  <si>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</si>
  <si>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</si>
  <si>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</si>
  <si>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</si>
  <si>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</si>
  <si>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</si>
  <si>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</si>
  <si>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</si>
  <si>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</si>
  <si>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</si>
  <si>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</si>
  <si>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</si>
  <si>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</si>
  <si>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</si>
  <si>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</si>
  <si>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</si>
  <si>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</si>
  <si>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</si>
  <si>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</si>
  <si>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</si>
  <si>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</si>
  <si>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</si>
  <si>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</si>
  <si>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</si>
  <si>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</si>
  <si>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</si>
  <si>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</si>
  <si>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</si>
  <si>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</si>
  <si>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</si>
  <si>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</si>
  <si>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</si>
  <si>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</si>
  <si>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</si>
  <si>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</si>
  <si>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</si>
  <si>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</si>
  <si>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</si>
  <si>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</si>
  <si>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</si>
  <si>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</si>
  <si>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</si>
  <si>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</si>
  <si>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</si>
  <si>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</si>
  <si>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</si>
  <si>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</si>
  <si>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</si>
  <si>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</si>
  <si>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</si>
  <si>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</si>
  <si>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</si>
  <si>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</si>
  <si>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</si>
  <si>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</si>
  <si>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</si>
  <si>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</si>
  <si>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</si>
  <si>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</si>
  <si>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</si>
  <si>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</si>
  <si>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</si>
  <si>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</si>
  <si>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</si>
  <si>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</si>
  <si>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</si>
  <si>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</si>
  <si>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</si>
  <si>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</si>
  <si>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</si>
  <si>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</si>
  <si>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</si>
  <si>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</si>
  <si>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</si>
  <si>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</si>
  <si>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</si>
  <si>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</si>
  <si>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</si>
  <si>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</si>
  <si>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</si>
  <si>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</si>
  <si>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</si>
  <si>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</si>
  <si>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</si>
  <si>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</si>
  <si>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</si>
  <si>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</si>
  <si>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</si>
  <si>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</si>
  <si>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</si>
  <si>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</si>
  <si>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</si>
  <si>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</si>
  <si>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</si>
  <si>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</si>
  <si>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</si>
  <si>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</si>
  <si>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</si>
  <si>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</si>
  <si>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</si>
  <si>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</si>
  <si>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</si>
  <si>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</si>
  <si>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</si>
  <si>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</si>
  <si>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</si>
  <si>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</si>
  <si>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</si>
  <si>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</si>
  <si>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</si>
  <si>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</si>
  <si>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</si>
  <si>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</si>
  <si>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</si>
  <si>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</si>
  <si>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</si>
  <si>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</si>
  <si>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</si>
  <si>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</si>
  <si>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</si>
  <si>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</si>
  <si>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</si>
  <si>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</si>
  <si>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</si>
  <si>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</si>
  <si>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</si>
  <si>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</si>
  <si>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</si>
  <si>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</si>
  <si>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</si>
  <si>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</si>
  <si>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</si>
  <si>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</si>
  <si>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</si>
  <si>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</si>
  <si>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</si>
  <si>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</si>
  <si>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</si>
  <si>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</si>
  <si>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</si>
  <si>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</si>
  <si>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</si>
  <si>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</si>
  <si>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</si>
  <si>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</si>
  <si>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</si>
  <si>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</si>
  <si>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</si>
  <si>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</si>
  <si>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</si>
  <si>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</si>
  <si>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</si>
  <si>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</si>
  <si>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</si>
  <si>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</si>
  <si>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</si>
  <si>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</si>
  <si>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</si>
  <si>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</si>
  <si>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</si>
  <si>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</si>
  <si>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</si>
  <si>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</si>
  <si>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</si>
  <si>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</si>
  <si>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</si>
  <si>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</si>
  <si>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</si>
  <si>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</si>
  <si>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</si>
  <si>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</si>
  <si>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</si>
  <si>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</si>
  <si>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</si>
  <si>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</si>
  <si>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</si>
  <si>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</si>
  <si>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</si>
  <si>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</si>
  <si>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</si>
  <si>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</si>
  <si>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</si>
  <si>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</si>
  <si>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</si>
  <si>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</si>
  <si>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</si>
  <si>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</si>
  <si>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</si>
  <si>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</si>
  <si>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</si>
  <si>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</si>
  <si>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</si>
  <si>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</si>
  <si>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</si>
  <si>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</si>
  <si>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</si>
  <si>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</si>
  <si>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</si>
  <si>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</si>
  <si>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</si>
  <si>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</si>
  <si>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</si>
  <si>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</si>
  <si>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</si>
  <si>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</si>
  <si>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</si>
  <si>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</si>
  <si>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</si>
  <si>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</si>
  <si>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</si>
  <si>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</si>
  <si>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</si>
  <si>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</si>
  <si>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</si>
  <si>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</si>
  <si>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</si>
  <si>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</si>
  <si>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</si>
  <si>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</si>
  <si>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</si>
  <si>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</si>
  <si>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</si>
  <si>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</si>
  <si>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</si>
  <si>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</si>
  <si>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</si>
  <si>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</si>
  <si>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</si>
  <si>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</si>
  <si>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</si>
  <si>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</si>
  <si>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</si>
  <si>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</si>
  <si>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</si>
  <si>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</si>
  <si>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</si>
  <si>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</si>
  <si>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</si>
  <si>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</si>
  <si>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</si>
  <si>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</si>
  <si>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</si>
  <si>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</si>
  <si>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</si>
  <si>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</si>
  <si>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</si>
  <si>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</si>
  <si>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</si>
  <si>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</si>
  <si>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</si>
  <si>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</si>
  <si>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</si>
  <si>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</si>
  <si>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</si>
  <si>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</si>
  <si>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</si>
  <si>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</si>
  <si>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</si>
  <si>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</si>
  <si>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</si>
  <si>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</si>
  <si>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</si>
  <si>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</si>
  <si>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</si>
  <si>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</si>
  <si>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</si>
  <si>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</si>
  <si>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</si>
  <si>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</si>
  <si>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</si>
  <si>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</si>
  <si>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</si>
  <si>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</si>
  <si>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</si>
  <si>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</si>
  <si>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</si>
  <si>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</si>
  <si>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</si>
  <si>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</si>
  <si>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</si>
  <si>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</si>
  <si>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</si>
  <si>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</si>
  <si>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</si>
  <si>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</si>
  <si>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</si>
  <si>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</si>
  <si>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</si>
  <si>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</si>
  <si>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</si>
  <si>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</si>
  <si>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</si>
  <si>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</si>
  <si>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</si>
  <si>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</si>
  <si>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</si>
  <si>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</si>
  <si>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</si>
  <si>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</si>
  <si>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</si>
  <si>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</si>
  <si>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</si>
  <si>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</si>
  <si>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</si>
  <si>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</si>
  <si>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</si>
  <si>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</si>
  <si>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</si>
  <si>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</si>
  <si>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</si>
  <si>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</si>
  <si>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</si>
  <si>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</si>
  <si>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</si>
  <si>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</si>
  <si>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</si>
  <si>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</si>
  <si>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</si>
  <si>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</si>
  <si>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</si>
  <si>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</si>
  <si>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</si>
  <si>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</si>
  <si>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</si>
  <si>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</si>
  <si>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</si>
  <si>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</si>
  <si>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</si>
  <si>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</si>
  <si>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</si>
  <si>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</si>
  <si>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</si>
  <si>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</si>
  <si>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</si>
  <si>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</si>
  <si>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</si>
  <si>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</si>
  <si>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</si>
  <si>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</si>
  <si>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</si>
  <si>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</si>
  <si>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</si>
  <si>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</si>
  <si>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</si>
  <si>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</si>
  <si>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</si>
  <si>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</si>
  <si>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</si>
  <si>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</si>
  <si>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</si>
  <si>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</si>
  <si>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</si>
  <si>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</si>
  <si>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</si>
  <si>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</si>
  <si>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</si>
  <si>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</si>
  <si>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</si>
  <si>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</si>
  <si>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</si>
  <si>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</si>
  <si>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</si>
  <si>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</si>
  <si>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</si>
  <si>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</si>
  <si>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</si>
  <si>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</si>
  <si>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</si>
  <si>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</si>
  <si>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</si>
  <si>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</si>
  <si>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</si>
  <si>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</si>
  <si>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</si>
  <si>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</si>
  <si>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</si>
  <si>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</si>
  <si>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</si>
  <si>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</si>
  <si>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</si>
  <si>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</si>
  <si>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</si>
  <si>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</si>
  <si>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</si>
  <si>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</si>
  <si>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</si>
  <si>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</si>
  <si>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</si>
  <si>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</si>
  <si>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</si>
  <si>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</si>
  <si>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</si>
  <si>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</si>
  <si>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</si>
  <si>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</si>
  <si>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</si>
  <si>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</si>
  <si>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</si>
  <si>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</si>
  <si>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</si>
  <si>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</si>
  <si>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</si>
  <si>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</si>
  <si>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</si>
  <si>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</si>
  <si>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</si>
  <si>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</si>
  <si>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</si>
  <si>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</si>
  <si>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</si>
  <si>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</si>
  <si>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</si>
  <si>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</si>
  <si>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</si>
  <si>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</si>
  <si>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</si>
  <si>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</si>
  <si>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</si>
  <si>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</si>
  <si>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</si>
  <si>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</si>
  <si>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</si>
  <si>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</si>
  <si>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</si>
  <si>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</si>
  <si>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</si>
  <si>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</si>
  <si>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</si>
  <si>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</si>
  <si>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</si>
  <si>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</si>
  <si>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</si>
  <si>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</si>
  <si>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</si>
  <si>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</si>
  <si>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</si>
  <si>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</si>
  <si>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</si>
  <si>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</si>
  <si>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</si>
  <si>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</si>
  <si>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</si>
  <si>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</si>
  <si>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</si>
  <si>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</si>
  <si>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</si>
  <si>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</si>
  <si>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</si>
  <si>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</si>
  <si>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</si>
  <si>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</si>
  <si>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</si>
  <si>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</si>
  <si>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</si>
  <si>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</si>
  <si>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</si>
  <si>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</si>
  <si>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</si>
  <si>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</si>
  <si>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</si>
  <si>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</si>
  <si>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</si>
  <si>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</si>
  <si>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</si>
  <si>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</si>
  <si>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</si>
  <si>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</si>
  <si>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</si>
  <si>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</si>
  <si>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</si>
  <si>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</si>
  <si>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</si>
  <si>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</si>
  <si>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</si>
  <si>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</si>
  <si>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</si>
  <si>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</si>
  <si>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</si>
  <si>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</si>
  <si>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</si>
  <si>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</si>
  <si>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</si>
  <si>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</si>
  <si>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</si>
  <si>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</si>
  <si>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</si>
  <si>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</si>
  <si>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</si>
  <si>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</si>
  <si>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</si>
  <si>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</si>
  <si>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</si>
  <si>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</si>
  <si>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</si>
  <si>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</si>
  <si>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</si>
  <si>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</si>
  <si>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</si>
  <si>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</si>
  <si>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</si>
  <si>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</si>
  <si>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</si>
  <si>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</si>
  <si>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</si>
  <si>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</si>
  <si>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</si>
  <si>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</si>
  <si>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</si>
  <si>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</si>
  <si>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</si>
  <si>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</si>
  <si>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</si>
  <si>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</si>
  <si>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</si>
  <si>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</si>
  <si>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</si>
  <si>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</si>
  <si>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</si>
  <si>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</si>
  <si>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</si>
  <si>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</si>
  <si>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</si>
  <si>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</si>
  <si>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</si>
  <si>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</si>
  <si>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</si>
  <si>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</si>
  <si>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</si>
  <si>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</si>
  <si>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</si>
  <si>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</si>
  <si>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</si>
  <si>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</si>
  <si>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</si>
  <si>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</si>
  <si>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</si>
  <si>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</si>
  <si>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</si>
  <si>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</si>
  <si>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</si>
  <si>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</si>
  <si>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</si>
  <si>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</si>
  <si>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</si>
  <si>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</si>
  <si>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</si>
  <si>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</si>
  <si>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</si>
  <si>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</si>
  <si>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</si>
  <si>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</si>
  <si>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</si>
  <si>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</si>
  <si>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</si>
  <si>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</si>
  <si>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</si>
  <si>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</si>
  <si>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</si>
  <si>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</si>
  <si>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</si>
  <si>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</si>
  <si>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</si>
  <si>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</si>
  <si>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</si>
  <si>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</si>
  <si>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</si>
  <si>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</si>
  <si>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</si>
  <si>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</si>
  <si>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</si>
  <si>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</si>
  <si>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</si>
  <si>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</si>
  <si>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</si>
  <si>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</si>
  <si>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</si>
  <si>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</si>
  <si>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</si>
  <si>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</si>
  <si>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</si>
  <si>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</si>
  <si>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</si>
  <si>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</si>
  <si>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</si>
  <si>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</si>
  <si>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</si>
  <si>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</si>
  <si>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</si>
  <si>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</si>
  <si>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</si>
  <si>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</si>
  <si>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</si>
  <si>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</si>
  <si>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</si>
  <si>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</si>
  <si>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</si>
  <si>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</si>
  <si>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</si>
  <si>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</si>
  <si>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</si>
  <si>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</si>
  <si>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</si>
  <si>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</si>
  <si>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</si>
  <si>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</si>
  <si>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</si>
  <si>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</si>
  <si>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</si>
  <si>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</si>
  <si>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</si>
  <si>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</si>
  <si>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</si>
  <si>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</si>
  <si>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</si>
  <si>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</si>
  <si>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</si>
  <si>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</si>
  <si>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</si>
  <si>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</si>
  <si>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</si>
  <si>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</si>
  <si>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</si>
  <si>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</si>
  <si>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</si>
  <si>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</si>
  <si>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</si>
  <si>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</si>
  <si>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</si>
  <si>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</si>
  <si>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</si>
  <si>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</si>
  <si>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</si>
  <si>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</si>
  <si>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</si>
  <si>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</si>
  <si>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</si>
  <si>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</si>
  <si>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</si>
  <si>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</si>
  <si>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</si>
  <si>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</si>
  <si>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</si>
  <si>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</si>
  <si>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</si>
  <si>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</si>
  <si>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</si>
  <si>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</si>
  <si>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</si>
  <si>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</si>
  <si>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</si>
  <si>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</si>
  <si>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</si>
  <si>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</si>
  <si>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</si>
  <si>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</si>
  <si>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</si>
  <si>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</si>
  <si>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</si>
  <si>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</si>
  <si>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</si>
  <si>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</si>
  <si>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</si>
  <si>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</si>
  <si>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</si>
  <si>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</si>
  <si>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</si>
  <si>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</si>
  <si>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</si>
  <si>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</si>
  <si>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</si>
  <si>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</si>
  <si>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</si>
  <si>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</si>
  <si>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</si>
  <si>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</si>
  <si>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</si>
  <si>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</si>
  <si>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</si>
  <si>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</si>
  <si>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</si>
  <si>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</si>
  <si>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</si>
  <si>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</si>
  <si>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</si>
  <si>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</si>
  <si>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</si>
  <si>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</si>
  <si>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</si>
  <si>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</si>
  <si>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</si>
  <si>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</si>
  <si>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</si>
  <si>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</si>
  <si>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</si>
  <si>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</si>
  <si>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</si>
  <si>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</si>
  <si>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</si>
  <si>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</si>
  <si>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</si>
  <si>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</si>
  <si>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</si>
  <si>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</si>
  <si>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</si>
  <si>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</si>
  <si>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</si>
  <si>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</si>
  <si>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</si>
  <si>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</si>
  <si>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</si>
  <si>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</si>
  <si>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</si>
  <si>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</si>
  <si>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</si>
  <si>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</si>
  <si>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</si>
  <si>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</si>
  <si>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</si>
  <si>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</si>
  <si>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</si>
  <si>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</si>
  <si>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</si>
  <si>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</si>
  <si>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</si>
  <si>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</si>
  <si>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</si>
  <si>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</si>
  <si>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</si>
  <si>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</si>
  <si>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</si>
  <si>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</si>
  <si>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</si>
  <si>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</si>
  <si>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</si>
  <si>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</si>
  <si>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</si>
  <si>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</si>
  <si>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</si>
  <si>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</si>
  <si>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</si>
  <si>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</si>
  <si>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</si>
  <si>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</si>
  <si>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</si>
  <si>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</si>
  <si>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</si>
  <si>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</si>
  <si>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</si>
  <si>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</si>
  <si>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</si>
  <si>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</si>
  <si>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</si>
  <si>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</si>
  <si>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</si>
  <si>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</si>
  <si>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</si>
  <si>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</si>
  <si>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</si>
  <si>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</si>
  <si>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</si>
  <si>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</si>
  <si>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</si>
  <si>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</si>
  <si>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</si>
  <si>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</si>
  <si>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</si>
  <si>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</si>
  <si>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</si>
  <si>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</si>
  <si>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</si>
  <si>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</si>
  <si>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</si>
  <si>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</si>
  <si>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</si>
  <si>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</si>
  <si>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</si>
  <si>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</si>
  <si>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</si>
  <si>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</si>
  <si>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</si>
  <si>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</si>
  <si>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</si>
  <si>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</si>
  <si>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</si>
  <si>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</si>
  <si>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</si>
  <si>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</si>
  <si>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</si>
  <si>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</si>
  <si>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</si>
  <si>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</si>
  <si>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</si>
  <si>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</si>
  <si>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</si>
  <si>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</si>
  <si>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</si>
  <si>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</si>
  <si>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</si>
  <si>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</si>
  <si>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</si>
  <si>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</si>
  <si>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</si>
  <si>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</si>
  <si>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</si>
  <si>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</si>
  <si>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</si>
  <si>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</si>
  <si>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</si>
  <si>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</si>
  <si>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</si>
  <si>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</si>
  <si>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</si>
  <si>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</si>
  <si>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</si>
  <si>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</si>
  <si>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</si>
  <si>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</si>
  <si>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</si>
  <si>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</si>
  <si>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</si>
  <si>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</si>
  <si>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</si>
  <si>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</si>
  <si>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</si>
  <si>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</si>
  <si>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</si>
  <si>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</si>
  <si>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</si>
  <si>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</si>
  <si>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</si>
  <si>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</si>
  <si>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</si>
  <si>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</si>
  <si>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</si>
  <si>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</si>
  <si>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</si>
  <si>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</si>
  <si>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</si>
  <si>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</si>
  <si>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</si>
  <si>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</si>
  <si>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</si>
  <si>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</si>
  <si>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</si>
  <si>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</si>
  <si>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</si>
  <si>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</si>
  <si>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</si>
  <si>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</si>
  <si>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</si>
  <si>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</si>
  <si>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</si>
  <si>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</si>
  <si>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</si>
  <si>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</si>
  <si>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</si>
  <si>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</si>
  <si>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</si>
  <si>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</si>
  <si>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</si>
  <si>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</si>
  <si>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</si>
  <si>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</si>
  <si>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</si>
  <si>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</si>
  <si>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</si>
  <si>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</si>
  <si>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</si>
  <si>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</si>
  <si>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</si>
  <si>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</si>
  <si>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</si>
  <si>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</si>
  <si>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</si>
  <si>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</si>
  <si>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</si>
  <si>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</si>
  <si>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</si>
  <si>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</si>
  <si>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</si>
  <si>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</si>
  <si>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</si>
  <si>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</si>
  <si>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</si>
  <si>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</si>
  <si>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</si>
  <si>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</si>
  <si>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</si>
  <si>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</si>
  <si>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</si>
  <si>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</si>
  <si>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</si>
  <si>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</si>
  <si>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</si>
  <si>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</si>
  <si>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</si>
  <si>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</si>
  <si>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</si>
  <si>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</si>
  <si>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</si>
  <si>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</si>
  <si>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</si>
  <si>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</si>
  <si>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</si>
  <si>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</si>
  <si>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</si>
  <si>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</si>
  <si>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</si>
  <si>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</si>
  <si>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</si>
  <si>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</si>
  <si>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</si>
  <si>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</si>
  <si>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</si>
  <si>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</si>
  <si>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</si>
  <si>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</si>
  <si>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</si>
  <si>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</si>
  <si>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</si>
  <si>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</si>
  <si>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</si>
  <si>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</si>
  <si>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</si>
  <si>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</si>
  <si>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</si>
  <si>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</si>
  <si>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</si>
  <si>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</si>
  <si>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</si>
  <si>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</si>
  <si>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</si>
  <si>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</si>
  <si>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</si>
  <si>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</si>
  <si>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</si>
  <si>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</si>
  <si>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</si>
  <si>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</si>
  <si>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</si>
  <si>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</si>
  <si>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</si>
  <si>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</si>
  <si>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</si>
  <si>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</si>
  <si>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</si>
  <si>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</si>
  <si>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</si>
  <si>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</si>
  <si>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</si>
  <si>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</si>
  <si>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</si>
  <si>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</si>
  <si>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</si>
  <si>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</si>
  <si>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</si>
  <si>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</si>
  <si>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</si>
  <si>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</si>
  <si>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</si>
  <si>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</si>
  <si>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</si>
  <si>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</si>
  <si>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</si>
  <si>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</si>
  <si>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</si>
  <si>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</si>
  <si>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</si>
  <si>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</si>
  <si>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</si>
  <si>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</si>
  <si>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</si>
  <si>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</si>
  <si>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</si>
  <si>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</si>
  <si>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</si>
  <si>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</si>
  <si>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</si>
  <si>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</si>
  <si>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</si>
  <si>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</si>
  <si>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</si>
  <si>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</si>
  <si>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</si>
  <si>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</si>
  <si>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</si>
  <si>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</si>
  <si>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</si>
  <si>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</si>
  <si>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</si>
  <si>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</si>
  <si>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</si>
  <si>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</si>
  <si>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</si>
  <si>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</si>
  <si>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</si>
  <si>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</si>
  <si>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</si>
  <si>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</si>
  <si>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</si>
  <si>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</si>
  <si>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</si>
  <si>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</si>
  <si>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</si>
  <si>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</si>
  <si>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</si>
  <si>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</si>
  <si>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</si>
  <si>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</si>
  <si>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</si>
  <si>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</si>
  <si>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</si>
  <si>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</si>
  <si>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</si>
  <si>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</si>
  <si>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</si>
  <si>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</si>
  <si>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</si>
  <si>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</si>
  <si>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</si>
  <si>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</si>
  <si>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</si>
  <si>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</si>
  <si>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</si>
  <si>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</si>
  <si>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</si>
  <si>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</si>
  <si>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</si>
  <si>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</si>
  <si>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</si>
  <si>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</si>
  <si>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</si>
  <si>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</si>
  <si>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</si>
  <si>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</si>
  <si>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</si>
  <si>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</si>
  <si>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</si>
  <si>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</si>
  <si>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</si>
  <si>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</si>
  <si>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</si>
  <si>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</si>
  <si>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</si>
  <si>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</si>
  <si>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</si>
  <si>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</si>
  <si>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</si>
  <si>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</si>
  <si>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</si>
  <si>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</si>
  <si>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</si>
  <si>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</si>
  <si>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</si>
  <si>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</si>
  <si>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</si>
  <si>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</si>
  <si>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</si>
  <si>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</si>
  <si>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</si>
  <si>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</si>
  <si>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</si>
  <si>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</si>
  <si>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</si>
  <si>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</si>
  <si>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</si>
  <si>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</si>
  <si>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</si>
  <si>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</si>
  <si>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</si>
  <si>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</si>
  <si>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</si>
  <si>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</si>
  <si>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</si>
  <si>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</si>
  <si>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</si>
  <si>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</si>
  <si>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</si>
  <si>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</si>
  <si>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</si>
  <si>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</si>
  <si>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</si>
  <si>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</si>
  <si>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</si>
  <si>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</si>
  <si>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</si>
  <si>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</si>
  <si>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</si>
  <si>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</si>
  <si>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</si>
  <si>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</si>
  <si>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</si>
  <si>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</si>
  <si>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</si>
  <si>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</si>
  <si>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</si>
  <si>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</si>
  <si>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</si>
  <si>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</si>
  <si>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</si>
  <si>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</si>
  <si>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</si>
  <si>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</si>
  <si>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</si>
  <si>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</si>
  <si>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</si>
  <si>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</si>
  <si>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</si>
  <si>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</si>
  <si>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</si>
  <si>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</si>
  <si>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</si>
  <si>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</si>
  <si>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</si>
  <si>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</si>
  <si>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</si>
  <si>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</si>
  <si>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</si>
  <si>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</si>
  <si>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</si>
  <si>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</si>
  <si>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</si>
  <si>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</si>
  <si>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</si>
  <si>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</si>
  <si>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</si>
  <si>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</si>
  <si>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</si>
  <si>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</si>
  <si>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</si>
  <si>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</si>
  <si>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</si>
  <si>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</si>
  <si>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</si>
  <si>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</si>
  <si>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</si>
  <si>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</si>
  <si>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</si>
  <si>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</si>
  <si>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</si>
  <si>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</si>
  <si>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</si>
  <si>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</si>
  <si>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</si>
  <si>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</si>
  <si>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</si>
  <si>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</si>
  <si>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</si>
  <si>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</si>
  <si>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</si>
  <si>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</si>
  <si>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</si>
  <si>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</si>
  <si>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</si>
  <si>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</si>
  <si>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</si>
  <si>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</si>
  <si>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</si>
  <si>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</si>
  <si>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</si>
  <si>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</si>
  <si>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</si>
  <si>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</si>
  <si>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</si>
  <si>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</si>
  <si>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</si>
  <si>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</si>
  <si>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</si>
  <si>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</si>
  <si>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</si>
  <si>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</si>
  <si>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</si>
  <si>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</si>
  <si>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</si>
  <si>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</si>
  <si>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</si>
  <si>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</si>
  <si>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</si>
  <si>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</si>
  <si>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</si>
  <si>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</si>
  <si>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</si>
  <si>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</si>
  <si>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</si>
  <si>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</si>
  <si>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</si>
  <si>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</si>
  <si>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</si>
  <si>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</si>
  <si>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</si>
  <si>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</si>
  <si>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</si>
  <si>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</si>
  <si>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</si>
  <si>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</si>
  <si>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</si>
  <si>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</si>
  <si>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</si>
  <si>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</si>
  <si>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</si>
  <si>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</si>
  <si>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</si>
  <si>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</si>
  <si>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</si>
  <si>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</si>
  <si>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</si>
  <si>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</si>
  <si>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</si>
  <si>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</si>
  <si>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</si>
  <si>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</si>
  <si>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</si>
  <si>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</si>
  <si>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</si>
  <si>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</si>
  <si>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</si>
  <si>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</si>
  <si>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</si>
  <si>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</si>
  <si>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</si>
  <si>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</si>
  <si>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</si>
  <si>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</si>
  <si>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</si>
  <si>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</si>
  <si>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</si>
  <si>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</si>
  <si>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</si>
  <si>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</si>
  <si>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</si>
  <si>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</si>
  <si>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</si>
  <si>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</si>
  <si>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</si>
  <si>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</si>
  <si>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</si>
  <si>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</si>
  <si>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</si>
  <si>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</si>
  <si>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</si>
  <si>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</si>
  <si>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</si>
  <si>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</si>
  <si>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</si>
  <si>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</si>
  <si>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</si>
  <si>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</si>
  <si>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</si>
  <si>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</si>
  <si>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</si>
  <si>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</si>
  <si>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</si>
  <si>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</si>
  <si>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</si>
  <si>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</si>
  <si>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</si>
  <si>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</si>
  <si>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</si>
  <si>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</si>
  <si>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</si>
  <si>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</si>
  <si>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</si>
  <si>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</si>
  <si>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</si>
  <si>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</si>
  <si>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</si>
  <si>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</si>
  <si>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</si>
  <si>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</si>
  <si>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</si>
  <si>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</si>
  <si>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</si>
  <si>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</si>
  <si>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</si>
  <si>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</si>
  <si>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</si>
  <si>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</si>
  <si>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</si>
  <si>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</si>
  <si>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</si>
  <si>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</si>
  <si>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</si>
  <si>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</si>
  <si>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</si>
  <si>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</si>
  <si>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</si>
  <si>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</si>
  <si>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</si>
  <si>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</si>
  <si>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</si>
  <si>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</si>
  <si>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</si>
  <si>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</si>
  <si>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</si>
  <si>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</si>
  <si>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</si>
  <si>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</si>
  <si>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</si>
  <si>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</si>
  <si>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</si>
  <si>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</si>
  <si>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</si>
  <si>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</si>
  <si>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</si>
  <si>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</si>
  <si>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</si>
  <si>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</si>
  <si>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</si>
  <si>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</si>
  <si>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</si>
  <si>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</si>
  <si>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</si>
  <si>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</si>
  <si>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</si>
  <si>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</si>
  <si>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</si>
  <si>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</si>
  <si>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</si>
  <si>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</si>
  <si>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</si>
  <si>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</si>
  <si>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</si>
  <si>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</si>
  <si>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</si>
  <si>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</si>
  <si>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</si>
  <si>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</si>
  <si>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</si>
  <si>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</si>
  <si>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</si>
  <si>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</si>
  <si>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</si>
  <si>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</si>
  <si>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</si>
  <si>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</si>
  <si>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</si>
  <si>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</si>
  <si>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</si>
  <si>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</si>
  <si>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</si>
  <si>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</si>
  <si>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</si>
  <si>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</si>
  <si>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</si>
  <si>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</si>
  <si>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</si>
  <si>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</si>
  <si>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</si>
  <si>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</si>
  <si>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</si>
  <si>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</si>
  <si>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</si>
  <si>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</si>
  <si>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</si>
  <si>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</si>
  <si>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</si>
  <si>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</si>
  <si>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</si>
  <si>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</si>
  <si>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</si>
  <si>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</si>
  <si>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</si>
  <si>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</si>
  <si>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</si>
  <si>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</si>
  <si>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</si>
  <si>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</si>
  <si>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</si>
  <si>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</si>
  <si>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</si>
  <si>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</si>
  <si>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</si>
  <si>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</si>
  <si>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</si>
  <si>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</si>
  <si>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</si>
  <si>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</si>
  <si>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</si>
  <si>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</si>
  <si>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</si>
  <si>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</si>
  <si>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</si>
  <si>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</si>
  <si>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</si>
  <si>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</si>
  <si>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</si>
  <si>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</si>
  <si>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</si>
  <si>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</si>
  <si>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</si>
  <si>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</si>
  <si>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</si>
  <si>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</si>
  <si>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</si>
  <si>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</si>
  <si>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</si>
  <si>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</si>
  <si>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</si>
  <si>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</si>
  <si>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</si>
  <si>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</si>
  <si>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</si>
  <si>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</si>
  <si>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</si>
  <si>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</si>
  <si>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</si>
  <si>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</si>
  <si>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</si>
  <si>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</si>
  <si>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</si>
  <si>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</si>
  <si>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</si>
  <si>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</si>
  <si>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</si>
  <si>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</si>
  <si>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</si>
  <si>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</si>
  <si>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</si>
  <si>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</si>
  <si>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</si>
  <si>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</si>
  <si>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</si>
  <si>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</si>
  <si>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</si>
  <si>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</si>
  <si>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</si>
  <si>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</si>
  <si>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</si>
  <si>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</si>
  <si>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</si>
  <si>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</si>
  <si>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</si>
  <si>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</si>
  <si>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</si>
  <si>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</si>
  <si>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</si>
  <si>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</si>
  <si>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</si>
  <si>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</si>
  <si>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</si>
  <si>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</si>
  <si>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</si>
  <si>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</si>
  <si>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</si>
  <si>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</si>
  <si>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</si>
  <si>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</si>
  <si>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</si>
  <si>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</si>
  <si>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</si>
  <si>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</si>
  <si>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</si>
  <si>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</si>
  <si>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</si>
  <si>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</si>
  <si>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</si>
  <si>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</si>
  <si>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</si>
  <si>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</si>
  <si>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</si>
  <si>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</si>
  <si>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</si>
  <si>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</si>
  <si>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</si>
  <si>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</si>
  <si>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</si>
  <si>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</si>
  <si>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</si>
  <si>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</si>
  <si>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</si>
  <si>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</si>
  <si>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</si>
  <si>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</si>
  <si>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</si>
  <si>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</si>
  <si>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</si>
  <si>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</si>
  <si>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</si>
  <si>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</si>
  <si>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</si>
  <si>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</si>
  <si>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</si>
  <si>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</si>
  <si>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</si>
  <si>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</si>
  <si>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</si>
  <si>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</si>
  <si>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</si>
  <si>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</si>
  <si>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</si>
  <si>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</si>
  <si>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</si>
  <si>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</si>
  <si>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</si>
  <si>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</si>
  <si>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</si>
  <si>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</si>
  <si>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</si>
  <si>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</si>
  <si>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</si>
  <si>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</si>
  <si>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</si>
  <si>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</si>
  <si>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</si>
  <si>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</si>
  <si>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</si>
  <si>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</si>
  <si>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</si>
  <si>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</si>
  <si>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</si>
  <si>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</si>
  <si>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</si>
  <si>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</si>
  <si>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</si>
  <si>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</si>
  <si>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</si>
  <si>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</si>
  <si>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</si>
  <si>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</si>
  <si>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</si>
  <si>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</si>
  <si>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</si>
  <si>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</si>
  <si>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</si>
  <si>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</si>
  <si>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</si>
  <si>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</si>
  <si>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</si>
  <si>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</si>
  <si>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</si>
  <si>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</si>
  <si>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</si>
  <si>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</si>
  <si>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</si>
  <si>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</si>
  <si>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</si>
  <si>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</si>
  <si>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</si>
  <si>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</si>
  <si>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</si>
  <si>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</si>
  <si>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</si>
  <si>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</si>
  <si>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</si>
  <si>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</si>
  <si>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</si>
  <si>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</si>
  <si>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</si>
  <si>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</si>
  <si>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</si>
  <si>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</si>
  <si>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</si>
  <si>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</si>
  <si>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</si>
  <si>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</si>
  <si>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</si>
  <si>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</si>
  <si>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</si>
  <si>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</si>
  <si>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</si>
  <si>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</si>
  <si>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</si>
  <si>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</si>
  <si>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</si>
  <si>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</si>
  <si>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</si>
  <si>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</si>
  <si>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</si>
  <si>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</si>
  <si>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</si>
  <si>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</si>
  <si>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</si>
  <si>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</si>
  <si>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</si>
  <si>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</si>
  <si>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</si>
  <si>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</si>
  <si>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</si>
  <si>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</si>
  <si>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</si>
  <si>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</si>
  <si>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</si>
  <si>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</si>
  <si>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</si>
  <si>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</si>
  <si>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</si>
  <si>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</si>
  <si>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</si>
  <si>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</si>
  <si>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</si>
  <si>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</si>
  <si>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</si>
  <si>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</si>
  <si>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</si>
  <si>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</si>
  <si>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</si>
  <si>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</si>
  <si>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</si>
  <si>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</si>
  <si>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</si>
  <si>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</si>
  <si>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</si>
  <si>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</si>
  <si>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</si>
  <si>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</si>
  <si>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</si>
  <si>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</si>
  <si>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</si>
  <si>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</si>
  <si>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</si>
  <si>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</si>
  <si>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</si>
  <si>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</si>
  <si>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</si>
  <si>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</si>
  <si>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</si>
  <si>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</si>
  <si>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</si>
  <si>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</si>
  <si>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</si>
  <si>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</si>
  <si>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</si>
  <si>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</si>
  <si>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</si>
  <si>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</si>
  <si>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</si>
  <si>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</si>
  <si>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</si>
  <si>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</si>
  <si>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</si>
  <si>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</si>
  <si>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</si>
  <si>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</si>
  <si>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</si>
  <si>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</si>
  <si>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</si>
  <si>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</si>
  <si>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</si>
  <si>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</si>
  <si>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</si>
  <si>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</si>
  <si>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</si>
  <si>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</si>
  <si>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</si>
  <si>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</si>
  <si>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</si>
  <si>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</si>
  <si>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</si>
  <si>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</si>
  <si>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</si>
  <si>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</si>
  <si>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</si>
  <si>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</si>
  <si>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</si>
  <si>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</si>
  <si>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</si>
  <si>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</si>
  <si>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</si>
  <si>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</si>
  <si>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</si>
  <si>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</si>
  <si>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</si>
  <si>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</si>
  <si>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</si>
  <si>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</si>
  <si>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</si>
  <si>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</si>
  <si>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</si>
  <si>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</si>
  <si>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</si>
  <si>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</si>
  <si>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</si>
  <si>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</si>
  <si>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</si>
  <si>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</si>
  <si>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</si>
  <si>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</si>
  <si>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</si>
  <si>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</si>
  <si>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</si>
  <si>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</si>
  <si>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</si>
  <si>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</si>
  <si>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</si>
  <si>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</si>
  <si>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</si>
  <si>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</si>
  <si>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</si>
  <si>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</si>
  <si>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</si>
  <si>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</si>
  <si>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</si>
  <si>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</si>
  <si>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</si>
  <si>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</si>
  <si>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</si>
  <si>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</si>
  <si>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</si>
  <si>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</si>
  <si>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</si>
  <si>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</si>
  <si>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</si>
  <si>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</si>
  <si>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</si>
  <si>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</si>
  <si>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</si>
  <si>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</si>
  <si>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</si>
  <si>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</si>
  <si>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</si>
  <si>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</si>
  <si>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</si>
  <si>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</si>
  <si>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</si>
  <si>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</si>
  <si>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</si>
  <si>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</si>
  <si>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</si>
  <si>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</si>
  <si>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</si>
  <si>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</si>
  <si>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</si>
  <si>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</si>
  <si>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</si>
  <si>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</si>
  <si>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</si>
  <si>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</si>
  <si>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</si>
  <si>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</si>
  <si>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</si>
  <si>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</si>
  <si>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</si>
  <si>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</si>
  <si>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</si>
  <si>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</si>
  <si>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</si>
  <si>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</si>
  <si>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</si>
  <si>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</si>
  <si>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</si>
  <si>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</si>
  <si>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</si>
  <si>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</si>
  <si>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</si>
  <si>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</si>
  <si>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</si>
  <si>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</si>
  <si>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</si>
  <si>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</si>
  <si>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</si>
  <si>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</si>
  <si>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</si>
  <si>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</si>
  <si>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</si>
  <si>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</si>
  <si>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</si>
  <si>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</si>
  <si>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</si>
  <si>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</si>
  <si>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</si>
  <si>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</si>
  <si>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</si>
  <si>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</si>
  <si>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</si>
  <si>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</si>
  <si>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</si>
  <si>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</si>
  <si>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</si>
  <si>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</si>
  <si>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</si>
  <si>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</si>
  <si>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</si>
  <si>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</si>
  <si>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</si>
  <si>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</si>
  <si>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</si>
  <si>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</si>
  <si>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</si>
  <si>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</si>
  <si>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</si>
  <si>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</si>
  <si>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</si>
  <si>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</si>
  <si>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</si>
  <si>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</si>
  <si>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</si>
  <si>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</si>
  <si>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</si>
  <si>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</si>
  <si>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</si>
  <si>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</si>
  <si>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</si>
  <si>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</si>
  <si>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</si>
  <si>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</si>
  <si>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</si>
  <si>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</si>
  <si>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</si>
  <si>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</si>
  <si>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</si>
  <si>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</si>
  <si>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</si>
  <si>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</si>
  <si>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</si>
  <si>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</si>
  <si>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</si>
  <si>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</si>
  <si>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</si>
  <si>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</si>
  <si>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</si>
  <si>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</si>
  <si>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</si>
  <si>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</si>
  <si>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</si>
  <si>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</si>
  <si>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</si>
  <si>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</si>
  <si>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</si>
  <si>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</si>
  <si>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</si>
  <si>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</si>
  <si>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</si>
  <si>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</si>
  <si>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</si>
  <si>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</si>
  <si>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</si>
  <si>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</si>
  <si>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</si>
  <si>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</si>
  <si>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</si>
  <si>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</si>
  <si>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</si>
  <si>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</si>
  <si>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</si>
  <si>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</si>
  <si>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</si>
  <si>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</si>
  <si>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</si>
  <si>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</si>
  <si>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</si>
  <si>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</si>
  <si>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</si>
  <si>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</si>
  <si>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</si>
  <si>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</si>
  <si>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</si>
  <si>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</si>
  <si>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</si>
  <si>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</si>
  <si>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</si>
  <si>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</si>
  <si>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</si>
  <si>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</si>
  <si>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</si>
  <si>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</si>
  <si>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</si>
  <si>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</si>
  <si>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</si>
  <si>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</si>
  <si>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</si>
  <si>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</si>
  <si>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</si>
  <si>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</si>
  <si>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</si>
  <si>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</si>
  <si>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</si>
  <si>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</si>
  <si>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</si>
  <si>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</si>
  <si>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</si>
  <si>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</si>
  <si>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</si>
  <si>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</si>
  <si>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</si>
  <si>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</si>
  <si>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</si>
  <si>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</si>
  <si>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</si>
  <si>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</si>
  <si>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</si>
  <si>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</si>
  <si>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</si>
  <si>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</si>
  <si>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</si>
  <si>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</si>
  <si>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</si>
  <si>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</si>
  <si>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</si>
  <si>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</si>
  <si>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</si>
  <si>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</si>
  <si>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</si>
  <si>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</si>
  <si>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</si>
  <si>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</si>
  <si>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</si>
  <si>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</si>
  <si>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</si>
  <si>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</si>
  <si>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</si>
  <si>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</si>
  <si>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</si>
  <si>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</si>
  <si>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</si>
  <si>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</si>
  <si>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</si>
  <si>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</si>
  <si>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</si>
  <si>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</si>
  <si>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</si>
  <si>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</si>
  <si>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</si>
  <si>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</si>
  <si>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</si>
  <si>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</si>
  <si>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</si>
  <si>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</si>
  <si>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</si>
  <si>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</si>
  <si>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</si>
  <si>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</si>
  <si>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</si>
  <si>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</si>
  <si>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</si>
  <si>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</si>
  <si>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</si>
  <si>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</si>
  <si>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</si>
  <si>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</si>
  <si>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</si>
  <si>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</si>
  <si>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</si>
  <si>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</si>
  <si>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</si>
  <si>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</si>
  <si>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</si>
  <si>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</si>
  <si>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</si>
  <si>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</si>
  <si>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</si>
  <si>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</si>
  <si>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</si>
  <si>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</si>
  <si>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</si>
  <si>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</si>
  <si>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</si>
  <si>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</si>
  <si>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</si>
  <si>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</si>
  <si>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</si>
  <si>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</si>
  <si>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</si>
  <si>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</si>
  <si>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</si>
  <si>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</si>
  <si>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</si>
  <si>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</si>
  <si>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</si>
  <si>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</si>
  <si>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</si>
  <si>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</si>
  <si>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</si>
  <si>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</si>
  <si>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</si>
  <si>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</si>
  <si>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</si>
  <si>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</si>
  <si>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</si>
  <si>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</si>
  <si>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</si>
  <si>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</si>
  <si>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</si>
  <si>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</si>
  <si>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</si>
  <si>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</si>
  <si>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</si>
  <si>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</si>
  <si>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</si>
  <si>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</si>
  <si>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</si>
  <si>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</si>
  <si>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</si>
  <si>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</si>
  <si>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</si>
  <si>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</si>
  <si>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</si>
  <si>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</si>
  <si>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</si>
  <si>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</si>
  <si>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</si>
  <si>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</si>
  <si>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</si>
  <si>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</si>
  <si>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</si>
  <si>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</si>
  <si>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</si>
  <si>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</si>
  <si>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</si>
  <si>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</si>
  <si>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</si>
  <si>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</si>
  <si>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</si>
  <si>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</si>
  <si>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</si>
  <si>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</si>
  <si>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</si>
  <si>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</si>
  <si>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</si>
  <si>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</si>
  <si>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</si>
  <si>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</si>
  <si>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</si>
  <si>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</si>
  <si>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</si>
  <si>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</si>
  <si>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</si>
  <si>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</si>
  <si>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</si>
  <si>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</si>
  <si>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</si>
  <si>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</si>
  <si>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</si>
  <si>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</si>
  <si>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</si>
  <si>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</si>
  <si>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</si>
  <si>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</si>
  <si>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</si>
  <si>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</si>
  <si>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</si>
  <si>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</si>
  <si>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</si>
  <si>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</si>
  <si>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</si>
  <si>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</si>
  <si>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</si>
  <si>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</si>
  <si>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</si>
  <si>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</si>
  <si>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</si>
  <si>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</si>
  <si>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</si>
  <si>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</si>
  <si>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</si>
  <si>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</si>
  <si>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</si>
  <si>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</si>
  <si>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</si>
  <si>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</si>
  <si>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</si>
  <si>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</si>
  <si>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</si>
  <si>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</si>
  <si>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</si>
  <si>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</si>
  <si>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</si>
  <si>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</si>
  <si>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</si>
  <si>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</si>
  <si>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</si>
  <si>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</si>
  <si>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</si>
  <si>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</si>
  <si>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</si>
  <si>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</si>
  <si>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</si>
  <si>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</si>
  <si>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</si>
  <si>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</si>
  <si>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</si>
  <si>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</si>
  <si>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</si>
  <si>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</si>
  <si>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</si>
  <si>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</si>
  <si>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</si>
  <si>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</si>
  <si>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</si>
  <si>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</si>
  <si>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</si>
  <si>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</si>
  <si>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</si>
  <si>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</si>
  <si>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</si>
  <si>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</si>
  <si>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</si>
  <si>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</si>
  <si>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</si>
  <si>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</si>
  <si>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</si>
  <si>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</si>
  <si>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</si>
  <si>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</si>
  <si>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</si>
  <si>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</si>
  <si>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</si>
  <si>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</si>
  <si>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</si>
  <si>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</si>
  <si>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</si>
  <si>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</si>
  <si>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</si>
  <si>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</si>
  <si>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</si>
  <si>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</si>
  <si>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</si>
  <si>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</si>
  <si>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</si>
  <si>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</si>
  <si>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</si>
  <si>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</si>
  <si>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</si>
  <si>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</si>
  <si>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</si>
  <si>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</si>
  <si>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</si>
  <si>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</si>
  <si>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</si>
  <si>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</si>
  <si>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</si>
  <si>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</si>
  <si>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</si>
  <si>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</si>
  <si>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</si>
  <si>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</si>
  <si>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</si>
  <si>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</si>
  <si>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</si>
  <si>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</si>
  <si>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</si>
  <si>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</si>
  <si>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</si>
  <si>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</si>
  <si>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</si>
  <si>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</si>
  <si>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</si>
  <si>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</si>
  <si>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</si>
  <si>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</si>
  <si>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</si>
  <si>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</si>
  <si>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</si>
  <si>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</si>
  <si>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</si>
  <si>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</si>
  <si>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</si>
  <si>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</si>
  <si>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</si>
  <si>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</si>
  <si>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</si>
  <si>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</si>
  <si>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</si>
  <si>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</si>
  <si>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</si>
  <si>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</si>
  <si>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</si>
  <si>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</si>
  <si>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</si>
  <si>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</si>
  <si>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</si>
  <si>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</si>
  <si>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</si>
  <si>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</si>
  <si>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</si>
  <si>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</si>
  <si>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</si>
  <si>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</si>
  <si>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</si>
  <si>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</si>
  <si>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</si>
  <si>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</si>
  <si>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</si>
  <si>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</si>
  <si>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</si>
  <si>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</si>
  <si>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</si>
  <si>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</si>
  <si>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</si>
  <si>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</si>
  <si>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</si>
  <si>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</si>
  <si>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</si>
  <si>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</si>
  <si>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</si>
  <si>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</si>
  <si>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</si>
  <si>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</si>
  <si>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</si>
  <si>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</si>
  <si>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</si>
  <si>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</si>
  <si>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</si>
  <si>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</si>
  <si>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</si>
  <si>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</si>
  <si>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</si>
  <si>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</si>
  <si>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</si>
  <si>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</si>
  <si>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</si>
  <si>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</si>
  <si>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</si>
  <si>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</si>
  <si>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</si>
  <si>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</si>
  <si>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</si>
  <si>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</si>
  <si>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</si>
  <si>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</si>
  <si>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</si>
  <si>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</si>
  <si>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</si>
  <si>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</si>
  <si>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</si>
  <si>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</si>
  <si>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</si>
  <si>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</si>
  <si>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</si>
  <si>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</si>
  <si>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</si>
  <si>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</si>
  <si>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</si>
  <si>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</si>
  <si>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</si>
  <si>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</si>
  <si>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</si>
  <si>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</si>
  <si>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</si>
  <si>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</si>
  <si>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</si>
  <si>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</si>
  <si>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</si>
  <si>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</si>
  <si>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</si>
  <si>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</si>
  <si>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</si>
  <si>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</si>
  <si>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</si>
  <si>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</si>
  <si>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</si>
  <si>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</si>
  <si>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</si>
  <si>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</si>
  <si>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</si>
  <si>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</si>
  <si>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</si>
  <si>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</si>
  <si>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</si>
  <si>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</si>
  <si>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</si>
  <si>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</si>
  <si>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</si>
  <si>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</si>
  <si>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</si>
  <si>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</si>
  <si>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</si>
  <si>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</si>
  <si>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</si>
  <si>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</si>
  <si>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</si>
  <si>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</si>
  <si>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</si>
  <si>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</si>
  <si>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</si>
  <si>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</si>
  <si>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</si>
  <si>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</si>
  <si>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</si>
  <si>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</si>
  <si>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</si>
  <si>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</si>
  <si>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</si>
  <si>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</si>
  <si>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</si>
  <si>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</si>
  <si>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</si>
  <si>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</si>
  <si>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</si>
  <si>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</si>
  <si>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</si>
  <si>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</si>
  <si>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</si>
  <si>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</si>
  <si>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</si>
  <si>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</si>
  <si>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</si>
  <si>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</si>
  <si>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</si>
  <si>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</si>
  <si>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</si>
  <si>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</si>
  <si>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</si>
  <si>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</si>
  <si>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</si>
  <si>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</si>
  <si>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</si>
  <si>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</si>
  <si>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</si>
  <si>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</si>
  <si>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</si>
  <si>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</si>
  <si>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</si>
  <si>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</si>
  <si>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</si>
  <si>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</si>
  <si>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</si>
  <si>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</si>
  <si>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</si>
  <si>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</si>
  <si>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</si>
  <si>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</si>
  <si>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</si>
  <si>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</si>
  <si>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</si>
  <si>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</si>
  <si>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</si>
  <si>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</si>
  <si>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</si>
  <si>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</si>
  <si>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</si>
  <si>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</si>
  <si>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</si>
  <si>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</si>
  <si>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</si>
  <si>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</si>
  <si>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</si>
  <si>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</si>
  <si>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</si>
  <si>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</si>
  <si>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</si>
  <si>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</si>
  <si>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</si>
  <si>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</si>
  <si>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</si>
  <si>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</si>
  <si>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</si>
  <si>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</si>
  <si>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</si>
  <si>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</si>
  <si>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</si>
  <si>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</si>
  <si>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</si>
  <si>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</si>
  <si>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</si>
  <si>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</si>
  <si>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</si>
  <si>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</si>
  <si>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</si>
  <si>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</si>
  <si>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</si>
  <si>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</si>
  <si>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</si>
  <si>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</si>
  <si>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</si>
  <si>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</si>
  <si>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</si>
  <si>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</si>
  <si>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</si>
  <si>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</si>
  <si>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</si>
  <si>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</si>
  <si>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</si>
  <si>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</si>
  <si>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</si>
  <si>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</si>
  <si>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</si>
  <si>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</si>
  <si>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</si>
  <si>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</si>
  <si>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</si>
  <si>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</si>
  <si>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</si>
  <si>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</si>
  <si>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</si>
  <si>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</si>
  <si>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</si>
  <si>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</si>
  <si>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</si>
  <si>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</si>
  <si>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</si>
  <si>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</si>
  <si>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</si>
  <si>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</si>
  <si>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</si>
  <si>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</si>
  <si>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</si>
  <si>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</si>
  <si>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</si>
  <si>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</si>
  <si>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</si>
  <si>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</si>
  <si>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</si>
  <si>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</si>
  <si>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</si>
  <si>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</si>
  <si>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</si>
  <si>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</si>
  <si>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</si>
  <si>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</si>
  <si>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</si>
  <si>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</si>
  <si>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</si>
  <si>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</si>
  <si>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</si>
  <si>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</si>
  <si>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</si>
  <si>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</si>
  <si>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</si>
  <si>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</si>
  <si>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</si>
  <si>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</si>
  <si>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</si>
  <si>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</si>
  <si>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</si>
  <si>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</si>
  <si>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</si>
  <si>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</si>
  <si>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</si>
  <si>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</si>
  <si>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</si>
  <si>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</si>
  <si>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</si>
  <si>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</si>
  <si>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</si>
  <si>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</si>
  <si>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</si>
  <si>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</si>
  <si>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</si>
  <si>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</si>
  <si>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</si>
  <si>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</si>
  <si>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</si>
  <si>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</si>
  <si>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</si>
  <si>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</si>
  <si>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</si>
  <si>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</si>
  <si>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</si>
  <si>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</si>
  <si>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</si>
  <si>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</si>
  <si>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</si>
  <si>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</si>
  <si>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</si>
  <si>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</si>
  <si>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</si>
  <si>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</si>
  <si>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</si>
  <si>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</si>
  <si>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</si>
  <si>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</si>
  <si>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</si>
  <si>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</si>
  <si>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</si>
  <si>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</si>
  <si>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</si>
  <si>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</si>
  <si>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</si>
  <si>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</si>
  <si>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</si>
  <si>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</si>
  <si>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</si>
  <si>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</si>
  <si>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</si>
  <si>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</si>
  <si>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</si>
  <si>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</si>
  <si>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</si>
  <si>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</si>
  <si>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</si>
  <si>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</si>
  <si>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</si>
  <si>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</si>
  <si>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</si>
  <si>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</si>
  <si>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</si>
  <si>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</si>
  <si>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</si>
  <si>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</si>
  <si>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</si>
  <si>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</si>
  <si>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</si>
  <si>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</si>
  <si>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</si>
  <si>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</si>
  <si>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</si>
  <si>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</si>
  <si>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</si>
  <si>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</si>
  <si>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</si>
  <si>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</si>
  <si>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</si>
  <si>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</si>
  <si>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</si>
  <si>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</si>
  <si>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</si>
  <si>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</si>
  <si>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</si>
  <si>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</si>
  <si>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</si>
  <si>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</si>
  <si>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</si>
  <si>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</si>
  <si>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</si>
  <si>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</si>
  <si>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</si>
  <si>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</si>
  <si>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</si>
  <si>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</si>
  <si>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</si>
  <si>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</si>
  <si>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</si>
  <si>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</si>
  <si>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</si>
  <si>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</si>
  <si>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</si>
  <si>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</si>
  <si>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</si>
  <si>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</si>
  <si>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</si>
  <si>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</si>
  <si>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</si>
  <si>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</si>
  <si>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</si>
  <si>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</si>
  <si>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</si>
  <si>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</si>
  <si>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</si>
  <si>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</si>
  <si>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</si>
  <si>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</si>
  <si>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</si>
  <si>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</si>
  <si>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</si>
  <si>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</si>
  <si>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</si>
  <si>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</si>
  <si>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</si>
  <si>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</si>
  <si>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</si>
  <si>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</si>
  <si>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</si>
  <si>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</si>
  <si>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</si>
  <si>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</si>
  <si>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</si>
  <si>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</si>
  <si>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</si>
  <si>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</si>
  <si>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</si>
  <si>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</si>
  <si>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</si>
  <si>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</si>
  <si>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</si>
  <si>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</si>
  <si>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</si>
  <si>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</si>
  <si>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</si>
  <si>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</si>
  <si>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</si>
  <si>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</si>
  <si>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</si>
  <si>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</si>
  <si>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</si>
  <si>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</si>
  <si>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</si>
  <si>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</si>
  <si>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</si>
  <si>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</si>
  <si>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</si>
  <si>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</si>
  <si>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</si>
  <si>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</si>
  <si>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</si>
  <si>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</si>
  <si>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</si>
  <si>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</si>
  <si>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</si>
  <si>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</si>
  <si>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</si>
  <si>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</si>
  <si>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</si>
  <si>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</si>
  <si>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</si>
  <si>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</si>
  <si>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</si>
  <si>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</si>
  <si>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</si>
  <si>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</si>
  <si>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</si>
  <si>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</si>
  <si>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</si>
  <si>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</si>
  <si>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</si>
  <si>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</si>
  <si>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</si>
  <si>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</si>
  <si>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</si>
  <si>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</si>
  <si>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</si>
  <si>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</si>
  <si>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</si>
  <si>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</si>
  <si>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</si>
  <si>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</si>
  <si>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</si>
  <si>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</si>
  <si>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</si>
  <si>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</si>
  <si>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</si>
  <si>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</si>
  <si>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</si>
  <si>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</si>
  <si>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</si>
  <si>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</si>
  <si>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</si>
  <si>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</si>
  <si>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</si>
  <si>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</si>
  <si>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</si>
  <si>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</si>
  <si>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</si>
  <si>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</si>
  <si>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</si>
  <si>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</si>
  <si>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</si>
  <si>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</si>
  <si>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</si>
  <si>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</si>
  <si>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</si>
  <si>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</si>
  <si>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</si>
  <si>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</si>
  <si>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</si>
  <si>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</si>
  <si>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</si>
  <si>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</si>
  <si>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</si>
  <si>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</si>
  <si>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</si>
  <si>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</si>
  <si>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</si>
  <si>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</si>
  <si>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</si>
  <si>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</si>
  <si>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</si>
  <si>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</si>
  <si>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</si>
  <si>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</si>
  <si>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</si>
  <si>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</si>
  <si>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</si>
  <si>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</si>
  <si>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</si>
  <si>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</si>
  <si>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</si>
  <si>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</si>
  <si>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</si>
  <si>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</si>
  <si>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</si>
  <si>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</si>
  <si>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</si>
  <si>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</si>
  <si>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</si>
  <si>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</si>
  <si>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</si>
  <si>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</si>
  <si>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</si>
  <si>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</si>
  <si>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</si>
  <si>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</si>
  <si>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</si>
  <si>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</si>
  <si>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</si>
  <si>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</si>
  <si>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</si>
  <si>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</si>
  <si>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</si>
  <si>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</si>
  <si>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</si>
  <si>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</si>
  <si>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</si>
  <si>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</si>
  <si>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</si>
  <si>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</si>
  <si>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</si>
  <si>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</si>
  <si>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</si>
  <si>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</si>
  <si>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</si>
  <si>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</si>
  <si>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</si>
  <si>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</si>
  <si>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</si>
  <si>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</si>
  <si>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</si>
  <si>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</si>
  <si>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</si>
  <si>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</si>
  <si>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</si>
  <si>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</si>
  <si>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</si>
  <si>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</si>
  <si>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</si>
  <si>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</si>
  <si>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</si>
  <si>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</si>
  <si>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</si>
  <si>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</si>
  <si>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</si>
  <si>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</si>
  <si>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</si>
  <si>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</si>
  <si>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</si>
  <si>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</si>
  <si>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</si>
  <si>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</si>
  <si>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</si>
  <si>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</si>
  <si>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</si>
  <si>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</si>
  <si>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</si>
  <si>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</si>
  <si>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</si>
  <si>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</si>
  <si>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</si>
  <si>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</si>
  <si>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</si>
  <si>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</si>
  <si>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</si>
  <si>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</si>
  <si>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</si>
  <si>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</si>
  <si>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</si>
  <si>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</si>
  <si>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</si>
  <si>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</si>
  <si>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</si>
  <si>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</si>
  <si>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</si>
  <si>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</si>
  <si>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</si>
  <si>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</si>
  <si>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</si>
  <si>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</si>
  <si>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</si>
  <si>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</si>
  <si>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</si>
  <si>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</si>
  <si>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</si>
  <si>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</si>
  <si>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</si>
  <si>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</si>
  <si>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</si>
  <si>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</si>
  <si>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</si>
  <si>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</si>
  <si>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</si>
  <si>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</si>
  <si>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</si>
  <si>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</si>
  <si>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</si>
  <si>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</si>
  <si>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</si>
  <si>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</si>
  <si>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</si>
  <si>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</si>
  <si>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</si>
  <si>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</si>
  <si>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</si>
  <si>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</si>
  <si>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</si>
  <si>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</si>
  <si>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</si>
  <si>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</si>
  <si>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</si>
  <si>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</si>
  <si>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</si>
  <si>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</si>
  <si>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</si>
  <si>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</si>
  <si>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</si>
  <si>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</si>
  <si>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</si>
  <si>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</si>
  <si>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</si>
  <si>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</si>
  <si>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</si>
  <si>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</si>
  <si>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</si>
  <si>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</si>
  <si>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</si>
  <si>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</si>
  <si>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</si>
  <si>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</si>
  <si>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</si>
  <si>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</si>
  <si>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</si>
  <si>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</si>
  <si>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</si>
  <si>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</si>
  <si>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</si>
  <si>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</si>
  <si>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</si>
  <si>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</si>
  <si>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</si>
  <si>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</si>
  <si>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</si>
  <si>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</si>
  <si>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</si>
  <si>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</si>
  <si>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</si>
  <si>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</si>
  <si>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</si>
  <si>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</si>
  <si>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</si>
  <si>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</si>
  <si>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</si>
  <si>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</si>
  <si>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</si>
  <si>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</si>
  <si>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</si>
  <si>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</si>
  <si>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</si>
  <si>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</si>
  <si>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</si>
  <si>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</si>
  <si>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</si>
  <si>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</si>
  <si>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</si>
  <si>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</si>
  <si>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</si>
  <si>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</si>
  <si>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</si>
  <si>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</si>
  <si>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</si>
  <si>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</si>
  <si>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</si>
  <si>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</si>
  <si>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</si>
  <si>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</si>
  <si>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</si>
  <si>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</si>
  <si>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</si>
  <si>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</si>
  <si>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</si>
  <si>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</si>
  <si>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</si>
  <si>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</si>
  <si>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</si>
  <si>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</si>
  <si>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</si>
  <si>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</si>
  <si>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</si>
  <si>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</si>
  <si>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</si>
  <si>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</si>
  <si>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</si>
  <si>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</si>
  <si>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</si>
  <si>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</si>
  <si>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</si>
  <si>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</si>
  <si>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</si>
  <si>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</si>
  <si>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</si>
  <si>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</si>
  <si>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</si>
  <si>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</si>
  <si>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</si>
  <si>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</si>
  <si>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</si>
  <si>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</si>
  <si>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</si>
  <si>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</si>
  <si>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</si>
  <si>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</si>
  <si>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</si>
  <si>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</si>
  <si>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</si>
  <si>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</si>
  <si>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</si>
  <si>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</si>
  <si>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</si>
  <si>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</si>
  <si>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</si>
  <si>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</si>
  <si>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</si>
  <si>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</si>
  <si>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</si>
  <si>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</si>
  <si>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</si>
  <si>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</si>
  <si>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</si>
  <si>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</si>
  <si>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</si>
  <si>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</si>
  <si>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</si>
  <si>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</si>
  <si>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</si>
  <si>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</si>
  <si>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</si>
  <si>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</si>
  <si>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</si>
  <si>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</si>
  <si>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</si>
  <si>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</si>
  <si>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</si>
  <si>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</si>
  <si>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</si>
  <si>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</si>
  <si>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</si>
  <si>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</si>
  <si>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</si>
  <si>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</si>
  <si>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</si>
  <si>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</si>
  <si>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</si>
  <si>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</si>
  <si>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</si>
  <si>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</si>
  <si>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</si>
  <si>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</si>
  <si>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</si>
  <si>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</si>
  <si>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</si>
  <si>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</si>
  <si>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</si>
  <si>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</si>
  <si>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</si>
  <si>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</si>
  <si>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</si>
  <si>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</si>
  <si>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</si>
  <si>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</si>
  <si>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</si>
  <si>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</si>
  <si>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</si>
  <si>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</si>
  <si>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</si>
  <si>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</si>
  <si>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</si>
  <si>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</si>
  <si>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</si>
  <si>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</si>
  <si>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</si>
  <si>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</si>
  <si>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</si>
  <si>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</si>
  <si>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</si>
  <si>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</si>
  <si>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</si>
  <si>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</si>
  <si>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</si>
  <si>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</si>
  <si>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</si>
  <si>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</si>
  <si>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</si>
  <si>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</si>
  <si>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</si>
  <si>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</si>
  <si>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</si>
  <si>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</si>
  <si>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</si>
  <si>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</si>
  <si>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</si>
  <si>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</si>
  <si>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</si>
  <si>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</si>
  <si>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</si>
  <si>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</si>
  <si>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</si>
  <si>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</si>
  <si>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</si>
  <si>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</si>
  <si>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</si>
  <si>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</si>
  <si>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</si>
  <si>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</si>
  <si>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</si>
  <si>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</si>
  <si>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</si>
  <si>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</si>
  <si>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</si>
  <si>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</si>
  <si>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</si>
  <si>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</si>
  <si>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</si>
  <si>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</si>
  <si>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</si>
  <si>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</si>
  <si>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</si>
  <si>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</si>
  <si>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</si>
  <si>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</si>
  <si>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</si>
  <si>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</si>
  <si>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</si>
  <si>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</si>
  <si>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</si>
  <si>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</si>
  <si>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</si>
  <si>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</si>
  <si>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</si>
  <si>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</si>
  <si>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</si>
  <si>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</si>
  <si>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</si>
  <si>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</si>
  <si>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</si>
  <si>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</si>
  <si>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</si>
  <si>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</si>
  <si>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</si>
  <si>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</si>
  <si>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</si>
  <si>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</si>
  <si>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</si>
  <si>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</si>
  <si>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</si>
  <si>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</si>
  <si>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</si>
  <si>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</si>
  <si>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</si>
  <si>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</si>
  <si>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</si>
  <si>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</si>
  <si>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</si>
  <si>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</si>
  <si>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</si>
  <si>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</si>
  <si>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</si>
  <si>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</si>
  <si>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</si>
  <si>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</si>
  <si>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</si>
  <si>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</si>
  <si>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</si>
  <si>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</si>
  <si>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</si>
  <si>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</si>
  <si>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</si>
  <si>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</si>
  <si>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</si>
  <si>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</si>
  <si>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</si>
  <si>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</si>
  <si>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</si>
  <si>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</si>
  <si>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</si>
  <si>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</si>
  <si>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</si>
  <si>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</si>
  <si>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</si>
  <si>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</si>
  <si>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</si>
  <si>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</si>
  <si>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</si>
  <si>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</si>
  <si>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</si>
  <si>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</si>
  <si>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</si>
  <si>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</si>
  <si>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</si>
  <si>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</si>
  <si>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</si>
  <si>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</si>
  <si>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</si>
  <si>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</si>
  <si>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</si>
  <si>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</si>
  <si>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</si>
  <si>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</si>
  <si>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</si>
  <si>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</si>
  <si>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</si>
  <si>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</si>
  <si>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</si>
  <si>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</si>
  <si>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</si>
  <si>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</si>
  <si>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</si>
  <si>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</si>
  <si>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</si>
  <si>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</si>
  <si>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</si>
  <si>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</si>
  <si>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</si>
  <si>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</si>
  <si>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</si>
  <si>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</si>
  <si>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</si>
  <si>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</si>
  <si>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</si>
  <si>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</si>
  <si>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</si>
  <si>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</si>
  <si>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</si>
  <si>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</si>
  <si>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</si>
  <si>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</si>
  <si>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</si>
  <si>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</si>
  <si>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</si>
  <si>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</si>
  <si>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</si>
  <si>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</si>
  <si>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</si>
  <si>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</si>
  <si>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</si>
  <si>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</si>
  <si>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</si>
  <si>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</si>
  <si>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</si>
  <si>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</si>
  <si>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</si>
  <si>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</si>
  <si>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</si>
  <si>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</si>
  <si>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</si>
  <si>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</si>
  <si>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</si>
  <si>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</si>
  <si>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</si>
  <si>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</si>
  <si>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</si>
  <si>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</si>
  <si>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</si>
  <si>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</si>
  <si>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</si>
  <si>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</si>
  <si>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</si>
  <si>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</si>
  <si>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</si>
  <si>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</si>
  <si>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</si>
  <si>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</si>
  <si>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</si>
  <si>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</si>
  <si>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</si>
  <si>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</si>
  <si>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</si>
  <si>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</si>
  <si>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</si>
  <si>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</si>
  <si>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</si>
  <si>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</si>
  <si>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</si>
  <si>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</si>
  <si>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</si>
  <si>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</si>
  <si>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</si>
  <si>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</si>
  <si>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</si>
  <si>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</si>
  <si>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</si>
  <si>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</si>
  <si>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</si>
  <si>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</si>
  <si>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</si>
  <si>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</si>
  <si>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</si>
  <si>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</si>
  <si>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</si>
  <si>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</si>
  <si>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</si>
  <si>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</si>
  <si>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</si>
  <si>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</si>
  <si>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</si>
  <si>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</si>
  <si>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</si>
  <si>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</si>
  <si>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</si>
  <si>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</si>
  <si>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</si>
  <si>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</si>
  <si>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</si>
  <si>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</si>
  <si>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</si>
  <si>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</si>
  <si>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</si>
  <si>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</si>
  <si>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</si>
  <si>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</si>
  <si>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</si>
  <si>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</si>
  <si>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</si>
  <si>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</si>
  <si>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</si>
  <si>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</si>
  <si>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</si>
  <si>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</si>
  <si>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</si>
  <si>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</si>
  <si>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</si>
  <si>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</si>
  <si>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</si>
  <si>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</si>
  <si>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</si>
  <si>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</si>
  <si>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</si>
  <si>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</si>
  <si>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</si>
  <si>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</si>
  <si>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</si>
  <si>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</si>
  <si>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</si>
  <si>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</si>
  <si>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</si>
  <si>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</si>
  <si>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</si>
  <si>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</si>
  <si>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</si>
  <si>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</si>
  <si>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</si>
  <si>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</si>
  <si>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</si>
  <si>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</si>
  <si>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</si>
  <si>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</si>
  <si>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</si>
  <si>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</si>
  <si>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</si>
  <si>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</si>
  <si>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</si>
  <si>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</si>
  <si>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</si>
  <si>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</si>
  <si>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</si>
  <si>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</si>
  <si>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</si>
  <si>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</si>
  <si>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</si>
  <si>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</si>
  <si>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</si>
  <si>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</si>
  <si>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</si>
  <si>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</si>
  <si>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</si>
  <si>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</si>
  <si>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</si>
  <si>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</si>
  <si>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</si>
  <si>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</si>
  <si>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</si>
  <si>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</si>
  <si>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</si>
  <si>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</si>
  <si>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</si>
  <si>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</si>
  <si>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</si>
  <si>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</si>
  <si>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</si>
  <si>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</si>
  <si>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</si>
  <si>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</si>
  <si>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</si>
  <si>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</si>
  <si>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</si>
  <si>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</si>
  <si>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</si>
  <si>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</si>
  <si>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</si>
  <si>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</si>
  <si>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</si>
  <si>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</si>
  <si>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</si>
  <si>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</si>
  <si>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</si>
  <si>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</si>
  <si>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</si>
  <si>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</si>
  <si>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</si>
  <si>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</si>
  <si>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</si>
  <si>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</si>
  <si>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</si>
  <si>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</si>
  <si>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</si>
  <si>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</si>
  <si>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</si>
  <si>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</si>
  <si>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</si>
  <si>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</si>
  <si>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</si>
  <si>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</si>
  <si>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</si>
  <si>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</si>
  <si>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</si>
  <si>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</si>
  <si>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</si>
  <si>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</si>
  <si>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</si>
  <si>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</si>
  <si>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</si>
  <si>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</si>
  <si>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</si>
  <si>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</si>
  <si>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</si>
  <si>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</si>
  <si>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</si>
  <si>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</si>
  <si>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</si>
  <si>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</si>
  <si>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</si>
  <si>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</si>
  <si>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</si>
  <si>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</si>
  <si>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</si>
  <si>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</si>
  <si>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</si>
  <si>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</si>
  <si>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</si>
  <si>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</si>
  <si>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</si>
  <si>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</si>
  <si>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</si>
  <si>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</si>
  <si>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</si>
  <si>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</si>
  <si>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</si>
  <si>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</si>
  <si>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</si>
  <si>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</si>
  <si>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</si>
  <si>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</si>
  <si>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</si>
  <si>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</si>
  <si>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</si>
  <si>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</si>
  <si>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</si>
  <si>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</si>
  <si>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</si>
  <si>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</si>
  <si>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</si>
  <si>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</si>
  <si>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</si>
  <si>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</si>
  <si>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</si>
  <si>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</si>
  <si>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</si>
  <si>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</si>
  <si>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</si>
  <si>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</si>
  <si>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</si>
  <si>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</si>
  <si>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</si>
  <si>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</si>
  <si>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</si>
  <si>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</si>
  <si>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</si>
  <si>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</si>
  <si>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</si>
  <si>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</si>
  <si>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</si>
  <si>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</si>
  <si>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</si>
  <si>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</si>
  <si>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</si>
  <si>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</si>
  <si>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</si>
  <si>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</si>
  <si>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</si>
  <si>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</si>
  <si>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</si>
  <si>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</si>
  <si>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</si>
  <si>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</si>
  <si>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</si>
  <si>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</si>
  <si>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</si>
  <si>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</si>
  <si>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</si>
  <si>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</si>
  <si>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</si>
  <si>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</si>
  <si>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</si>
  <si>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</si>
  <si>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</si>
  <si>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</si>
  <si>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</si>
  <si>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</si>
  <si>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</si>
  <si>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</si>
  <si>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</si>
  <si>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</si>
  <si>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</si>
  <si>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</si>
  <si>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</si>
  <si>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</si>
  <si>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</si>
  <si>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</si>
  <si>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</si>
  <si>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</si>
  <si>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</si>
  <si>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</si>
  <si>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</si>
  <si>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</si>
  <si>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</si>
  <si>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</si>
  <si>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</si>
  <si>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</si>
  <si>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</si>
  <si>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</si>
  <si>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</si>
  <si>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</si>
  <si>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</si>
  <si>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</si>
  <si>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</si>
  <si>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</si>
  <si>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</si>
  <si>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</si>
  <si>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</si>
  <si>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</si>
  <si>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</si>
  <si>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</si>
  <si>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</si>
  <si>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</si>
  <si>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</si>
  <si>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</si>
  <si>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</si>
  <si>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</si>
  <si>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</si>
  <si>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</si>
  <si>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</si>
  <si>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</si>
  <si>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</si>
  <si>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</si>
  <si>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</si>
  <si>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</si>
  <si>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</si>
  <si>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</si>
  <si>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</si>
  <si>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</si>
  <si>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</si>
  <si>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</si>
  <si>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</si>
  <si>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</si>
  <si>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</si>
  <si>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</si>
  <si>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</si>
  <si>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</si>
  <si>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</si>
  <si>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</si>
  <si>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</si>
  <si>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</si>
  <si>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</si>
  <si>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</si>
  <si>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</si>
  <si>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</si>
  <si>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</si>
  <si>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</si>
  <si>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</si>
  <si>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</si>
  <si>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</si>
  <si>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</si>
  <si>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</si>
  <si>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</si>
  <si>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</si>
  <si>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</si>
  <si>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</si>
  <si>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</si>
  <si>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</si>
  <si>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</si>
  <si>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</si>
  <si>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</si>
  <si>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</si>
  <si>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</si>
  <si>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</si>
  <si>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</si>
  <si>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</si>
  <si>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</si>
  <si>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</si>
  <si>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</si>
  <si>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</si>
  <si>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</si>
  <si>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</si>
  <si>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</si>
  <si>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</si>
  <si>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</si>
  <si>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</si>
  <si>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</si>
  <si>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</si>
  <si>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</si>
  <si>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</si>
  <si>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</si>
  <si>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</si>
  <si>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</si>
  <si>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</si>
  <si>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</si>
  <si>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</si>
  <si>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</si>
  <si>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</si>
  <si>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</si>
  <si>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</si>
  <si>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</si>
  <si>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</si>
  <si>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</si>
  <si>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</si>
  <si>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</si>
  <si>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</si>
  <si>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</si>
  <si>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</si>
  <si>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</si>
  <si>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</si>
  <si>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</si>
  <si>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</si>
  <si>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</si>
  <si>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</si>
  <si>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</si>
  <si>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</si>
  <si>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</si>
  <si>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</si>
  <si>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</si>
  <si>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</si>
  <si>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</si>
  <si>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</si>
  <si>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</si>
  <si>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</si>
  <si>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</si>
  <si>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</si>
  <si>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</si>
  <si>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</si>
  <si>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</si>
  <si>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</si>
  <si>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</si>
  <si>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</si>
  <si>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</si>
  <si>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</si>
  <si>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</si>
  <si>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</si>
  <si>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</si>
  <si>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</si>
  <si>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</si>
  <si>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</si>
  <si>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</si>
  <si>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</si>
  <si>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</si>
  <si>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</si>
  <si>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</si>
  <si>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</si>
  <si>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</si>
  <si>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</si>
  <si>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</si>
  <si>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</si>
  <si>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</si>
  <si>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</si>
  <si>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</si>
  <si>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</si>
  <si>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</si>
  <si>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</si>
  <si>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</si>
  <si>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</si>
  <si>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</si>
  <si>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</si>
  <si>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</si>
  <si>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</si>
  <si>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</si>
  <si>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</si>
  <si>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</si>
  <si>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</si>
  <si>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</si>
  <si>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</si>
  <si>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</si>
  <si>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</si>
  <si>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</si>
  <si>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</si>
  <si>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</si>
  <si>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</si>
  <si>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</si>
  <si>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</si>
  <si>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</si>
  <si>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</si>
  <si>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</si>
  <si>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</si>
  <si>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</si>
  <si>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</si>
  <si>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</si>
  <si>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</si>
  <si>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</si>
  <si>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</si>
  <si>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</si>
  <si>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</si>
  <si>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</si>
  <si>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</si>
  <si>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</si>
  <si>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</si>
  <si>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</si>
  <si>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</si>
  <si>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</si>
  <si>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</si>
  <si>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</si>
  <si>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</si>
  <si>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</si>
  <si>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</si>
  <si>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</si>
  <si>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</si>
  <si>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</si>
  <si>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</si>
  <si>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</si>
  <si>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</si>
  <si>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</si>
  <si>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</si>
  <si>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</si>
  <si>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</si>
  <si>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</si>
  <si>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</si>
  <si>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</si>
  <si>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</si>
  <si>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</si>
  <si>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</si>
  <si>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</si>
  <si>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</si>
  <si>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</si>
  <si>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</si>
  <si>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</si>
  <si>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</si>
  <si>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</si>
  <si>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</si>
  <si>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</si>
  <si>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</si>
  <si>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</si>
  <si>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</si>
  <si>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</si>
  <si>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</si>
  <si>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</si>
  <si>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</si>
  <si>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</si>
  <si>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</si>
  <si>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</si>
  <si>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</si>
  <si>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</si>
  <si>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</si>
  <si>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</si>
  <si>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</si>
  <si>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</si>
  <si>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</si>
  <si>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</si>
  <si>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</si>
  <si>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</si>
  <si>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</si>
  <si>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</si>
  <si>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</si>
  <si>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</si>
  <si>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</si>
  <si>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</si>
  <si>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</si>
  <si>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</si>
  <si>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</si>
  <si>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</si>
  <si>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</si>
  <si>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</si>
  <si>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</si>
  <si>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</si>
  <si>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</si>
  <si>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</si>
  <si>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</si>
  <si>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</si>
  <si>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</si>
  <si>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</si>
  <si>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</si>
  <si>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</si>
  <si>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</si>
  <si>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</si>
  <si>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</si>
  <si>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</si>
  <si>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</si>
  <si>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</si>
  <si>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</si>
  <si>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</si>
  <si>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</si>
  <si>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</si>
  <si>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</si>
  <si>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</si>
  <si>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</si>
  <si>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</si>
  <si>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</si>
  <si>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</si>
  <si>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</si>
  <si>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</si>
  <si>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</si>
  <si>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</si>
  <si>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</si>
  <si>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</si>
  <si>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</si>
  <si>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</si>
  <si>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</si>
  <si>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</si>
  <si>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</si>
  <si>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</si>
  <si>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</si>
  <si>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</si>
  <si>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</si>
  <si>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</si>
  <si>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</si>
  <si>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</si>
  <si>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</si>
  <si>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</si>
  <si>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</si>
  <si>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</si>
  <si>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</si>
  <si>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</si>
  <si>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</si>
  <si>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</si>
  <si>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</si>
  <si>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</si>
  <si>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</si>
  <si>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</si>
  <si>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</si>
  <si>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</si>
  <si>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</si>
  <si>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</si>
  <si>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</si>
  <si>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</si>
  <si>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</si>
  <si>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</si>
  <si>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</si>
  <si>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</si>
  <si>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</si>
  <si>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</si>
  <si>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</si>
  <si>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</si>
  <si>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</si>
  <si>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</si>
  <si>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</si>
  <si>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</si>
  <si>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</si>
  <si>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</si>
  <si>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</si>
  <si>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</si>
  <si>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</si>
  <si>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</si>
  <si>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</si>
  <si>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</si>
  <si>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</si>
  <si>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</si>
  <si>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</si>
  <si>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</si>
  <si>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</si>
  <si>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</si>
  <si>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</si>
  <si>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</si>
  <si>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</si>
  <si>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</si>
  <si>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</si>
  <si>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</si>
  <si>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</si>
  <si>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</si>
  <si>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</si>
  <si>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</si>
  <si>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</si>
  <si>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</si>
  <si>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</si>
  <si>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</si>
  <si>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</si>
  <si>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</si>
  <si>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</si>
  <si>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</si>
  <si>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</si>
  <si>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</si>
  <si>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</si>
  <si>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</si>
  <si>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</si>
  <si>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</si>
  <si>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</si>
  <si>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</si>
  <si>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</si>
  <si>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</si>
  <si>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</si>
  <si>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</si>
  <si>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</si>
  <si>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</si>
  <si>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</si>
  <si>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</si>
  <si>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</si>
  <si>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</si>
  <si>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</si>
  <si>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</si>
  <si>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</si>
  <si>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</si>
  <si>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</si>
  <si>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</si>
  <si>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</si>
  <si>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</si>
  <si>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</si>
  <si>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</si>
  <si>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</si>
  <si>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</si>
  <si>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</si>
  <si>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</si>
  <si>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</si>
  <si>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</si>
  <si>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</si>
  <si>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</si>
  <si>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</si>
  <si>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</si>
  <si>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</si>
  <si>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</si>
  <si>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</si>
  <si>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</si>
  <si>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</si>
  <si>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</si>
  <si>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</si>
  <si>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</si>
  <si>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</si>
  <si>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</si>
  <si>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</si>
  <si>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</si>
  <si>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</si>
  <si>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</si>
  <si>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</si>
  <si>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</si>
  <si>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</si>
  <si>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</si>
  <si>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</si>
  <si>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</si>
  <si>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</si>
  <si>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</si>
  <si>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</si>
  <si>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</si>
  <si>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</si>
  <si>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</si>
  <si>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</si>
  <si>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</si>
  <si>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</si>
  <si>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</si>
  <si>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</si>
  <si>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</si>
  <si>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</si>
  <si>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</si>
  <si>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</si>
  <si>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</si>
  <si>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</si>
  <si>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</si>
  <si>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</si>
  <si>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</si>
  <si>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</si>
  <si>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</si>
  <si>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</si>
  <si>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</si>
  <si>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</si>
  <si>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</si>
  <si>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</si>
  <si>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</si>
  <si>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</si>
  <si>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</si>
  <si>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</si>
  <si>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</si>
  <si>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</si>
  <si>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</si>
  <si>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</si>
  <si>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</si>
  <si>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</si>
  <si>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</si>
  <si>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</si>
  <si>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</si>
  <si>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</si>
  <si>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</si>
  <si>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</si>
  <si>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</si>
  <si>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</si>
  <si>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</si>
  <si>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</si>
  <si>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</si>
  <si>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</si>
  <si>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</si>
  <si>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</si>
  <si>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</si>
  <si>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</si>
  <si>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</si>
  <si>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</si>
  <si>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</si>
  <si>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</si>
  <si>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</si>
  <si>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</si>
  <si>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</si>
  <si>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</si>
  <si>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</si>
  <si>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</si>
  <si>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</si>
  <si>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</si>
  <si>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</si>
  <si>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</si>
  <si>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</si>
  <si>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</si>
  <si>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</si>
  <si>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</si>
  <si>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</si>
  <si>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</si>
  <si>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</si>
  <si>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</si>
  <si>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</si>
  <si>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</si>
  <si>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</si>
  <si>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</si>
  <si>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</si>
  <si>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</si>
  <si>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</si>
  <si>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</si>
  <si>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</si>
  <si>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</si>
  <si>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</si>
  <si>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</si>
  <si>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</si>
  <si>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</si>
  <si>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</si>
  <si>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</si>
  <si>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</si>
  <si>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</si>
  <si>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</si>
  <si>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</si>
  <si>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</si>
  <si>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</si>
  <si>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</si>
  <si>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</si>
  <si>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</si>
  <si>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</si>
  <si>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</si>
  <si>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</si>
  <si>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</si>
  <si>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</si>
  <si>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</si>
  <si>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</si>
  <si>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</si>
  <si>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</si>
  <si>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</si>
  <si>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</si>
  <si>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</si>
  <si>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</si>
  <si>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</si>
  <si>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</si>
  <si>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</si>
  <si>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</si>
  <si>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</si>
  <si>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</si>
  <si>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</si>
  <si>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</si>
  <si>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</si>
  <si>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</si>
  <si>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</si>
  <si>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</si>
  <si>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</si>
  <si>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</si>
  <si>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</si>
  <si>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</si>
  <si>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</si>
  <si>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</si>
  <si>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</si>
  <si>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</si>
  <si>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</si>
  <si>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</si>
  <si>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</si>
  <si>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</si>
  <si>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</si>
  <si>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</si>
  <si>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</si>
  <si>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</si>
  <si>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</si>
  <si>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</si>
  <si>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</si>
  <si>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</si>
  <si>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</si>
  <si>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</si>
  <si>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</si>
  <si>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</si>
  <si>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</si>
  <si>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</si>
  <si>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</si>
  <si>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</si>
  <si>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</si>
  <si>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</si>
  <si>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</si>
  <si>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</si>
  <si>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</si>
  <si>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</si>
  <si>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</si>
  <si>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</si>
  <si>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</si>
  <si>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</si>
  <si>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</si>
  <si>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</si>
  <si>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</si>
  <si>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</si>
  <si>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</si>
  <si>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</si>
  <si>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</si>
  <si>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</si>
  <si>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</si>
  <si>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</si>
  <si>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</si>
  <si>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</si>
  <si>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</si>
  <si>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</si>
  <si>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</si>
  <si>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</si>
  <si>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</si>
  <si>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</si>
  <si>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</si>
  <si>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</si>
  <si>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</si>
  <si>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</si>
  <si>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</si>
  <si>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</si>
  <si>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</si>
  <si>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</si>
  <si>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</si>
  <si>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</si>
  <si>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</si>
  <si>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</si>
  <si>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</si>
  <si>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</si>
  <si>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</si>
  <si>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</si>
  <si>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</si>
  <si>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</si>
  <si>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</si>
  <si>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</si>
  <si>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</si>
  <si>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</si>
  <si>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</si>
  <si>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</si>
  <si>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</si>
  <si>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</si>
  <si>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</si>
  <si>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</si>
  <si>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</si>
  <si>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</si>
  <si>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</si>
  <si>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</si>
  <si>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</si>
  <si>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</si>
  <si>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</si>
  <si>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</si>
  <si>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</si>
  <si>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</si>
  <si>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</si>
  <si>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</si>
  <si>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</si>
  <si>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</si>
  <si>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</si>
  <si>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</si>
  <si>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</si>
  <si>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</si>
  <si>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</si>
  <si>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</si>
  <si>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</si>
  <si>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</si>
  <si>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</si>
  <si>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</si>
  <si>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</si>
  <si>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</si>
  <si>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</si>
  <si>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</si>
  <si>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</si>
  <si>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</si>
  <si>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</si>
  <si>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</si>
  <si>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</si>
  <si>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</si>
  <si>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</si>
  <si>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</si>
  <si>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</si>
  <si>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</si>
  <si>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</si>
  <si>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</si>
  <si>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</si>
  <si>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</si>
  <si>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</si>
  <si>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</si>
  <si>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</si>
  <si>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</si>
  <si>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</si>
  <si>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</si>
  <si>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</si>
  <si>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</si>
  <si>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</si>
  <si>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</si>
  <si>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</si>
  <si>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</si>
  <si>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</si>
  <si>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</si>
  <si>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</si>
  <si>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</si>
  <si>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</si>
  <si>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</si>
  <si>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</si>
  <si>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</si>
  <si>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</si>
  <si>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</si>
  <si>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</si>
  <si>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</si>
  <si>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</si>
  <si>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</si>
  <si>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</si>
  <si>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</si>
  <si>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</si>
  <si>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</si>
  <si>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</si>
  <si>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</si>
  <si>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</si>
  <si>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</si>
  <si>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</si>
  <si>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</si>
  <si>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</si>
  <si>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</si>
  <si>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</si>
  <si>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</si>
  <si>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</si>
  <si>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</si>
  <si>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</si>
  <si>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</si>
  <si>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</si>
  <si>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</si>
  <si>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</si>
  <si>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</si>
  <si>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</si>
  <si>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</si>
  <si>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</si>
  <si>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</si>
  <si>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</si>
  <si>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</si>
  <si>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</si>
  <si>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</si>
  <si>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</si>
  <si>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</si>
  <si>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</si>
  <si>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</si>
  <si>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</si>
  <si>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</si>
  <si>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</si>
  <si>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</si>
  <si>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</si>
  <si>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</si>
  <si>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</si>
  <si>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</si>
  <si>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</si>
  <si>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</si>
  <si>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</si>
  <si>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</si>
  <si>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</si>
  <si>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</si>
  <si>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</si>
  <si>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</si>
  <si>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</si>
  <si>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</si>
  <si>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</si>
  <si>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</si>
  <si>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</si>
  <si>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</si>
  <si>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</si>
  <si>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</si>
  <si>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</si>
  <si>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</si>
  <si>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</si>
  <si>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</si>
  <si>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</si>
  <si>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</si>
  <si>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</si>
  <si>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</si>
  <si>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</si>
  <si>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</si>
  <si>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</si>
  <si>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</si>
  <si>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</si>
  <si>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</si>
  <si>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</si>
  <si>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</si>
  <si>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</si>
  <si>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</si>
  <si>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</si>
  <si>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</si>
  <si>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</si>
  <si>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</si>
  <si>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</si>
  <si>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</si>
  <si>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</si>
  <si>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</si>
  <si>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</si>
  <si>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</si>
  <si>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</si>
  <si>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</si>
  <si>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</si>
  <si>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</si>
  <si>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</si>
  <si>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</si>
  <si>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</si>
  <si>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</si>
  <si>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</si>
  <si>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</si>
  <si>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</si>
  <si>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</si>
  <si>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</si>
  <si>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</si>
  <si>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</si>
  <si>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</si>
  <si>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</si>
  <si>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</si>
  <si>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</si>
  <si>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</si>
  <si>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</si>
  <si>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</si>
  <si>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</si>
  <si>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</si>
  <si>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</si>
  <si>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</si>
  <si>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</si>
  <si>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</si>
  <si>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</si>
  <si>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</si>
  <si>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</si>
  <si>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</si>
  <si>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</si>
  <si>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</si>
  <si>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</si>
  <si>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</si>
  <si>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</si>
  <si>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</si>
  <si>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</si>
  <si>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</si>
  <si>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</si>
  <si>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</si>
  <si>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</si>
  <si>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</si>
  <si>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</si>
  <si>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</si>
  <si>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</si>
  <si>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</si>
  <si>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</si>
  <si>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</si>
  <si>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</si>
  <si>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</si>
  <si>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</si>
  <si>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</si>
  <si>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</si>
  <si>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</si>
  <si>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</si>
  <si>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</si>
  <si>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</si>
  <si>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</si>
  <si>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</si>
  <si>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</si>
  <si>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</si>
  <si>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</si>
  <si>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</si>
  <si>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</si>
  <si>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</si>
  <si>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</si>
  <si>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</si>
  <si>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</si>
  <si>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</si>
  <si>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</si>
  <si>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</si>
  <si>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</si>
  <si>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</si>
  <si>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</si>
  <si>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</si>
  <si>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</si>
  <si>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</si>
  <si>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</si>
  <si>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</si>
  <si>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</si>
  <si>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</si>
  <si>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</si>
  <si>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</si>
  <si>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</si>
  <si>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</si>
  <si>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</si>
  <si>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</si>
  <si>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</si>
  <si>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</si>
  <si>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</si>
  <si>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</si>
  <si>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</si>
  <si>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</si>
  <si>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</si>
  <si>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</si>
  <si>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</si>
  <si>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</si>
  <si>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</si>
  <si>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</si>
  <si>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</si>
  <si>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</si>
  <si>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</si>
  <si>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</si>
  <si>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</si>
  <si>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</si>
  <si>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</si>
  <si>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</si>
  <si>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</si>
  <si>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</si>
  <si>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</si>
  <si>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</si>
  <si>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</si>
  <si>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</si>
  <si>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</si>
  <si>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</si>
  <si>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</si>
  <si>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</si>
  <si>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</si>
  <si>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</si>
  <si>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</si>
  <si>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</si>
  <si>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</si>
  <si>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</si>
  <si>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</si>
  <si>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</si>
  <si>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</si>
  <si>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</si>
  <si>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</si>
  <si>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</si>
  <si>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</si>
  <si>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</si>
  <si>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</si>
  <si>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</si>
  <si>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</si>
  <si>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</si>
  <si>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</si>
  <si>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</si>
  <si>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</si>
  <si>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</si>
  <si>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</si>
  <si>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</si>
  <si>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</si>
  <si>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</si>
  <si>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</si>
  <si>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</si>
  <si>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</si>
  <si>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</si>
  <si>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</si>
  <si>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</si>
  <si>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</si>
  <si>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</si>
  <si>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</si>
  <si>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</si>
  <si>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</si>
  <si>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</si>
  <si>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</si>
  <si>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</si>
  <si>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</si>
  <si>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</si>
  <si>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</si>
  <si>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</si>
  <si>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</si>
  <si>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</si>
  <si>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</si>
  <si>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</si>
  <si>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</si>
  <si>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</si>
  <si>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</si>
  <si>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</si>
  <si>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</si>
  <si>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</si>
  <si>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</si>
  <si>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</si>
  <si>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</si>
  <si>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</si>
  <si>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</si>
  <si>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</si>
  <si>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</si>
  <si>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</si>
  <si>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</si>
  <si>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</si>
  <si>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</si>
  <si>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</si>
  <si>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</si>
  <si>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</si>
  <si>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</si>
  <si>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</si>
  <si>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</si>
  <si>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</si>
  <si>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</si>
  <si>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</si>
  <si>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</si>
  <si>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</si>
  <si>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</si>
  <si>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</si>
  <si>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</si>
  <si>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</si>
  <si>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</si>
  <si>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</si>
  <si>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</si>
  <si>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</si>
  <si>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</si>
  <si>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</si>
  <si>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</si>
  <si>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</si>
  <si>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</si>
  <si>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</si>
  <si>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</si>
  <si>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</si>
  <si>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</si>
  <si>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</si>
  <si>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</si>
  <si>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</si>
  <si>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</si>
  <si>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</si>
  <si>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</si>
  <si>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</si>
  <si>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</si>
  <si>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</si>
  <si>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</si>
  <si>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</si>
  <si>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</si>
  <si>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</si>
  <si>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</si>
  <si>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</si>
  <si>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</si>
  <si>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</si>
  <si>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</si>
  <si>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</si>
  <si>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</si>
  <si>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</si>
  <si>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</si>
  <si>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</si>
  <si>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</si>
  <si>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</si>
  <si>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</si>
  <si>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</si>
  <si>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</si>
  <si>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</si>
  <si>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</si>
  <si>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</si>
  <si>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</si>
  <si>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</si>
  <si>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</si>
  <si>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</si>
  <si>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</si>
  <si>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</si>
  <si>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</si>
  <si>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</si>
  <si>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</si>
  <si>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</si>
  <si>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</si>
  <si>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</si>
  <si>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</si>
  <si>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</si>
  <si>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</si>
  <si>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</si>
  <si>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</si>
  <si>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</si>
  <si>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</si>
  <si>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</si>
  <si>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</si>
  <si>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</si>
  <si>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</si>
  <si>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</si>
  <si>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</si>
  <si>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</si>
  <si>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</si>
  <si>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</si>
  <si>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</si>
  <si>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</si>
  <si>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</si>
  <si>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</si>
  <si>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</si>
  <si>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</si>
  <si>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</si>
  <si>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</si>
  <si>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</si>
  <si>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</si>
  <si>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</si>
  <si>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</si>
  <si>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</si>
  <si>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</si>
  <si>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</si>
  <si>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</si>
  <si>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</si>
  <si>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</si>
  <si>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</si>
  <si>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</si>
  <si>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</si>
  <si>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</si>
  <si>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</si>
  <si>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</si>
  <si>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</si>
  <si>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</si>
  <si>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</si>
  <si>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</si>
  <si>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</si>
  <si>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</si>
  <si>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</si>
  <si>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</si>
  <si>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</si>
  <si>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</si>
  <si>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</si>
  <si>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</si>
  <si>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</si>
  <si>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</si>
  <si>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</si>
  <si>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</si>
  <si>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</si>
  <si>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</si>
  <si>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</si>
  <si>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</si>
  <si>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</si>
  <si>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</si>
  <si>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</si>
  <si>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</si>
  <si>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</si>
  <si>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</si>
  <si>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</si>
  <si>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</si>
  <si>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</si>
  <si>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</si>
  <si>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</si>
  <si>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</si>
  <si>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</si>
  <si>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</si>
  <si>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</si>
  <si>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</si>
  <si>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</si>
  <si>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</si>
  <si>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</si>
  <si>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</si>
  <si>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</si>
  <si>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</si>
  <si>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</si>
  <si>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</si>
  <si>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</si>
  <si>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</si>
  <si>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</si>
  <si>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</si>
  <si>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</si>
  <si>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</si>
  <si>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</si>
  <si>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</si>
  <si>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</si>
  <si>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</si>
  <si>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</si>
  <si>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</si>
  <si>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</si>
  <si>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</si>
  <si>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</si>
  <si>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</si>
  <si>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</si>
  <si>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</si>
  <si>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</si>
  <si>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</si>
  <si>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</si>
  <si>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</si>
  <si>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</si>
  <si>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</si>
  <si>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</si>
  <si>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</si>
  <si>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</si>
  <si>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</si>
  <si>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</si>
  <si>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</si>
  <si>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</si>
  <si>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</si>
  <si>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</si>
  <si>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</si>
  <si>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</si>
  <si>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</si>
  <si>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</si>
  <si>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</si>
  <si>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</si>
  <si>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</si>
  <si>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</si>
  <si>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</si>
  <si>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</si>
  <si>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</si>
  <si>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</si>
  <si>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</si>
  <si>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</si>
  <si>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</si>
  <si>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</si>
  <si>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</si>
  <si>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</si>
  <si>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</si>
  <si>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</si>
  <si>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</si>
  <si>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</si>
  <si>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</si>
  <si>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</si>
  <si>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</si>
  <si>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</si>
  <si>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</si>
  <si>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</si>
  <si>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</si>
  <si>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</si>
  <si>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</si>
  <si>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</si>
  <si>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</si>
  <si>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</si>
  <si>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</si>
  <si>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</si>
  <si>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</si>
  <si>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</si>
  <si>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</si>
  <si>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</si>
  <si>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</si>
  <si>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</si>
  <si>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</si>
  <si>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</si>
  <si>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</si>
  <si>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</si>
  <si>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</si>
  <si>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</si>
  <si>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</si>
  <si>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</si>
  <si>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</si>
  <si>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</si>
  <si>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</si>
  <si>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</si>
  <si>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</si>
  <si>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</si>
  <si>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</si>
  <si>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</si>
  <si>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</si>
  <si>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</si>
  <si>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</si>
  <si>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</si>
  <si>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</si>
  <si>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</si>
  <si>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</si>
  <si>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</si>
  <si>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</si>
  <si>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</si>
  <si>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</si>
  <si>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</si>
  <si>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</si>
  <si>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</si>
  <si>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</si>
  <si>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</si>
  <si>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</si>
  <si>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</si>
  <si>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</si>
  <si>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</si>
  <si>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</si>
  <si>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</si>
  <si>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</si>
  <si>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</si>
  <si>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</si>
  <si>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</si>
  <si>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</si>
  <si>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</si>
  <si>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</si>
  <si>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</si>
  <si>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</si>
  <si>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</si>
  <si>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</si>
  <si>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</si>
  <si>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</si>
  <si>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</si>
  <si>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</si>
  <si>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</si>
  <si>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</si>
  <si>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</si>
  <si>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</si>
  <si>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</si>
  <si>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</si>
  <si>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</si>
  <si>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</si>
  <si>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</si>
  <si>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</si>
  <si>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</si>
  <si>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</si>
  <si>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</si>
  <si>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</si>
  <si>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</si>
  <si>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</si>
  <si>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</si>
  <si>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</si>
  <si>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</si>
  <si>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</si>
  <si>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</si>
  <si>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</si>
  <si>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</si>
  <si>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</si>
  <si>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</si>
  <si>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</si>
  <si>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</si>
  <si>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</si>
  <si>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</si>
  <si>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</si>
  <si>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</si>
  <si>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</si>
  <si>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</si>
  <si>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</si>
  <si>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</si>
  <si>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</si>
  <si>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</si>
  <si>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</si>
  <si>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</si>
  <si>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</si>
  <si>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</si>
  <si>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</si>
  <si>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</si>
  <si>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</si>
  <si>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</si>
  <si>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</si>
  <si>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</si>
  <si>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</si>
  <si>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</si>
  <si>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</si>
  <si>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</si>
  <si>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</si>
  <si>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</si>
  <si>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</si>
  <si>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</si>
  <si>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</si>
  <si>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</si>
  <si>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</si>
  <si>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</si>
  <si>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</si>
  <si>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</si>
  <si>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</si>
  <si>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</si>
  <si>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</si>
  <si>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</si>
  <si>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</si>
  <si>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</si>
  <si>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</si>
  <si>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</si>
  <si>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</si>
  <si>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</si>
  <si>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</si>
  <si>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</si>
  <si>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</si>
  <si>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</si>
  <si>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</si>
  <si>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</si>
  <si>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</si>
  <si>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</si>
  <si>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</si>
  <si>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</si>
  <si>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</si>
  <si>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</si>
  <si>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</si>
  <si>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</si>
  <si>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</si>
  <si>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</si>
  <si>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</si>
  <si>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</si>
  <si>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</si>
  <si>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</si>
  <si>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</si>
  <si>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</si>
  <si>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</si>
  <si>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</si>
  <si>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</si>
  <si>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</si>
  <si>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</si>
  <si>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</si>
  <si>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</si>
  <si>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</si>
  <si>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</si>
  <si>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</si>
  <si>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</si>
  <si>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</si>
  <si>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</si>
  <si>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</si>
  <si>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</si>
  <si>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</si>
  <si>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</si>
  <si>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</si>
  <si>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</si>
  <si>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</si>
  <si>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</si>
  <si>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</si>
  <si>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</si>
  <si>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</si>
  <si>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</si>
  <si>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</si>
  <si>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</si>
  <si>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</si>
  <si>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</si>
  <si>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</si>
  <si>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</si>
  <si>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</si>
  <si>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</si>
  <si>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</si>
  <si>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</si>
  <si>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</si>
  <si>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</si>
  <si>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</si>
  <si>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</si>
  <si>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</si>
  <si>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</si>
  <si>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</si>
  <si>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</si>
  <si>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</si>
  <si>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</si>
  <si>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</si>
  <si>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</si>
  <si>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</si>
  <si>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</si>
  <si>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</si>
  <si>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</si>
  <si>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</si>
  <si>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</si>
  <si>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</si>
  <si>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</si>
  <si>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</si>
  <si>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</si>
  <si>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</si>
  <si>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</si>
  <si>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</si>
  <si>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</si>
  <si>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</si>
  <si>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</si>
  <si>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</si>
  <si>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</si>
  <si>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</si>
  <si>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</si>
  <si>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</si>
  <si>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</si>
  <si>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</si>
  <si>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</si>
  <si>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</si>
  <si>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</si>
  <si>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</si>
  <si>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</si>
  <si>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</si>
  <si>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</si>
  <si>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</si>
  <si>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</si>
  <si>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</si>
  <si>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</si>
  <si>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</si>
  <si>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</si>
  <si>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</si>
  <si>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</si>
  <si>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</si>
  <si>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</si>
  <si>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</si>
  <si>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</si>
  <si>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</si>
  <si>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</si>
  <si>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</si>
  <si>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</si>
  <si>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</si>
  <si>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</si>
  <si>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</si>
  <si>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</si>
  <si>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</si>
  <si>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</si>
  <si>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</si>
  <si>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</si>
  <si>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</si>
  <si>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</si>
  <si>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</si>
  <si>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</si>
  <si>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</si>
  <si>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</si>
  <si>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</si>
  <si>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</si>
  <si>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</si>
  <si>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</si>
  <si>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</si>
  <si>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</si>
  <si>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</si>
  <si>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</si>
  <si>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</si>
  <si>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</si>
  <si>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</si>
  <si>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</si>
  <si>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</si>
  <si>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</si>
  <si>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</si>
  <si>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</si>
  <si>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</si>
  <si>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</si>
  <si>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</si>
  <si>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</si>
  <si>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</si>
  <si>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</si>
  <si>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</si>
  <si>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</si>
  <si>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</si>
  <si>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</si>
  <si>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</si>
  <si>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</si>
  <si>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</si>
  <si>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</si>
  <si>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</si>
  <si>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</si>
  <si>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</si>
  <si>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</si>
  <si>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</si>
  <si>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</si>
  <si>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</si>
  <si>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</si>
  <si>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</si>
  <si>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</si>
  <si>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</si>
  <si>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</si>
  <si>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</si>
  <si>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</si>
  <si>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</si>
  <si>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</si>
  <si>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</si>
  <si>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</si>
  <si>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</si>
  <si>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</si>
  <si>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</si>
  <si>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</si>
  <si>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</si>
  <si>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</si>
  <si>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</si>
  <si>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</si>
  <si>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</si>
  <si>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</si>
  <si>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</si>
  <si>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</si>
  <si>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</si>
  <si>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</si>
  <si>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</si>
  <si>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</si>
  <si>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</si>
  <si>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</si>
  <si>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</si>
  <si>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</si>
  <si>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</si>
  <si>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</si>
  <si>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</si>
  <si>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</si>
  <si>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</si>
  <si>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</si>
  <si>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</si>
  <si>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</si>
  <si>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</si>
  <si>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</si>
  <si>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</si>
  <si>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</si>
  <si>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</si>
  <si>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</si>
  <si>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</si>
  <si>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</si>
  <si>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</si>
  <si>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</si>
  <si>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</si>
  <si>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</si>
  <si>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</si>
  <si>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</si>
  <si>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</si>
  <si>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</si>
  <si>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</si>
  <si>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</si>
  <si>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</si>
  <si>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</si>
  <si>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</si>
  <si>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</si>
  <si>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</si>
  <si>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</si>
  <si>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</si>
  <si>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</si>
  <si>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</si>
  <si>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</si>
  <si>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</si>
  <si>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</si>
  <si>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</si>
  <si>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</si>
  <si>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</si>
  <si>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</si>
  <si>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</si>
  <si>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</si>
  <si>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</si>
  <si>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</si>
  <si>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</si>
  <si>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</si>
  <si>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</si>
  <si>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</si>
  <si>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</si>
  <si>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</si>
  <si>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</si>
  <si>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</si>
  <si>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</si>
  <si>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</si>
  <si>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</si>
  <si>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</si>
  <si>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</si>
  <si>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</si>
  <si>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</si>
  <si>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</si>
  <si>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</si>
  <si>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</si>
  <si>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</si>
  <si>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</si>
  <si>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</si>
  <si>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</si>
  <si>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</si>
  <si>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</si>
  <si>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</si>
  <si>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</si>
  <si>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</si>
  <si>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</si>
  <si>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</si>
  <si>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</si>
  <si>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</si>
  <si>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</si>
  <si>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</si>
  <si>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</si>
  <si>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</si>
  <si>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</si>
  <si>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</si>
  <si>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</si>
  <si>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</si>
  <si>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</si>
  <si>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</si>
  <si>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</si>
  <si>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</si>
  <si>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</si>
  <si>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</si>
  <si>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</si>
  <si>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</si>
  <si>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</si>
  <si>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</si>
  <si>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</si>
  <si>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</si>
  <si>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</si>
  <si>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</si>
  <si>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</si>
  <si>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</si>
  <si>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</si>
  <si>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</si>
  <si>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</si>
  <si>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</si>
  <si>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</si>
  <si>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</si>
  <si>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</si>
  <si>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</si>
  <si>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</si>
  <si>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</si>
  <si>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</si>
  <si>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</si>
  <si>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</si>
  <si>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</si>
  <si>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</si>
  <si>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</si>
  <si>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</si>
  <si>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</si>
  <si>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</si>
  <si>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</si>
  <si>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</si>
  <si>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</si>
  <si>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</si>
  <si>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</si>
  <si>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</si>
  <si>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</si>
  <si>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</si>
  <si>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</si>
  <si>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</si>
  <si>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</si>
  <si>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</si>
  <si>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</si>
  <si>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</si>
  <si>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</si>
  <si>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</si>
  <si>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</si>
  <si>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</si>
  <si>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</si>
  <si>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</si>
  <si>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</si>
  <si>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</si>
  <si>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</si>
  <si>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</si>
  <si>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</si>
  <si>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</si>
  <si>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</si>
  <si>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</si>
  <si>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</si>
  <si>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</si>
  <si>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</si>
  <si>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</si>
  <si>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</si>
  <si>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</si>
  <si>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</si>
  <si>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</si>
  <si>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</si>
  <si>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</si>
  <si>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</si>
  <si>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</si>
  <si>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</si>
  <si>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</si>
  <si>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</si>
  <si>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</si>
  <si>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</si>
  <si>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</si>
  <si>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</si>
  <si>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</si>
  <si>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</si>
  <si>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</si>
  <si>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</si>
  <si>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</si>
  <si>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</si>
  <si>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</si>
  <si>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</si>
  <si>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</si>
  <si>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</si>
  <si>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</si>
  <si>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</si>
  <si>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</si>
  <si>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</si>
  <si>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</si>
  <si>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</si>
  <si>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</si>
  <si>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</si>
  <si>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</si>
  <si>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</si>
  <si>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</si>
  <si>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</si>
  <si>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</si>
  <si>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</si>
  <si>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</si>
  <si>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</si>
  <si>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</si>
  <si>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</si>
  <si>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</si>
  <si>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</si>
  <si>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</si>
  <si>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</si>
  <si>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</si>
  <si>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</si>
  <si>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</si>
  <si>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</si>
  <si>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</si>
  <si>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</si>
  <si>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</si>
  <si>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</si>
  <si>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</si>
  <si>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</si>
  <si>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</si>
  <si>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</si>
  <si>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</si>
  <si>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</si>
  <si>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</si>
  <si>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</si>
  <si>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</si>
  <si>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</si>
  <si>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</si>
  <si>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</si>
  <si>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</si>
  <si>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</si>
  <si>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</si>
  <si>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</si>
  <si>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</si>
  <si>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</si>
  <si>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</si>
  <si>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</si>
  <si>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</si>
  <si>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</si>
  <si>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</si>
  <si>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</si>
  <si>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</si>
  <si>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</si>
  <si>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</si>
  <si>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</si>
  <si>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</si>
  <si>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</si>
  <si>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</si>
  <si>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</si>
  <si>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</si>
  <si>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</si>
  <si>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</si>
  <si>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</si>
  <si>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</si>
  <si>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</si>
  <si>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</si>
  <si>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</si>
  <si>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</si>
  <si>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</si>
  <si>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</si>
  <si>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</si>
  <si>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</si>
  <si>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</si>
  <si>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</si>
  <si>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</si>
  <si>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</si>
  <si>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</si>
  <si>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</si>
  <si>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</si>
  <si>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</si>
  <si>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</si>
  <si>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</si>
  <si>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</si>
  <si>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</si>
  <si>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</si>
  <si>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</si>
  <si>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</si>
  <si>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</si>
  <si>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</si>
  <si>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</si>
  <si>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</si>
  <si>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</si>
  <si>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</si>
  <si>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</si>
  <si>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</si>
  <si>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</si>
  <si>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</si>
  <si>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</si>
  <si>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</si>
  <si>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</si>
  <si>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</si>
  <si>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</si>
  <si>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</si>
  <si>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</si>
  <si>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</si>
  <si>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</si>
  <si>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</si>
  <si>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</si>
  <si>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</si>
  <si>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</si>
  <si>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</si>
  <si>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</si>
  <si>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</si>
  <si>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</si>
  <si>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</si>
  <si>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</si>
  <si>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</si>
  <si>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</si>
  <si>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</si>
  <si>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</si>
  <si>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</si>
  <si>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</si>
  <si>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</si>
  <si>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</si>
  <si>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</si>
  <si>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</si>
  <si>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</si>
  <si>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</si>
  <si>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</si>
  <si>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</si>
  <si>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</si>
  <si>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</si>
  <si>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</si>
  <si>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</si>
  <si>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</si>
  <si>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</si>
  <si>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</si>
  <si>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</si>
  <si>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</si>
  <si>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</si>
  <si>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</si>
  <si>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</si>
  <si>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</si>
  <si>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</si>
  <si>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</si>
  <si>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</si>
  <si>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</si>
  <si>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</si>
  <si>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</si>
  <si>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</si>
  <si>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</si>
  <si>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</si>
  <si>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</si>
  <si>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</si>
  <si>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</si>
  <si>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</si>
  <si>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</si>
  <si>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</si>
  <si>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</si>
  <si>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</si>
  <si>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</si>
  <si>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</si>
  <si>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</si>
  <si>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</si>
  <si>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</si>
  <si>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</si>
  <si>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</si>
  <si>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</si>
  <si>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</si>
  <si>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</si>
  <si>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</si>
  <si>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</si>
  <si>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</si>
  <si>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</si>
  <si>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</si>
  <si>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</si>
  <si>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</si>
  <si>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</si>
  <si>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</si>
  <si>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</si>
  <si>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</si>
  <si>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</si>
  <si>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</si>
  <si>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</si>
  <si>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</si>
  <si>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</si>
  <si>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</si>
  <si>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</si>
  <si>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</si>
  <si>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</si>
  <si>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</si>
  <si>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</si>
  <si>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</si>
  <si>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</si>
  <si>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</si>
  <si>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</si>
  <si>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</si>
  <si>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</si>
  <si>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</si>
  <si>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</si>
  <si>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</si>
  <si>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</si>
  <si>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</si>
  <si>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</si>
  <si>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</si>
  <si>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</si>
  <si>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</si>
  <si>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</si>
  <si>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</si>
  <si>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</si>
  <si>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</si>
  <si>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</si>
  <si>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</si>
  <si>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</si>
  <si>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</si>
  <si>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</si>
  <si>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</si>
  <si>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</si>
  <si>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</si>
  <si>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</si>
  <si>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</si>
  <si>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</si>
  <si>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</si>
  <si>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</si>
  <si>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</si>
  <si>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</si>
  <si>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</si>
  <si>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</si>
  <si>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</si>
  <si>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</si>
  <si>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</si>
  <si>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</si>
  <si>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</si>
  <si>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</si>
  <si>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</si>
  <si>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</si>
  <si>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</si>
  <si>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</si>
  <si>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</si>
  <si>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</si>
  <si>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</si>
  <si>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</si>
  <si>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</si>
  <si>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</si>
  <si>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</si>
  <si>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</si>
  <si>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</si>
  <si>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</si>
  <si>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</si>
  <si>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</si>
  <si>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</si>
  <si>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</si>
  <si>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</si>
  <si>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</si>
  <si>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</si>
  <si>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</si>
  <si>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</si>
  <si>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</si>
  <si>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</si>
  <si>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</si>
  <si>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</si>
  <si>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</si>
  <si>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</si>
  <si>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</si>
  <si>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</si>
  <si>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</si>
  <si>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</si>
  <si>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</si>
  <si>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</si>
  <si>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</si>
  <si>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</si>
  <si>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</si>
  <si>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</si>
  <si>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</si>
  <si>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</si>
  <si>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</si>
  <si>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</si>
  <si>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</si>
  <si>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</si>
  <si>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</si>
  <si>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</si>
  <si>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</si>
  <si>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</si>
  <si>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</si>
  <si>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</si>
  <si>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</si>
  <si>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</si>
  <si>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</si>
  <si>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</si>
  <si>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</si>
  <si>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</si>
  <si>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</si>
  <si>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</si>
  <si>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</si>
  <si>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</si>
  <si>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</si>
  <si>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</si>
  <si>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</si>
  <si>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</si>
  <si>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</si>
  <si>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</si>
  <si>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</si>
  <si>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</si>
  <si>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</si>
  <si>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</si>
  <si>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</si>
  <si>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</si>
  <si>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</si>
  <si>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</si>
  <si>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</si>
  <si>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</si>
  <si>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</si>
  <si>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</si>
  <si>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</si>
  <si>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</si>
  <si>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</si>
  <si>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</si>
  <si>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</si>
  <si>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</si>
  <si>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</si>
  <si>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</si>
  <si>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</si>
  <si>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</si>
  <si>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</si>
  <si>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</si>
  <si>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</si>
  <si>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</si>
  <si>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</si>
  <si>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</si>
  <si>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</si>
  <si>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</si>
  <si>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</si>
  <si>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</si>
  <si>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</si>
  <si>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</si>
  <si>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</si>
  <si>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</si>
  <si>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</si>
  <si>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</si>
  <si>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</si>
  <si>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</si>
  <si>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</si>
  <si>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</si>
  <si>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</si>
  <si>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</si>
  <si>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</si>
  <si>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</si>
  <si>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</si>
  <si>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</si>
  <si>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</si>
  <si>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</si>
  <si>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</si>
  <si>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</si>
  <si>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</si>
  <si>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</si>
  <si>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</si>
  <si>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</si>
  <si>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</si>
  <si>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</si>
  <si>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</si>
  <si>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</si>
  <si>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</si>
  <si>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</si>
  <si>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</si>
  <si>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</si>
  <si>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</si>
  <si>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</si>
  <si>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</si>
  <si>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</si>
  <si>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</si>
  <si>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</si>
  <si>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</si>
  <si>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</si>
  <si>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</si>
  <si>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</si>
  <si>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</si>
  <si>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</si>
  <si>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</si>
  <si>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</si>
  <si>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</si>
  <si>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</si>
  <si>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</si>
  <si>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</si>
  <si>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</si>
  <si>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</si>
  <si>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</si>
  <si>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</si>
  <si>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</si>
  <si>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</si>
  <si>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</si>
  <si>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</si>
  <si>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</si>
  <si>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</si>
  <si>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</si>
  <si>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</si>
  <si>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</si>
  <si>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</si>
  <si>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</si>
  <si>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</si>
  <si>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</si>
  <si>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</si>
  <si>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</si>
  <si>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</si>
  <si>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</si>
  <si>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</si>
  <si>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</si>
  <si>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</si>
  <si>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</si>
  <si>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</si>
  <si>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</si>
  <si>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</si>
  <si>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</si>
  <si>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</si>
  <si>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</si>
  <si>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</si>
  <si>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</si>
  <si>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</si>
  <si>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</si>
  <si>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</si>
  <si>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</si>
  <si>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</si>
  <si>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</si>
  <si>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</si>
  <si>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</si>
  <si>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</si>
  <si>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</si>
  <si>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</si>
  <si>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</si>
  <si>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</si>
  <si>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</si>
  <si>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</si>
  <si>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</si>
  <si>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</si>
  <si>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</si>
  <si>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</si>
  <si>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</si>
  <si>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</si>
  <si>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</si>
  <si>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</si>
  <si>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</si>
  <si>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</si>
  <si>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</si>
  <si>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</si>
  <si>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</si>
  <si>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</si>
  <si>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</si>
  <si>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</si>
  <si>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</si>
  <si>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</si>
  <si>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</si>
  <si>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</si>
  <si>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</si>
  <si>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</si>
  <si>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</si>
  <si>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</si>
  <si>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</si>
  <si>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</si>
  <si>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</si>
  <si>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</si>
  <si>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</si>
  <si>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</si>
  <si>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</si>
  <si>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</si>
  <si>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</si>
  <si>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</si>
  <si>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</si>
  <si>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</si>
  <si>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</si>
  <si>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</si>
  <si>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</si>
  <si>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</si>
  <si>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</si>
  <si>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</si>
  <si>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</si>
  <si>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</si>
  <si>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</si>
  <si>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</si>
  <si>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</si>
  <si>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</si>
  <si>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</si>
  <si>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</si>
  <si>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</si>
  <si>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</si>
  <si>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</si>
  <si>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</si>
  <si>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</si>
  <si>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</si>
  <si>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</si>
  <si>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</si>
  <si>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</si>
  <si>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</si>
  <si>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</si>
  <si>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</si>
  <si>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</si>
  <si>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</si>
  <si>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</si>
  <si>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</si>
  <si>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</si>
  <si>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</si>
  <si>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</si>
  <si>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</si>
  <si>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</si>
  <si>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</si>
  <si>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</si>
  <si>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</si>
  <si>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</si>
  <si>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</si>
  <si>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</si>
  <si>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</si>
  <si>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</si>
  <si>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</si>
  <si>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</si>
  <si>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</si>
  <si>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</si>
  <si>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</si>
  <si>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</si>
  <si>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</si>
  <si>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</si>
  <si>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</si>
  <si>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</si>
  <si>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</si>
  <si>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</si>
  <si>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</si>
  <si>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</si>
  <si>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</si>
  <si>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</si>
  <si>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</si>
  <si>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</si>
  <si>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</si>
  <si>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</si>
  <si>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</si>
  <si>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</si>
  <si>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</si>
  <si>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</si>
  <si>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</si>
  <si>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</si>
  <si>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</si>
  <si>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</si>
  <si>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</si>
  <si>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</si>
  <si>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</si>
  <si>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</si>
  <si>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</si>
  <si>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</si>
  <si>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</si>
  <si>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</si>
  <si>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</si>
  <si>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</si>
  <si>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</si>
  <si>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</si>
  <si>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</si>
  <si>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</si>
  <si>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</si>
  <si>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</si>
  <si>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</si>
  <si>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</si>
  <si>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</si>
  <si>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</si>
  <si>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</si>
  <si>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</si>
  <si>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</si>
  <si>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</si>
  <si>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</si>
  <si>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</si>
  <si>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</si>
  <si>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</si>
  <si>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</si>
  <si>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</si>
  <si>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</si>
  <si>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</si>
  <si>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</si>
  <si>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</si>
  <si>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</si>
  <si>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</si>
  <si>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</si>
  <si>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</si>
  <si>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</si>
  <si>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</si>
  <si>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</si>
  <si>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</si>
  <si>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</si>
  <si>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</si>
  <si>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</si>
  <si>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</si>
  <si>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</si>
  <si>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</si>
  <si>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</si>
  <si>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</si>
  <si>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</si>
  <si>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</si>
  <si>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</si>
  <si>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</si>
  <si>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</si>
  <si>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</si>
  <si>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</si>
  <si>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</si>
  <si>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</si>
  <si>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</si>
  <si>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</si>
  <si>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</si>
  <si>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</si>
  <si>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</si>
  <si>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</si>
  <si>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</si>
  <si>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</si>
  <si>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</si>
  <si>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</si>
  <si>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</si>
  <si>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</si>
  <si>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</si>
  <si>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</si>
  <si>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</si>
  <si>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</si>
  <si>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</si>
  <si>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</si>
  <si>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</si>
  <si>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</si>
  <si>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</si>
  <si>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</si>
  <si>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</si>
  <si>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</si>
  <si>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</si>
  <si>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</si>
  <si>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</si>
  <si>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</si>
  <si>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</si>
  <si>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</si>
  <si>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</si>
  <si>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</si>
  <si>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</si>
  <si>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</si>
  <si>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</si>
  <si>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</si>
  <si>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</si>
  <si>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</si>
  <si>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</si>
  <si>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</si>
  <si>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</si>
  <si>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</si>
  <si>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</si>
  <si>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</si>
  <si>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</si>
  <si>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</si>
  <si>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</si>
  <si>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</si>
  <si>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</si>
  <si>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</si>
  <si>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</si>
  <si>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</si>
  <si>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</si>
  <si>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</si>
  <si>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</si>
  <si>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</si>
  <si>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</si>
  <si>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</si>
  <si>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</si>
  <si>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</si>
  <si>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</si>
  <si>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</si>
  <si>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</si>
  <si>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</si>
  <si>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</si>
  <si>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</si>
  <si>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</si>
  <si>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</si>
  <si>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</si>
  <si>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</si>
  <si>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</si>
  <si>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</si>
  <si>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</si>
  <si>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</si>
  <si>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</si>
  <si>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</si>
  <si>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</si>
  <si>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</si>
  <si>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</si>
  <si>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</si>
  <si>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</si>
  <si>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</si>
  <si>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</si>
  <si>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</si>
  <si>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</si>
  <si>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</si>
  <si>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</si>
  <si>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</si>
  <si>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</si>
  <si>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</si>
  <si>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</si>
  <si>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</si>
  <si>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</si>
  <si>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</si>
  <si>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</si>
  <si>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</si>
  <si>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</si>
  <si>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</si>
  <si>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</si>
  <si>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</si>
  <si>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</si>
  <si>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</si>
  <si>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</si>
  <si>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</si>
  <si>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</si>
  <si>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</si>
  <si>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</si>
  <si>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</si>
  <si>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</si>
  <si>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</si>
  <si>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</si>
  <si>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</si>
  <si>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</si>
  <si>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</si>
  <si>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</si>
  <si>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</si>
  <si>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</si>
  <si>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</si>
  <si>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</si>
  <si>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</si>
  <si>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</si>
  <si>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</si>
  <si>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</si>
  <si>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</si>
  <si>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</si>
  <si>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</si>
  <si>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</si>
  <si>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</si>
  <si>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</si>
  <si>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</si>
  <si>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</si>
  <si>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</si>
  <si>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</si>
  <si>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</si>
  <si>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</si>
  <si>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</si>
  <si>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</si>
  <si>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</si>
  <si>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</si>
  <si>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</si>
  <si>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</si>
  <si>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</si>
  <si>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</si>
  <si>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</si>
  <si>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</si>
  <si>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</si>
  <si>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</si>
  <si>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</si>
  <si>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</si>
  <si>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</si>
  <si>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</si>
  <si>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</si>
  <si>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</si>
  <si>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</si>
  <si>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</si>
  <si>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</si>
  <si>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</si>
  <si>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</si>
  <si>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</si>
  <si>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</si>
  <si>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</si>
  <si>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</si>
  <si>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</si>
  <si>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</si>
  <si>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</si>
  <si>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</si>
  <si>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</si>
  <si>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</si>
  <si>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</si>
  <si>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</si>
  <si>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</si>
  <si>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</si>
  <si>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</si>
  <si>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</si>
  <si>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</si>
  <si>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</si>
  <si>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</si>
  <si>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</si>
  <si>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</si>
  <si>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</si>
  <si>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</si>
  <si>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</si>
  <si>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</si>
  <si>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</si>
  <si>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</si>
  <si>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</si>
  <si>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</si>
  <si>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</si>
  <si>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</si>
  <si>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</si>
  <si>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</si>
  <si>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</si>
  <si>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</si>
  <si>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</si>
  <si>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</si>
  <si>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</si>
  <si>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</si>
  <si>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</si>
  <si>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</si>
  <si>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</si>
  <si>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</si>
  <si>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</si>
  <si>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</si>
  <si>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</si>
  <si>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</si>
  <si>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</si>
  <si>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</si>
  <si>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</si>
  <si>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</si>
  <si>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</si>
  <si>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</si>
  <si>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</si>
  <si>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</si>
  <si>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</si>
  <si>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</si>
  <si>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</si>
  <si>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</si>
  <si>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</si>
  <si>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</si>
  <si>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</si>
  <si>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</si>
  <si>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</si>
  <si>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</si>
  <si>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</si>
  <si>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</si>
  <si>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</si>
  <si>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</si>
  <si>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</si>
  <si>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</si>
  <si>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</si>
  <si>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</si>
  <si>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</si>
  <si>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</si>
  <si>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</si>
  <si>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</si>
  <si>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</si>
  <si>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</si>
  <si>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</si>
  <si>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</si>
  <si>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</si>
  <si>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</si>
  <si>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</si>
  <si>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</si>
  <si>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</si>
  <si>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</si>
  <si>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</si>
  <si>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</si>
  <si>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</si>
  <si>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</si>
  <si>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</si>
  <si>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</si>
  <si>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</si>
  <si>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</si>
  <si>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</si>
  <si>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</si>
  <si>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</si>
  <si>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</si>
  <si>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</si>
  <si>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</si>
  <si>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</si>
  <si>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</si>
  <si>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</si>
  <si>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</si>
  <si>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</si>
  <si>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</si>
  <si>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</si>
  <si>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</si>
  <si>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</si>
  <si>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</si>
  <si>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</si>
  <si>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</si>
  <si>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</si>
  <si>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</si>
  <si>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</si>
  <si>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</si>
  <si>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</si>
  <si>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</si>
  <si>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</si>
  <si>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</si>
  <si>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</si>
  <si>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</si>
  <si>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</si>
  <si>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</si>
  <si>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</si>
  <si>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</si>
  <si>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</si>
  <si>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</si>
  <si>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</si>
  <si>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</si>
  <si>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</si>
  <si>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</si>
  <si>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</si>
  <si>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</si>
  <si>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</si>
  <si>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</si>
  <si>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</si>
  <si>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</si>
  <si>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</si>
  <si>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</si>
  <si>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</si>
  <si>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</si>
  <si>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</si>
  <si>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</si>
  <si>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</si>
  <si>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</si>
  <si>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</si>
  <si>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</si>
  <si>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</si>
  <si>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</si>
  <si>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</si>
  <si>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</si>
  <si>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</si>
  <si>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</si>
  <si>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</si>
  <si>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</si>
  <si>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</si>
  <si>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</si>
  <si>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</si>
  <si>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</si>
  <si>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</si>
  <si>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</si>
  <si>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</si>
  <si>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</si>
  <si>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</si>
  <si>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</si>
  <si>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</si>
  <si>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</si>
  <si>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</si>
  <si>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</si>
  <si>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</si>
  <si>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</si>
  <si>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</si>
  <si>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</si>
  <si>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</si>
  <si>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</si>
  <si>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</si>
  <si>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</si>
  <si>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</si>
  <si>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</si>
  <si>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</si>
  <si>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</si>
  <si>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</si>
  <si>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</si>
  <si>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</si>
  <si>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</si>
  <si>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</si>
  <si>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</si>
  <si>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</si>
  <si>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</si>
  <si>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</si>
  <si>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</si>
  <si>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</si>
  <si>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</si>
  <si>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</si>
  <si>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</si>
  <si>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</si>
  <si>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</si>
  <si>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</si>
  <si>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</si>
  <si>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</si>
  <si>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</si>
  <si>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</si>
  <si>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</si>
  <si>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</si>
  <si>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</si>
  <si>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</si>
  <si>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</si>
  <si>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</si>
  <si>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</si>
  <si>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</si>
  <si>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</si>
  <si>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</si>
  <si>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</si>
  <si>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</si>
  <si>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</si>
  <si>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</si>
  <si>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</si>
  <si>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</si>
  <si>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</si>
  <si>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</si>
  <si>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</si>
  <si>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</si>
  <si>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</si>
  <si>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</si>
  <si>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</si>
  <si>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</si>
  <si>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</si>
  <si>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</si>
  <si>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</si>
  <si>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</si>
  <si>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</si>
  <si>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</si>
  <si>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</si>
  <si>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</si>
  <si>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</si>
  <si>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</si>
  <si>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</si>
  <si>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</si>
  <si>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</si>
  <si>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</si>
  <si>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</si>
  <si>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</si>
  <si>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</si>
  <si>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</si>
  <si>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</si>
  <si>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</si>
  <si>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</si>
  <si>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</si>
  <si>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</si>
  <si>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</si>
  <si>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</si>
  <si>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</si>
  <si>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</si>
  <si>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</si>
  <si>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</si>
  <si>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</si>
  <si>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</si>
  <si>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</si>
  <si>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</si>
  <si>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</si>
  <si>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</si>
  <si>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</si>
  <si>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</si>
  <si>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</si>
  <si>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</si>
  <si>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</si>
  <si>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</si>
  <si>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</si>
  <si>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</si>
  <si>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</si>
  <si>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</si>
  <si>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</si>
  <si>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</si>
  <si>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</si>
  <si>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</si>
  <si>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</si>
  <si>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</si>
  <si>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</si>
  <si>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</si>
  <si>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</si>
  <si>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</si>
  <si>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</si>
  <si>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</si>
  <si>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</si>
  <si>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</si>
  <si>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</si>
  <si>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</si>
  <si>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</si>
  <si>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</si>
  <si>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</si>
  <si>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</si>
  <si>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</si>
  <si>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</si>
  <si>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</si>
  <si>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</si>
  <si>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</si>
  <si>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</si>
  <si>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</si>
  <si>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</si>
  <si>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</si>
  <si>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</si>
  <si>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</si>
  <si>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</si>
  <si>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</si>
  <si>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</si>
  <si>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</si>
  <si>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</si>
  <si>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</si>
  <si>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</si>
  <si>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</si>
  <si>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</si>
  <si>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</si>
  <si>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</si>
  <si>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</si>
  <si>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</si>
  <si>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</si>
  <si>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</si>
  <si>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</si>
  <si>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</si>
  <si>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</si>
  <si>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</si>
  <si>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</si>
  <si>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</si>
  <si>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</si>
  <si>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</si>
  <si>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</si>
  <si>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</si>
  <si>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</si>
  <si>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</si>
  <si>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</si>
  <si>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</si>
  <si>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</si>
  <si>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</si>
  <si>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</si>
  <si>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</si>
  <si>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</si>
  <si>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</si>
  <si>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</si>
  <si>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</si>
  <si>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</si>
  <si>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</si>
  <si>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</si>
  <si>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</si>
  <si>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</si>
  <si>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</si>
  <si>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</si>
  <si>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</si>
  <si>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</si>
  <si>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</si>
  <si>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</si>
  <si>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</si>
  <si>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</si>
  <si>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</si>
  <si>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</si>
  <si>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</si>
  <si>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</si>
  <si>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</si>
  <si>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</si>
  <si>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</si>
  <si>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</si>
  <si>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</si>
  <si>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</si>
  <si>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</si>
  <si>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</si>
  <si>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</si>
  <si>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</si>
  <si>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</si>
  <si>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</si>
  <si>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</si>
  <si>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</si>
  <si>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</si>
  <si>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</si>
  <si>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</si>
  <si>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</si>
  <si>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</si>
  <si>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</si>
  <si>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</si>
  <si>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</si>
  <si>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</si>
  <si>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</si>
  <si>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</si>
  <si>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</si>
  <si>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</si>
  <si>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</si>
  <si>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</si>
  <si>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</si>
  <si>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</si>
  <si>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</si>
  <si>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</si>
  <si>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</si>
  <si>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</si>
  <si>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</si>
  <si>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</si>
  <si>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</si>
  <si>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</si>
  <si>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</si>
  <si>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</si>
  <si>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</si>
  <si>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</si>
  <si>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</si>
  <si>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</si>
  <si>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</si>
  <si>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</si>
  <si>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</si>
  <si>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</si>
  <si>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</si>
  <si>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</si>
  <si>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</si>
  <si>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</si>
  <si>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</si>
  <si>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</si>
  <si>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</si>
  <si>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</si>
  <si>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</si>
  <si>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</si>
  <si>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</si>
  <si>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</si>
  <si>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</si>
  <si>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</si>
  <si>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</si>
  <si>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</si>
  <si>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</si>
  <si>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</si>
  <si>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</si>
  <si>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</si>
  <si>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</si>
  <si>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</si>
  <si>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</si>
  <si>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</si>
  <si>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</si>
  <si>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</si>
  <si>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</si>
  <si>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</si>
  <si>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</si>
  <si>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</si>
  <si>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</si>
  <si>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</si>
  <si>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</si>
  <si>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</si>
  <si>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</si>
  <si>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</si>
  <si>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</si>
  <si>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</si>
  <si>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</si>
  <si>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</si>
  <si>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</si>
  <si>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</si>
  <si>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</si>
  <si>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</si>
  <si>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</si>
  <si>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</si>
  <si>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</si>
  <si>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</si>
  <si>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</si>
  <si>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</si>
  <si>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</si>
  <si>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</si>
  <si>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</si>
  <si>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</si>
  <si>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</si>
  <si>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</si>
  <si>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</si>
  <si>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</si>
  <si>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</si>
  <si>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</si>
  <si>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</si>
  <si>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</si>
  <si>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</si>
  <si>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</si>
  <si>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</si>
  <si>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</si>
  <si>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</si>
  <si>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</si>
  <si>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</si>
  <si>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</si>
  <si>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</si>
  <si>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</si>
  <si>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</si>
  <si>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</si>
  <si>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</si>
  <si>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</si>
  <si>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</si>
  <si>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</si>
  <si>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</si>
  <si>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</si>
  <si>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</si>
  <si>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</si>
  <si>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</si>
  <si>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</si>
  <si>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</si>
  <si>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</si>
  <si>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</si>
  <si>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</si>
  <si>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</si>
  <si>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</si>
  <si>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</si>
  <si>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</si>
  <si>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</si>
  <si>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</si>
  <si>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</si>
  <si>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</si>
  <si>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</si>
  <si>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</si>
  <si>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</si>
  <si>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</si>
  <si>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</si>
  <si>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</si>
  <si>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</si>
  <si>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</si>
  <si>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</si>
  <si>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</si>
  <si>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</si>
  <si>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</si>
  <si>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</si>
  <si>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</si>
  <si>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</si>
  <si>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</si>
  <si>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</si>
  <si>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</si>
  <si>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</si>
  <si>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</si>
  <si>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</si>
  <si>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</si>
  <si>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</si>
  <si>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</si>
  <si>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</si>
  <si>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</si>
  <si>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</si>
  <si>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</si>
  <si>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</si>
  <si>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</si>
  <si>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</si>
  <si>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</si>
  <si>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</si>
  <si>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</si>
  <si>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</si>
  <si>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</si>
  <si>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</si>
  <si>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</si>
  <si>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</si>
  <si>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</si>
  <si>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</si>
  <si>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</si>
  <si>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</si>
  <si>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</si>
  <si>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</si>
  <si>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</si>
  <si>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</si>
  <si>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</si>
  <si>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</si>
  <si>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</si>
  <si>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</si>
  <si>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</si>
  <si>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</si>
  <si>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</si>
  <si>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</si>
  <si>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</si>
  <si>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</si>
  <si>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</si>
  <si>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</si>
  <si>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</si>
  <si>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</si>
  <si>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</si>
  <si>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</si>
  <si>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</si>
  <si>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</si>
  <si>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</si>
  <si>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</si>
  <si>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</si>
  <si>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</si>
  <si>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</si>
  <si>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</si>
  <si>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</si>
  <si>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</si>
  <si>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</si>
  <si>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</si>
  <si>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</si>
  <si>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</si>
  <si>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</si>
  <si>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</si>
  <si>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</si>
  <si>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</si>
  <si>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</si>
  <si>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</si>
  <si>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</si>
  <si>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</si>
  <si>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</si>
  <si>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</si>
  <si>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</si>
  <si>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</si>
  <si>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</si>
  <si>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</si>
  <si>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</si>
  <si>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</si>
  <si>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</si>
  <si>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</si>
  <si>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</si>
  <si>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</si>
  <si>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</si>
  <si>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</si>
  <si>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</si>
  <si>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</si>
  <si>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</si>
  <si>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</si>
  <si>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</si>
  <si>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</si>
  <si>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</si>
  <si>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</si>
  <si>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</si>
  <si>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</si>
  <si>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</si>
  <si>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</si>
  <si>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</si>
  <si>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</si>
  <si>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</si>
  <si>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</si>
  <si>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</si>
  <si>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</si>
  <si>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</si>
  <si>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</si>
  <si>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</si>
  <si>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</si>
  <si>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</si>
  <si>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</si>
  <si>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</si>
  <si>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</si>
  <si>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</si>
  <si>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</si>
  <si>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</si>
  <si>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</si>
  <si>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</si>
  <si>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</si>
  <si>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</si>
  <si>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</si>
  <si>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</si>
  <si>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</si>
  <si>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</si>
  <si>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</si>
  <si>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</si>
  <si>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</si>
  <si>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</si>
  <si>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</si>
  <si>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</si>
  <si>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</si>
  <si>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</si>
  <si>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</si>
  <si>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</si>
  <si>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</si>
  <si>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</si>
  <si>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</si>
  <si>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</si>
  <si>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</si>
  <si>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</si>
  <si>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</si>
  <si>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</si>
  <si>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</si>
  <si>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</si>
  <si>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</si>
  <si>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</si>
  <si>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</si>
  <si>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</si>
  <si>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</si>
  <si>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</si>
  <si>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</si>
  <si>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</si>
  <si>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</si>
  <si>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</si>
  <si>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</si>
  <si>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</si>
  <si>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</si>
  <si>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</si>
  <si>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</si>
  <si>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</si>
  <si>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</si>
  <si>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</si>
  <si>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</si>
  <si>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</si>
  <si>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</si>
  <si>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</si>
  <si>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</si>
  <si>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</si>
  <si>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</si>
  <si>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</si>
  <si>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</si>
  <si>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</si>
  <si>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</si>
  <si>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</si>
  <si>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</si>
  <si>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</si>
  <si>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</si>
  <si>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</si>
  <si>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</si>
  <si>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</si>
  <si>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</si>
  <si>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</si>
  <si>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</si>
  <si>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</si>
  <si>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</si>
  <si>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</si>
  <si>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</si>
  <si>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</si>
  <si>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</si>
  <si>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</si>
  <si>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</si>
  <si>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</si>
  <si>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</si>
  <si>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</si>
  <si>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</si>
  <si>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</si>
  <si>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</si>
  <si>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</si>
  <si>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</si>
  <si>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</si>
  <si>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</si>
  <si>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</si>
  <si>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</si>
  <si>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</si>
  <si>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</si>
  <si>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</si>
  <si>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</si>
  <si>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</si>
  <si>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</si>
  <si>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</si>
  <si>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</si>
  <si>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</si>
  <si>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</si>
  <si>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</si>
  <si>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</si>
  <si>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</si>
  <si>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</si>
  <si>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</si>
  <si>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</si>
  <si>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</si>
  <si>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</si>
  <si>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</si>
  <si>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</si>
  <si>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</si>
  <si>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</si>
  <si>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</si>
  <si>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</si>
  <si>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</si>
  <si>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</si>
  <si>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</si>
  <si>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</si>
  <si>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</si>
  <si>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</si>
  <si>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</si>
  <si>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</si>
  <si>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</si>
  <si>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</si>
  <si>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</si>
  <si>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</si>
  <si>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</si>
  <si>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</si>
  <si>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</si>
  <si>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</si>
  <si>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</si>
  <si>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</si>
  <si>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</si>
  <si>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</si>
  <si>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</si>
  <si>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</si>
  <si>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</si>
  <si>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</si>
  <si>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</si>
  <si>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</si>
  <si>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</si>
  <si>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</si>
  <si>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</si>
  <si>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</si>
  <si>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</si>
  <si>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</si>
  <si>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</si>
  <si>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</si>
  <si>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</si>
  <si>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</si>
  <si>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</si>
  <si>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</si>
  <si>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</si>
  <si>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</si>
  <si>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</si>
  <si>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</si>
  <si>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</si>
  <si>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</si>
  <si>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</si>
  <si>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</si>
  <si>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</si>
  <si>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</si>
  <si>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</si>
  <si>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</si>
  <si>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</si>
  <si>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</si>
  <si>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</si>
  <si>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</si>
  <si>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</si>
  <si>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</si>
  <si>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</si>
  <si>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</si>
  <si>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</si>
  <si>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</si>
  <si>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</si>
  <si>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</si>
  <si>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</si>
  <si>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</si>
  <si>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</si>
  <si>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</si>
  <si>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</si>
  <si>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</si>
  <si>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</si>
  <si>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</si>
  <si>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</si>
  <si>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</si>
  <si>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</si>
  <si>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</si>
  <si>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</si>
  <si>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</si>
  <si>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</si>
  <si>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</si>
  <si>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</si>
  <si>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</si>
  <si>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</si>
  <si>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</si>
  <si>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</si>
  <si>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</si>
  <si>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</si>
  <si>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</si>
  <si>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</si>
  <si>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</si>
  <si>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</si>
  <si>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</si>
  <si>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</si>
  <si>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</si>
  <si>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</si>
  <si>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</si>
  <si>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</si>
  <si>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</si>
  <si>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</si>
  <si>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</si>
  <si>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</si>
  <si>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</si>
  <si>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</si>
  <si>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</si>
  <si>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</si>
  <si>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</si>
  <si>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</si>
  <si>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</si>
  <si>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</si>
  <si>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</si>
  <si>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</si>
  <si>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</si>
  <si>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</si>
  <si>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</si>
  <si>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</si>
  <si>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</si>
  <si>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</si>
  <si>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</si>
  <si>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</si>
  <si>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</si>
  <si>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</si>
  <si>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</si>
  <si>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</si>
  <si>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</si>
  <si>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</si>
  <si>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</si>
  <si>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</si>
  <si>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</si>
  <si>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</si>
  <si>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</si>
  <si>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</si>
  <si>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</si>
  <si>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</si>
  <si>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</si>
  <si>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</si>
  <si>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</si>
  <si>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</si>
  <si>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</si>
  <si>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</si>
  <si>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</si>
  <si>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</si>
  <si>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</si>
  <si>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</si>
  <si>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</si>
  <si>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</si>
  <si>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</si>
  <si>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</si>
  <si>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</si>
  <si>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</si>
  <si>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</si>
  <si>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</si>
  <si>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</si>
  <si>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</si>
  <si>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</si>
  <si>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</si>
  <si>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</si>
  <si>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</si>
  <si>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</si>
  <si>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</si>
  <si>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</si>
  <si>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</si>
  <si>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</si>
  <si>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</si>
  <si>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</si>
  <si>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</si>
  <si>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</si>
  <si>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</si>
  <si>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</si>
  <si>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</si>
  <si>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</si>
  <si>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</si>
  <si>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</si>
  <si>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</si>
  <si>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</si>
  <si>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</si>
  <si>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</si>
  <si>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</si>
  <si>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</si>
  <si>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</si>
  <si>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</si>
  <si>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</si>
  <si>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</si>
  <si>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</si>
  <si>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</si>
  <si>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</si>
  <si>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</si>
  <si>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</si>
  <si>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</si>
  <si>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</si>
  <si>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</si>
  <si>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</si>
  <si>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</si>
  <si>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</si>
  <si>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</si>
  <si>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</si>
  <si>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</si>
  <si>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</si>
  <si>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</si>
  <si>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</si>
  <si>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</si>
  <si>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</si>
  <si>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</si>
  <si>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</si>
  <si>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</si>
  <si>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</si>
  <si>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</si>
  <si>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</si>
  <si>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</si>
  <si>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</si>
  <si>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</si>
  <si>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</si>
  <si>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</si>
  <si>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</si>
  <si>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</si>
  <si>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</si>
  <si>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</si>
  <si>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</si>
  <si>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</si>
  <si>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</si>
  <si>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</si>
  <si>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</si>
  <si>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</si>
  <si>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</si>
  <si>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</si>
  <si>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</si>
  <si>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</si>
  <si>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</si>
  <si>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</si>
  <si>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</si>
  <si>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</si>
  <si>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</si>
  <si>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</si>
  <si>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</si>
  <si>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</si>
  <si>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</si>
  <si>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</si>
  <si>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</si>
  <si>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</si>
  <si>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</si>
  <si>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</si>
  <si>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</si>
  <si>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</si>
  <si>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</si>
  <si>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</si>
  <si>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</si>
  <si>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</si>
  <si>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</si>
  <si>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</si>
  <si>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</si>
  <si>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</si>
  <si>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</si>
  <si>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</si>
  <si>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</si>
  <si>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</si>
  <si>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</si>
  <si>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</si>
  <si>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</si>
  <si>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</si>
  <si>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</si>
  <si>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</si>
  <si>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</si>
  <si>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</si>
  <si>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</si>
  <si>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</si>
  <si>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</si>
  <si>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</si>
  <si>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</si>
  <si>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</si>
  <si>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</si>
  <si>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</si>
  <si>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</si>
  <si>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</si>
  <si>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</si>
  <si>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</si>
  <si>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</si>
  <si>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</si>
  <si>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</si>
  <si>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</si>
  <si>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</si>
  <si>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</si>
  <si>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</si>
  <si>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</si>
  <si>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</si>
  <si>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</si>
  <si>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</si>
  <si>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</si>
  <si>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</si>
  <si>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</si>
  <si>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</si>
  <si>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</si>
  <si>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</si>
  <si>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</si>
  <si>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</si>
  <si>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</si>
  <si>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</si>
  <si>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</si>
  <si>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</si>
  <si>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</si>
  <si>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</si>
  <si>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</si>
  <si>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</si>
  <si>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</si>
  <si>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</si>
  <si>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</si>
  <si>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</si>
  <si>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</si>
  <si>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</si>
  <si>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</si>
  <si>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</si>
  <si>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</si>
  <si>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</si>
  <si>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</si>
  <si>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</si>
  <si>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</si>
  <si>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</si>
  <si>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</si>
  <si>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</si>
  <si>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</si>
  <si>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</si>
  <si>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</si>
  <si>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</si>
  <si>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</si>
  <si>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</si>
  <si>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</si>
  <si>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</si>
  <si>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</si>
  <si>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</si>
  <si>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</si>
  <si>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</si>
  <si>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</si>
  <si>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</si>
  <si>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</si>
  <si>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</si>
  <si>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</si>
  <si>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</si>
  <si>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</si>
  <si>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</si>
  <si>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</si>
  <si>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</si>
  <si>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</si>
  <si>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</si>
  <si>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</si>
  <si>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</si>
  <si>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</si>
  <si>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</si>
  <si>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</si>
  <si>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</si>
  <si>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</si>
  <si>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</si>
  <si>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</si>
  <si>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</si>
  <si>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</si>
  <si>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</si>
  <si>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</si>
  <si>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</si>
  <si>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</si>
  <si>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</si>
  <si>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</si>
  <si>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</si>
  <si>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</si>
  <si>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</si>
  <si>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</si>
  <si>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</si>
  <si>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</si>
  <si>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</si>
  <si>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</si>
  <si>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</si>
  <si>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</si>
  <si>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</si>
  <si>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</si>
  <si>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</si>
  <si>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</si>
  <si>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</si>
  <si>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</si>
  <si>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</si>
  <si>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</si>
  <si>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</si>
  <si>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</si>
  <si>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</si>
  <si>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</si>
  <si>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</si>
  <si>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</si>
  <si>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</si>
  <si>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</si>
  <si>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</si>
  <si>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</si>
  <si>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</si>
  <si>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</si>
  <si>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</si>
  <si>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</si>
  <si>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</si>
  <si>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</si>
  <si>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</si>
  <si>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</si>
  <si>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</si>
  <si>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</si>
  <si>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</si>
  <si>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</si>
  <si>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</si>
  <si>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</si>
  <si>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</si>
  <si>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</si>
  <si>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</si>
  <si>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</si>
  <si>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</si>
  <si>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</si>
  <si>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</si>
  <si>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</si>
  <si>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</si>
  <si>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</si>
  <si>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</si>
  <si>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</si>
  <si>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</si>
  <si>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</si>
  <si>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</si>
  <si>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</si>
  <si>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</si>
  <si>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</si>
  <si>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</si>
  <si>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</si>
  <si>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</si>
  <si>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</si>
  <si>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</si>
  <si>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</si>
  <si>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</si>
  <si>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</si>
  <si>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</si>
  <si>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</si>
  <si>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</si>
  <si>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</si>
  <si>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</si>
  <si>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</si>
  <si>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</si>
  <si>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</si>
  <si>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</si>
  <si>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</si>
  <si>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</si>
  <si>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</si>
  <si>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</si>
  <si>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</si>
  <si>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</si>
  <si>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</si>
  <si>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</si>
  <si>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</si>
  <si>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</si>
  <si>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</si>
  <si>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</si>
  <si>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</si>
  <si>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</si>
  <si>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</si>
  <si>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</si>
  <si>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</si>
  <si>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</si>
  <si>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</si>
  <si>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</si>
  <si>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</si>
  <si>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</si>
  <si>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</si>
  <si>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</si>
  <si>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</si>
  <si>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</si>
  <si>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</si>
  <si>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</si>
  <si>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</si>
  <si>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</si>
  <si>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</si>
  <si>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</si>
  <si>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</si>
  <si>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</si>
  <si>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</si>
  <si>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</si>
  <si>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</si>
  <si>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</si>
  <si>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</si>
  <si>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</si>
  <si>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</si>
  <si>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</si>
  <si>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</si>
  <si>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</si>
  <si>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</si>
  <si>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</si>
  <si>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</si>
  <si>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</si>
  <si>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</si>
  <si>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</si>
  <si>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</si>
  <si>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</si>
  <si>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</si>
  <si>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</si>
  <si>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</si>
  <si>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</si>
  <si>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</si>
  <si>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</si>
  <si>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</si>
  <si>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</si>
  <si>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</si>
  <si>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</si>
  <si>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</si>
  <si>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</si>
  <si>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</si>
  <si>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</si>
  <si>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</si>
  <si>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</si>
  <si>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</si>
  <si>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</si>
  <si>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</si>
  <si>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</si>
  <si>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</si>
  <si>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</si>
  <si>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</si>
  <si>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</si>
  <si>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</si>
  <si>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</si>
  <si>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</si>
  <si>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</si>
  <si>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</si>
  <si>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</si>
  <si>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</si>
  <si>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</si>
  <si>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</si>
  <si>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</si>
  <si>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</si>
  <si>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</si>
  <si>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</si>
  <si>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</si>
  <si>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</si>
  <si>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</si>
  <si>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</si>
  <si>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</si>
  <si>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</si>
  <si>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</si>
  <si>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</si>
  <si>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</si>
  <si>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</si>
  <si>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</si>
  <si>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</si>
  <si>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</si>
  <si>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</si>
  <si>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</si>
  <si>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</si>
  <si>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</si>
  <si>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</si>
  <si>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</si>
  <si>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</si>
  <si>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</si>
  <si>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</si>
  <si>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</si>
  <si>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</si>
  <si>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</si>
  <si>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</si>
  <si>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</si>
  <si>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</si>
  <si>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</si>
  <si>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</si>
  <si>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</si>
  <si>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</si>
  <si>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</si>
  <si>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</si>
  <si>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</si>
  <si>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</si>
  <si>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</si>
  <si>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</si>
  <si>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</si>
  <si>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</si>
  <si>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</si>
  <si>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</si>
  <si>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</si>
  <si>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</si>
  <si>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</si>
  <si>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</si>
  <si>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</si>
  <si>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</si>
  <si>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</si>
  <si>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</si>
  <si>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</si>
  <si>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</si>
  <si>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</si>
  <si>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</si>
  <si>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</si>
  <si>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</si>
  <si>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</si>
  <si>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</si>
  <si>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</si>
  <si>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</si>
  <si>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</si>
  <si>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</si>
  <si>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</si>
  <si>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</si>
  <si>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</si>
  <si>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</si>
  <si>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</si>
  <si>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</si>
  <si>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</si>
  <si>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</si>
  <si>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</si>
  <si>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</si>
  <si>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</si>
  <si>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</si>
  <si>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</si>
  <si>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</si>
  <si>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</si>
  <si>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</si>
  <si>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</si>
  <si>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</si>
  <si>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</si>
  <si>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</si>
  <si>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</si>
  <si>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</si>
  <si>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</si>
  <si>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</si>
  <si>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</si>
  <si>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</si>
  <si>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</si>
  <si>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</si>
  <si>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</si>
  <si>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</si>
  <si>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</si>
  <si>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</si>
  <si>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</si>
  <si>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</si>
  <si>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</si>
  <si>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</si>
  <si>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</si>
  <si>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</si>
  <si>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</si>
  <si>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</si>
  <si>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</si>
  <si>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</si>
  <si>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</si>
  <si>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</si>
  <si>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</si>
  <si>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</si>
  <si>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</si>
  <si>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</si>
  <si>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</si>
  <si>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</si>
  <si>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</si>
  <si>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</si>
  <si>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</si>
  <si>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</si>
  <si>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</si>
  <si>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</si>
  <si>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</si>
  <si>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</si>
  <si>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</si>
  <si>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</si>
  <si>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</si>
  <si>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</si>
  <si>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</si>
  <si>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</si>
  <si>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</si>
  <si>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</si>
  <si>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</si>
  <si>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</si>
  <si>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</si>
  <si>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</si>
  <si>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</si>
  <si>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</si>
  <si>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</si>
  <si>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</si>
  <si>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</si>
  <si>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</si>
  <si>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</si>
  <si>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</si>
  <si>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</si>
  <si>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</si>
  <si>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</si>
  <si>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</si>
  <si>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</si>
  <si>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</si>
  <si>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</si>
  <si>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</si>
  <si>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</si>
  <si>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</si>
  <si>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</si>
  <si>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</si>
  <si>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</si>
  <si>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</si>
  <si>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</si>
  <si>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</si>
  <si>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</si>
  <si>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</si>
  <si>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</si>
  <si>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</si>
  <si>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</si>
  <si>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</si>
  <si>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</si>
  <si>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</si>
  <si>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</si>
  <si>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</si>
  <si>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</si>
  <si>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</si>
  <si>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</si>
  <si>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</si>
  <si>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</si>
  <si>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</si>
  <si>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</si>
  <si>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</si>
  <si>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</si>
  <si>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</si>
  <si>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</si>
  <si>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</si>
  <si>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</si>
  <si>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</si>
  <si>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</si>
  <si>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</si>
  <si>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</si>
  <si>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</si>
  <si>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</si>
  <si>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</si>
  <si>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</si>
  <si>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</si>
  <si>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</si>
  <si>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</si>
  <si>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</si>
  <si>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</si>
  <si>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</si>
  <si>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</si>
  <si>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</si>
  <si>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</si>
  <si>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</si>
  <si>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</si>
  <si>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</si>
  <si>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</si>
  <si>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</si>
  <si>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</si>
  <si>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</si>
  <si>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</si>
  <si>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</si>
  <si>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</si>
  <si>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</si>
  <si>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</si>
  <si>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</si>
  <si>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</si>
  <si>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</si>
  <si>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</si>
  <si>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</si>
  <si>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</si>
  <si>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</si>
  <si>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</si>
  <si>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</si>
  <si>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</si>
  <si>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</si>
  <si>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</si>
  <si>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</si>
  <si>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</si>
  <si>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</si>
  <si>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</si>
  <si>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</si>
  <si>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</si>
  <si>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</si>
  <si>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</si>
  <si>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</si>
  <si>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</si>
  <si>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</si>
  <si>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</si>
  <si>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</si>
  <si>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</si>
  <si>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</si>
  <si>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</si>
  <si>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</si>
  <si>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</si>
  <si>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</si>
  <si>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</si>
  <si>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</si>
  <si>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</si>
  <si>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</si>
  <si>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</si>
  <si>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</si>
  <si>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</si>
  <si>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</si>
  <si>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</si>
  <si>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</si>
  <si>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</si>
  <si>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</si>
  <si>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</si>
  <si>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</si>
  <si>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</si>
  <si>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</si>
  <si>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</si>
  <si>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</si>
  <si>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</si>
  <si>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</si>
  <si>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</si>
  <si>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</si>
  <si>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</si>
  <si>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</si>
  <si>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</si>
  <si>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</si>
  <si>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</si>
  <si>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</si>
  <si>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</si>
  <si>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</si>
  <si>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</si>
  <si>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</si>
  <si>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</si>
  <si>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</si>
  <si>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</si>
  <si>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</si>
  <si>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</si>
  <si>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</si>
  <si>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</si>
  <si>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</si>
  <si>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</si>
  <si>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</si>
  <si>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</si>
  <si>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</si>
  <si>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</si>
  <si>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</si>
  <si>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</si>
  <si>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</si>
  <si>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</si>
  <si>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</si>
  <si>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</si>
  <si>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</si>
  <si>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</si>
  <si>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</si>
  <si>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</si>
  <si>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</si>
  <si>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</si>
  <si>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</si>
  <si>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</si>
  <si>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</si>
  <si>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</si>
  <si>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</si>
  <si>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</si>
  <si>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</si>
  <si>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</si>
  <si>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</si>
  <si>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</si>
  <si>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</si>
  <si>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</si>
  <si>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</si>
  <si>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</si>
  <si>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</si>
  <si>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</si>
  <si>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</si>
  <si>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</si>
  <si>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</si>
  <si>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</si>
  <si>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</si>
  <si>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</si>
  <si>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</si>
  <si>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</si>
  <si>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</si>
  <si>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</si>
  <si>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</si>
  <si>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</si>
  <si>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</si>
  <si>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</si>
  <si>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</si>
  <si>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</si>
  <si>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</si>
  <si>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</si>
  <si>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</si>
  <si>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</si>
  <si>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</si>
  <si>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</si>
  <si>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</si>
  <si>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</si>
  <si>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</si>
  <si>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</si>
  <si>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</si>
  <si>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</si>
  <si>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</si>
  <si>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</si>
  <si>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</si>
  <si>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</si>
  <si>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</si>
  <si>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</si>
  <si>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</si>
  <si>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</si>
  <si>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</si>
  <si>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</si>
  <si>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</si>
  <si>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</si>
  <si>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</si>
  <si>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</si>
  <si>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</si>
  <si>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</si>
  <si>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</si>
  <si>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</si>
  <si>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</si>
  <si>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</si>
  <si>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</si>
  <si>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</si>
  <si>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</si>
  <si>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</si>
  <si>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</si>
  <si>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</si>
  <si>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</si>
  <si>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</si>
  <si>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</si>
  <si>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</si>
  <si>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</si>
  <si>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</si>
  <si>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</si>
  <si>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</si>
  <si>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</si>
  <si>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</si>
  <si>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</si>
  <si>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</si>
  <si>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</si>
  <si>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</si>
  <si>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</si>
  <si>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</si>
  <si>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</si>
  <si>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</si>
  <si>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</si>
  <si>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</si>
  <si>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</si>
  <si>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</si>
  <si>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</si>
  <si>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</si>
  <si>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</si>
  <si>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</si>
  <si>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</si>
  <si>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</si>
  <si>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</si>
  <si>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</si>
  <si>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</si>
  <si>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</si>
  <si>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</si>
  <si>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</si>
  <si>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</si>
  <si>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</si>
  <si>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</si>
  <si>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</si>
  <si>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</si>
  <si>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</si>
  <si>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</si>
  <si>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</si>
  <si>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</si>
  <si>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</si>
  <si>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</si>
  <si>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</si>
  <si>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</si>
  <si>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</si>
  <si>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</si>
  <si>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</si>
  <si>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</si>
  <si>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</si>
  <si>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</si>
  <si>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</si>
  <si>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</si>
  <si>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</si>
  <si>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</si>
  <si>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</si>
  <si>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</si>
  <si>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</si>
  <si>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</si>
  <si>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</si>
  <si>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</si>
  <si>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</si>
  <si>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</si>
  <si>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</si>
  <si>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</si>
  <si>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</si>
  <si>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</si>
  <si>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</si>
  <si>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</si>
  <si>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</si>
  <si>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</si>
  <si>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</si>
  <si>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</si>
  <si>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</si>
  <si>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</si>
  <si>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</si>
  <si>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</si>
  <si>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</si>
  <si>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</si>
  <si>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</si>
  <si>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</si>
  <si>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</si>
  <si>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</si>
  <si>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</si>
  <si>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</si>
  <si>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</si>
  <si>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</si>
  <si>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</si>
  <si>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</si>
  <si>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</si>
  <si>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</si>
  <si>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</si>
  <si>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</si>
  <si>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</si>
  <si>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</si>
  <si>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</si>
  <si>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</si>
  <si>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</si>
  <si>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</si>
  <si>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</si>
  <si>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</si>
  <si>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</si>
  <si>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</si>
  <si>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</si>
  <si>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</si>
  <si>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</si>
  <si>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</si>
  <si>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</si>
  <si>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</si>
  <si>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</si>
  <si>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</si>
  <si>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</si>
  <si>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</si>
  <si>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</si>
  <si>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</si>
  <si>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</si>
  <si>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</si>
  <si>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</si>
  <si>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</si>
  <si>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</si>
  <si>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</si>
  <si>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</si>
  <si>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</si>
  <si>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</si>
  <si>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</si>
  <si>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</si>
  <si>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</si>
  <si>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</si>
  <si>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</si>
  <si>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</si>
  <si>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</si>
  <si>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</si>
  <si>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</si>
  <si>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</si>
  <si>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</si>
  <si>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</si>
  <si>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</si>
  <si>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</si>
  <si>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</si>
  <si>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</si>
  <si>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</si>
  <si>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</si>
  <si>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</si>
  <si>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</si>
  <si>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</si>
  <si>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</si>
  <si>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</si>
  <si>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</si>
  <si>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</si>
  <si>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</si>
  <si>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</si>
  <si>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</si>
  <si>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</si>
  <si>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</si>
  <si>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</si>
  <si>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</si>
  <si>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</si>
  <si>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</si>
  <si>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</si>
  <si>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</si>
  <si>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</si>
  <si>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</si>
  <si>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</si>
  <si>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</si>
  <si>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</si>
  <si>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</si>
  <si>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</si>
  <si>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</si>
  <si>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</si>
  <si>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</si>
  <si>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</si>
  <si>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</si>
  <si>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</si>
  <si>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</si>
  <si>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</si>
  <si>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</si>
  <si>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</si>
  <si>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</si>
  <si>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</si>
  <si>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</si>
  <si>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</si>
  <si>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</si>
  <si>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</si>
  <si>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</si>
  <si>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</si>
  <si>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</si>
  <si>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</si>
  <si>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</si>
  <si>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</si>
  <si>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</si>
  <si>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</si>
  <si>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</si>
  <si>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</si>
  <si>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</si>
  <si>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</si>
  <si>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</si>
  <si>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</si>
  <si>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</si>
  <si>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</si>
  <si>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</si>
  <si>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</si>
  <si>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</si>
  <si>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</si>
  <si>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</si>
  <si>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</si>
  <si>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</si>
  <si>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</si>
  <si>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</si>
  <si>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</si>
  <si>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</si>
  <si>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</si>
  <si>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</si>
  <si>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</si>
  <si>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</si>
  <si>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</si>
  <si>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</si>
  <si>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</si>
  <si>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</si>
  <si>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</si>
  <si>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</si>
  <si>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</si>
  <si>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</si>
  <si>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</si>
  <si>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</si>
  <si>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</si>
  <si>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</si>
  <si>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</si>
  <si>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</si>
  <si>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</si>
  <si>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</si>
  <si>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</si>
  <si>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</si>
  <si>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</si>
  <si>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</si>
  <si>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</si>
  <si>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</si>
  <si>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</si>
  <si>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</si>
  <si>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</si>
  <si>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</si>
  <si>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</si>
  <si>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</si>
  <si>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</si>
  <si>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</si>
  <si>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</si>
  <si>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</si>
  <si>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</si>
  <si>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</si>
  <si>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</si>
  <si>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</si>
  <si>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</si>
  <si>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</si>
  <si>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</si>
  <si>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</si>
  <si>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</si>
  <si>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</si>
  <si>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</si>
  <si>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</si>
  <si>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</si>
  <si>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</si>
  <si>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</si>
  <si>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</si>
  <si>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</si>
  <si>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</si>
  <si>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</si>
  <si>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</si>
  <si>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</si>
  <si>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</si>
  <si>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</si>
  <si>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</si>
  <si>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</si>
  <si>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</si>
  <si>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</si>
  <si>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</si>
  <si>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</si>
  <si>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</si>
  <si>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</si>
  <si>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</si>
  <si>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</si>
  <si>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</si>
  <si>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</si>
  <si>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</si>
  <si>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</si>
  <si>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</si>
  <si>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</si>
  <si>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</si>
  <si>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</si>
  <si>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</si>
  <si>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</si>
  <si>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</si>
  <si>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</si>
  <si>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</si>
  <si>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</si>
  <si>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</si>
  <si>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</si>
  <si>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</si>
  <si>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</si>
  <si>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</si>
  <si>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</si>
  <si>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</si>
  <si>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</si>
  <si>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</si>
  <si>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</si>
  <si>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</si>
  <si>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</si>
  <si>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</si>
  <si>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</si>
  <si>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</si>
  <si>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</si>
  <si>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</si>
  <si>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</si>
  <si>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</si>
  <si>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</si>
  <si>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</si>
  <si>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</si>
  <si>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</si>
  <si>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</si>
  <si>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</si>
  <si>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</si>
  <si>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</si>
  <si>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</si>
  <si>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</si>
  <si>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</si>
  <si>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</si>
  <si>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</si>
  <si>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</si>
  <si>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</si>
  <si>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</si>
  <si>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</si>
  <si>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</si>
  <si>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</si>
  <si>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</si>
  <si>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</si>
  <si>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</si>
  <si>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</si>
  <si>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</si>
  <si>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</si>
  <si>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</si>
  <si>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</si>
  <si>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</si>
  <si>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</si>
  <si>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</si>
  <si>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</si>
  <si>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</si>
  <si>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</si>
  <si>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</si>
  <si>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</si>
  <si>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</si>
  <si>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</si>
  <si>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</si>
  <si>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</si>
  <si>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</si>
  <si>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</si>
  <si>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</si>
  <si>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</si>
  <si>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</si>
  <si>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</si>
  <si>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</si>
  <si>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</si>
  <si>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</si>
  <si>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</si>
  <si>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</si>
  <si>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</si>
  <si>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</si>
  <si>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</si>
  <si>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</si>
  <si>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</si>
  <si>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</si>
  <si>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</si>
  <si>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</si>
  <si>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</si>
  <si>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</si>
  <si>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</si>
  <si>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</si>
  <si>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</si>
  <si>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</si>
  <si>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</si>
  <si>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</si>
  <si>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</si>
  <si>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</si>
  <si>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</si>
  <si>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</si>
  <si>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</si>
  <si>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</si>
  <si>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</si>
  <si>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</si>
  <si>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</si>
  <si>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</si>
  <si>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</si>
  <si>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</si>
  <si>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</si>
  <si>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</si>
  <si>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</si>
  <si>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</si>
  <si>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</si>
  <si>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</si>
  <si>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</si>
  <si>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</si>
  <si>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</si>
  <si>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</si>
  <si>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</si>
  <si>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</si>
  <si>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</si>
  <si>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</si>
  <si>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</si>
  <si>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</si>
  <si>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</si>
  <si>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</si>
  <si>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</si>
  <si>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</si>
  <si>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</si>
  <si>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</si>
  <si>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</si>
  <si>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</si>
  <si>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</si>
  <si>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</si>
  <si>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</si>
  <si>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</si>
  <si>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</si>
  <si>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</si>
  <si>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</si>
  <si>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</si>
  <si>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</si>
  <si>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</si>
  <si>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</si>
  <si>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</si>
  <si>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</si>
  <si>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</si>
  <si>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</si>
  <si>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</si>
  <si>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</si>
  <si>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</si>
  <si>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</si>
  <si>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</si>
  <si>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</si>
  <si>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</si>
  <si>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</si>
  <si>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</si>
  <si>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</si>
  <si>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</si>
  <si>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</si>
  <si>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</si>
  <si>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</si>
  <si>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</si>
  <si>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</si>
  <si>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</si>
  <si>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</si>
  <si>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</si>
  <si>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</si>
  <si>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</si>
  <si>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</si>
  <si>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</si>
  <si>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</si>
  <si>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</si>
  <si>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</si>
  <si>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</si>
  <si>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</si>
  <si>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</si>
  <si>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</si>
  <si>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</si>
  <si>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</si>
  <si>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</si>
  <si>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</si>
  <si>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</si>
  <si>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</si>
  <si>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</si>
  <si>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</si>
  <si>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</si>
  <si>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</si>
  <si>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</si>
  <si>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</si>
  <si>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</si>
  <si>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</si>
  <si>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</si>
  <si>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</si>
  <si>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</si>
  <si>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</si>
  <si>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</si>
  <si>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</si>
  <si>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</si>
  <si>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</si>
  <si>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</si>
  <si>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</si>
  <si>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</si>
  <si>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</si>
  <si>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</si>
  <si>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</si>
  <si>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</si>
  <si>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</si>
  <si>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</si>
  <si>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</si>
  <si>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</si>
  <si>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</si>
  <si>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</si>
  <si>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</si>
  <si>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</si>
  <si>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</si>
  <si>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</si>
  <si>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</si>
  <si>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</si>
  <si>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</si>
  <si>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</si>
  <si>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</si>
  <si>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</si>
  <si>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</si>
  <si>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</si>
  <si>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</si>
  <si>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</si>
  <si>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</si>
  <si>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</si>
  <si>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</si>
  <si>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</si>
  <si>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</si>
  <si>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</si>
  <si>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</si>
  <si>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</si>
  <si>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</si>
  <si>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</si>
  <si>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</si>
  <si>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</si>
  <si>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</si>
  <si>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</si>
  <si>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</si>
  <si>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</si>
  <si>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</si>
  <si>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</si>
  <si>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</si>
  <si>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</si>
  <si>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</si>
  <si>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</si>
  <si>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</si>
  <si>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</si>
  <si>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</si>
  <si>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</si>
  <si>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</si>
  <si>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</si>
  <si>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</si>
  <si>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</si>
  <si>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</si>
  <si>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</si>
  <si>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</si>
  <si>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</si>
  <si>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</si>
  <si>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</si>
  <si>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</si>
  <si>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</si>
  <si>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</si>
  <si>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</si>
  <si>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</si>
  <si>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</si>
  <si>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</si>
  <si>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</si>
  <si>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</si>
  <si>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</si>
  <si>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</si>
  <si>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</si>
  <si>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</si>
  <si>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</si>
  <si>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</si>
  <si>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</si>
  <si>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</si>
  <si>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</si>
  <si>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</si>
  <si>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</si>
  <si>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</si>
  <si>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</si>
  <si>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</si>
  <si>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</si>
  <si>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</si>
  <si>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</si>
  <si>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</si>
  <si>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</si>
  <si>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</si>
  <si>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</si>
  <si>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</si>
  <si>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</si>
  <si>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</si>
  <si>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</si>
  <si>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</si>
  <si>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</si>
  <si>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</si>
  <si>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</si>
  <si>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</si>
  <si>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</si>
  <si>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</si>
  <si>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</si>
  <si>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</si>
  <si>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</si>
  <si>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</si>
  <si>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</si>
  <si>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</si>
  <si>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</si>
  <si>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</si>
  <si>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</si>
  <si>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</si>
  <si>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</si>
  <si>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</si>
  <si>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</si>
  <si>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</si>
  <si>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</si>
  <si>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</si>
  <si>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</si>
  <si>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</si>
  <si>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</si>
  <si>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</si>
  <si>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</si>
  <si>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</si>
  <si>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</si>
  <si>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</si>
  <si>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</si>
  <si>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</si>
  <si>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</si>
  <si>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</si>
  <si>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</si>
  <si>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</si>
  <si>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</si>
  <si>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</si>
  <si>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</si>
  <si>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</si>
  <si>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</si>
  <si>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</si>
  <si>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</si>
  <si>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</si>
  <si>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</si>
  <si>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</si>
  <si>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</si>
  <si>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</si>
  <si>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</si>
  <si>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</si>
  <si>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</si>
  <si>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</si>
  <si>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</si>
  <si>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</si>
  <si>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</si>
  <si>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</si>
  <si>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</si>
  <si>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</si>
  <si>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</si>
  <si>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</si>
  <si>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</si>
  <si>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</si>
  <si>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</si>
  <si>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</si>
  <si>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</si>
  <si>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</si>
  <si>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</si>
  <si>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</si>
  <si>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</si>
  <si>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</si>
  <si>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</si>
  <si>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</si>
  <si>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</si>
  <si>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</si>
  <si>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</si>
  <si>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</si>
  <si>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</si>
  <si>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</si>
  <si>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</si>
  <si>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</si>
  <si>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</si>
  <si>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</si>
  <si>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</si>
  <si>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</si>
  <si>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</si>
  <si>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</si>
  <si>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</si>
  <si>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</si>
  <si>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</si>
  <si>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</si>
  <si>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</si>
  <si>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</si>
  <si>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</si>
  <si>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</si>
  <si>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</si>
  <si>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</si>
  <si>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</si>
  <si>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</si>
  <si>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</si>
  <si>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</si>
  <si>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</si>
  <si>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</si>
  <si>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</si>
  <si>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</si>
  <si>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</si>
  <si>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</si>
  <si>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</si>
  <si>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</si>
  <si>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</si>
  <si>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</si>
  <si>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</si>
  <si>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</si>
  <si>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</si>
  <si>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</si>
  <si>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</si>
  <si>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</si>
  <si>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</si>
  <si>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</si>
  <si>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</si>
  <si>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</si>
  <si>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</si>
  <si>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</si>
  <si>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</si>
  <si>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</si>
  <si>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</si>
  <si>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</si>
  <si>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</si>
  <si>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</si>
  <si>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</si>
  <si>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</si>
  <si>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</si>
  <si>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</si>
  <si>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</si>
  <si>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</si>
  <si>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</si>
  <si>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</si>
  <si>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</si>
  <si>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</si>
  <si>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</si>
  <si>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</si>
  <si>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</si>
  <si>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</si>
  <si>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</si>
  <si>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</si>
  <si>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</si>
  <si>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</si>
  <si>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</si>
  <si>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</si>
  <si>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</si>
  <si>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</si>
  <si>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</si>
  <si>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</si>
  <si>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</si>
  <si>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</si>
  <si>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</si>
  <si>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</si>
  <si>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</si>
  <si>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</si>
  <si>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</si>
  <si>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</si>
  <si>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</si>
  <si>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</si>
  <si>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</si>
  <si>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</si>
  <si>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</si>
  <si>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</si>
  <si>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</si>
  <si>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</si>
  <si>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</si>
  <si>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</si>
  <si>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</si>
  <si>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</si>
  <si>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</si>
  <si>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</si>
  <si>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</si>
  <si>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</si>
  <si>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</si>
  <si>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</si>
  <si>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</si>
  <si>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</si>
  <si>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</si>
  <si>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</si>
  <si>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</si>
  <si>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</si>
  <si>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</si>
  <si>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</si>
  <si>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</si>
  <si>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</si>
  <si>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</si>
  <si>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</si>
  <si>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</si>
  <si>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</si>
  <si>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</si>
  <si>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</si>
  <si>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</si>
  <si>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</si>
  <si>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</si>
  <si>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</si>
  <si>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</si>
  <si>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</si>
  <si>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</si>
  <si>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</si>
  <si>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</si>
  <si>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</si>
  <si>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</si>
  <si>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</si>
  <si>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</si>
  <si>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</si>
  <si>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</si>
  <si>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</si>
  <si>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</si>
  <si>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</si>
  <si>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</si>
  <si>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</si>
  <si>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</si>
  <si>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</si>
  <si>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</si>
  <si>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</si>
  <si>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</si>
  <si>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</si>
  <si>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</si>
  <si>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</si>
  <si>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</si>
  <si>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</si>
  <si>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</si>
  <si>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</si>
  <si>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</si>
  <si>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</si>
  <si>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</si>
  <si>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</si>
  <si>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</si>
  <si>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</si>
  <si>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</si>
  <si>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</si>
  <si>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</si>
  <si>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</si>
  <si>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</si>
  <si>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</si>
  <si>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</si>
  <si>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</si>
  <si>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</si>
  <si>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</si>
  <si>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</si>
  <si>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</si>
  <si>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</si>
  <si>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</si>
  <si>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</si>
  <si>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</si>
  <si>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</si>
  <si>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</si>
  <si>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</si>
  <si>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</si>
  <si>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</si>
  <si>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</si>
  <si>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</si>
  <si>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</si>
  <si>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</si>
  <si>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</si>
  <si>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</si>
  <si>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</si>
  <si>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</si>
  <si>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</si>
  <si>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</si>
  <si>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</si>
  <si>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</si>
  <si>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</si>
  <si>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</si>
  <si>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</si>
  <si>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</si>
  <si>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</si>
  <si>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</si>
  <si>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</si>
  <si>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</si>
  <si>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</si>
  <si>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</si>
  <si>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</si>
  <si>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</si>
  <si>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</si>
  <si>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</si>
  <si>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</si>
  <si>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</si>
  <si>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</si>
  <si>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</si>
  <si>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</si>
  <si>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</si>
  <si>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</si>
  <si>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</si>
  <si>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</si>
  <si>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</si>
  <si>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</si>
  <si>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</si>
  <si>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</si>
  <si>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</si>
  <si>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</si>
  <si>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</si>
  <si>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</si>
  <si>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</si>
  <si>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</si>
  <si>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</si>
  <si>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</si>
  <si>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</si>
  <si>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</si>
  <si>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</si>
  <si>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</si>
  <si>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</si>
  <si>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</si>
  <si>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</si>
  <si>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</si>
  <si>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</si>
  <si>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</si>
  <si>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</si>
  <si>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</si>
  <si>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</si>
  <si>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</si>
  <si>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</si>
  <si>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</si>
  <si>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</si>
  <si>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</si>
  <si>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</si>
  <si>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</si>
  <si>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</si>
  <si>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</si>
  <si>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</si>
  <si>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</si>
  <si>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</si>
  <si>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</si>
  <si>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</si>
  <si>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</si>
  <si>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</si>
  <si>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</si>
  <si>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</si>
  <si>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</si>
  <si>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</si>
  <si>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</si>
  <si>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</si>
  <si>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</si>
  <si>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</si>
  <si>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</si>
  <si>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</si>
  <si>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</si>
  <si>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</si>
  <si>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</si>
  <si>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</si>
  <si>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</si>
  <si>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</si>
  <si>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</si>
  <si>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</si>
  <si>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</si>
  <si>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</si>
  <si>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</si>
  <si>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</si>
  <si>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</si>
  <si>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</si>
  <si>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</si>
  <si>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</si>
  <si>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</si>
  <si>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</si>
  <si>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</si>
  <si>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</si>
  <si>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</si>
  <si>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</si>
  <si>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</si>
  <si>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</si>
  <si>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</si>
  <si>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</si>
  <si>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</si>
  <si>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</si>
  <si>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</si>
  <si>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</si>
  <si>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</si>
  <si>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</si>
  <si>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</si>
  <si>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</si>
  <si>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</si>
  <si>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</si>
  <si>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</si>
  <si>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</si>
  <si>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</si>
  <si>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</si>
  <si>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</si>
  <si>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</si>
  <si>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</si>
  <si>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</si>
  <si>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</si>
  <si>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</si>
  <si>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</si>
  <si>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</si>
  <si>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</si>
  <si>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</si>
  <si>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</si>
  <si>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</si>
  <si>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</si>
  <si>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</si>
  <si>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</si>
  <si>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</si>
  <si>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</si>
  <si>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</si>
  <si>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</si>
  <si>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</si>
  <si>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</si>
  <si>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</si>
  <si>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</si>
  <si>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</si>
  <si>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</si>
  <si>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</si>
  <si>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</si>
  <si>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</si>
  <si>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</si>
  <si>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</si>
  <si>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</si>
  <si>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</si>
  <si>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</si>
  <si>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</si>
  <si>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</si>
  <si>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</si>
  <si>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</si>
  <si>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</si>
  <si>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</si>
  <si>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</si>
  <si>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</si>
  <si>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</si>
  <si>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</si>
  <si>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</si>
  <si>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</si>
  <si>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</si>
  <si>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</si>
  <si>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</si>
  <si>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</si>
  <si>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</si>
  <si>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</si>
  <si>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</si>
  <si>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</si>
  <si>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</si>
  <si>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</si>
  <si>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</si>
  <si>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</si>
  <si>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</si>
  <si>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</si>
  <si>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</si>
  <si>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</si>
  <si>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</si>
  <si>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</si>
  <si>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</si>
  <si>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</si>
  <si>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</si>
  <si>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</si>
  <si>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</si>
  <si>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</si>
  <si>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</si>
  <si>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</si>
  <si>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</si>
  <si>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</si>
  <si>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</si>
  <si>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</si>
  <si>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</si>
  <si>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</si>
  <si>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</si>
  <si>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</si>
  <si>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</si>
  <si>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</si>
  <si>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</si>
  <si>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</si>
  <si>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</si>
  <si>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</si>
  <si>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</si>
  <si>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</si>
  <si>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</si>
  <si>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</si>
  <si>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</si>
  <si>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</si>
  <si>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</si>
  <si>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</si>
  <si>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</si>
  <si>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</si>
  <si>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</si>
  <si>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</si>
  <si>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</si>
  <si>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</si>
  <si>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</si>
  <si>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</si>
  <si>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</si>
  <si>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</si>
  <si>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</si>
  <si>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</si>
  <si>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</si>
  <si>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</si>
  <si>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</si>
  <si>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</si>
  <si>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</si>
  <si>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</si>
  <si>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</si>
  <si>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</si>
  <si>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</si>
  <si>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</si>
  <si>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</si>
  <si>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</si>
  <si>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</si>
  <si>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</si>
  <si>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</si>
  <si>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</si>
  <si>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</si>
  <si>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</si>
  <si>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</si>
  <si>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</si>
  <si>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</si>
  <si>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</si>
  <si>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</si>
  <si>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</si>
  <si>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</si>
  <si>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</si>
  <si>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</si>
  <si>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</si>
  <si>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</si>
  <si>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</si>
  <si>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</si>
  <si>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</si>
  <si>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</si>
  <si>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</si>
  <si>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</si>
  <si>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</si>
  <si>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</si>
  <si>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</si>
  <si>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</si>
  <si>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</si>
  <si>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</si>
  <si>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</si>
  <si>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</si>
  <si>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</si>
  <si>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</si>
  <si>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</si>
  <si>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</si>
  <si>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</si>
  <si>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</si>
  <si>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</si>
  <si>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</si>
  <si>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</si>
  <si>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</si>
  <si>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</si>
  <si>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</si>
  <si>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</si>
  <si>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</si>
  <si>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</si>
  <si>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</si>
  <si>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</si>
  <si>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</si>
  <si>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</si>
  <si>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</si>
  <si>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</si>
  <si>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</si>
  <si>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</si>
  <si>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</si>
  <si>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</si>
  <si>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</si>
  <si>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</si>
  <si>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</si>
  <si>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</si>
  <si>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</si>
  <si>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</si>
  <si>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</si>
  <si>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</si>
  <si>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</si>
  <si>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</si>
  <si>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</si>
  <si>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</si>
  <si>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</si>
  <si>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</si>
  <si>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</si>
  <si>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</si>
  <si>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</si>
  <si>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</si>
  <si>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</si>
  <si>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</si>
  <si>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</si>
  <si>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</si>
  <si>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</si>
  <si>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</si>
  <si>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</si>
  <si>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</si>
  <si>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</si>
  <si>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</si>
  <si>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</si>
  <si>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</si>
  <si>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</si>
  <si>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</si>
  <si>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</si>
  <si>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</si>
  <si>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</si>
  <si>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</si>
  <si>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</si>
  <si>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</si>
  <si>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</si>
  <si>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</si>
  <si>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</si>
  <si>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</si>
  <si>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</si>
  <si>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</si>
  <si>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</si>
  <si>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</si>
  <si>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</si>
  <si>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</si>
  <si>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</si>
  <si>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</si>
  <si>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</si>
  <si>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</si>
  <si>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</si>
  <si>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</si>
  <si>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</si>
  <si>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</si>
  <si>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</si>
  <si>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</si>
  <si>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</si>
  <si>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</si>
  <si>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</si>
  <si>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</si>
  <si>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</si>
  <si>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</si>
  <si>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</si>
  <si>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</si>
  <si>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</si>
  <si>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</si>
  <si>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</si>
  <si>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</si>
  <si>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</si>
  <si>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</si>
  <si>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</si>
  <si>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</si>
  <si>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</si>
  <si>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</si>
  <si>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</si>
  <si>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</si>
  <si>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</si>
  <si>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</si>
  <si>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</si>
  <si>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</si>
  <si>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</si>
  <si>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</si>
  <si>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</si>
  <si>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</si>
  <si>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</si>
  <si>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</si>
  <si>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</si>
  <si>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</si>
  <si>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</si>
  <si>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</si>
  <si>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</si>
  <si>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</si>
  <si>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</si>
  <si>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</si>
  <si>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</si>
  <si>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</si>
  <si>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</si>
  <si>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</si>
  <si>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</si>
  <si>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</si>
  <si>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</si>
  <si>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</si>
  <si>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</si>
  <si>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</si>
  <si>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</si>
  <si>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</si>
  <si>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</si>
  <si>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</si>
  <si>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</si>
  <si>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</si>
  <si>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</si>
  <si>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</si>
  <si>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</si>
  <si>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</si>
  <si>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</si>
  <si>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</si>
  <si>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</si>
  <si>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</si>
  <si>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</si>
  <si>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</si>
  <si>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</si>
  <si>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</si>
  <si>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</si>
  <si>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</si>
  <si>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</si>
  <si>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</si>
  <si>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</si>
  <si>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</si>
  <si>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</si>
  <si>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</si>
  <si>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</si>
  <si>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</si>
  <si>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</si>
  <si>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</si>
  <si>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</si>
  <si>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</si>
  <si>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</si>
  <si>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</si>
  <si>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</si>
  <si>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</si>
  <si>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</si>
  <si>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</si>
  <si>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</si>
  <si>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</si>
  <si>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</si>
  <si>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</si>
  <si>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</si>
  <si>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</si>
  <si>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</si>
  <si>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</si>
  <si>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</si>
  <si>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</si>
  <si>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</si>
  <si>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</si>
  <si>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</si>
  <si>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</si>
  <si>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</si>
  <si>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</si>
  <si>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</si>
  <si>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</si>
  <si>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</si>
  <si>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</si>
  <si>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</si>
  <si>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</si>
  <si>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</si>
  <si>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</si>
  <si>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</si>
  <si>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</si>
  <si>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</si>
  <si>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</si>
  <si>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</si>
  <si>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</si>
  <si>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</si>
  <si>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</si>
  <si>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</si>
  <si>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</si>
  <si>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</si>
  <si>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</si>
  <si>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</si>
  <si>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</si>
  <si>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</si>
  <si>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</si>
  <si>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</si>
  <si>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</si>
  <si>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</si>
  <si>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</si>
  <si>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</si>
  <si>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</si>
  <si>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</si>
  <si>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</si>
  <si>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</si>
  <si>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</si>
  <si>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</si>
  <si>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</si>
  <si>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</si>
  <si>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</si>
  <si>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</si>
  <si>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</si>
  <si>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</si>
  <si>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</si>
  <si>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</si>
  <si>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</si>
  <si>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</si>
  <si>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</si>
  <si>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</si>
  <si>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</si>
  <si>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</si>
  <si>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</si>
  <si>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</si>
  <si>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</si>
  <si>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</si>
  <si>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</si>
  <si>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</si>
  <si>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</si>
  <si>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</si>
  <si>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</si>
  <si>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</si>
  <si>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</si>
  <si>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</si>
  <si>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</si>
  <si>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</si>
  <si>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</si>
  <si>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</si>
  <si>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</si>
  <si>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</si>
  <si>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</si>
  <si>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</si>
  <si>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</si>
  <si>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</si>
  <si>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</si>
  <si>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</si>
  <si>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</si>
  <si>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</si>
  <si>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</si>
  <si>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</si>
  <si>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</si>
  <si>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</si>
  <si>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</si>
  <si>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</si>
  <si>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</si>
  <si>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</si>
  <si>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</si>
  <si>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</si>
  <si>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</si>
  <si>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</si>
  <si>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</si>
  <si>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</si>
  <si>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</si>
  <si>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</si>
  <si>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</si>
  <si>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</si>
  <si>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</si>
  <si>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</si>
  <si>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</si>
  <si>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</si>
  <si>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</si>
  <si>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</si>
  <si>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</si>
  <si>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</si>
  <si>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</si>
  <si>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</si>
  <si>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</si>
  <si>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</si>
  <si>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</si>
  <si>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</si>
  <si>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</si>
  <si>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</si>
  <si>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</si>
  <si>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</si>
  <si>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</si>
  <si>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</si>
  <si>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</si>
  <si>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</si>
  <si>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</si>
  <si>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</si>
  <si>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</si>
  <si>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</si>
  <si>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</si>
  <si>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</si>
  <si>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</si>
  <si>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</si>
  <si>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</si>
  <si>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</si>
  <si>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</si>
  <si>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</si>
  <si>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</si>
  <si>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</si>
  <si>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</si>
  <si>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</si>
  <si>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</si>
  <si>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</si>
  <si>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</si>
  <si>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</si>
  <si>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</si>
  <si>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</si>
  <si>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</si>
  <si>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</si>
  <si>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</si>
  <si>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</si>
  <si>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</si>
  <si>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</si>
  <si>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</si>
  <si>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</si>
  <si>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</si>
  <si>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</si>
  <si>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</si>
  <si>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</si>
  <si>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</si>
  <si>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</si>
  <si>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</si>
  <si>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</si>
  <si>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</si>
  <si>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</si>
  <si>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</si>
  <si>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</si>
  <si>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</si>
  <si>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</si>
  <si>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</si>
  <si>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</si>
  <si>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</si>
  <si>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</si>
  <si>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</si>
  <si>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</si>
  <si>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</si>
  <si>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</si>
  <si>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</si>
  <si>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</si>
  <si>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</si>
  <si>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</si>
  <si>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</si>
  <si>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</si>
  <si>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</si>
  <si>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</si>
  <si>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</si>
  <si>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</si>
  <si>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</si>
  <si>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</si>
  <si>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</si>
  <si>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</si>
  <si>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</si>
  <si>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</si>
  <si>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</si>
  <si>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</si>
  <si>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</si>
  <si>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</si>
  <si>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</si>
  <si>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</si>
  <si>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</si>
  <si>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</si>
  <si>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</si>
  <si>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</si>
  <si>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</si>
  <si>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</si>
  <si>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</si>
  <si>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</si>
  <si>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</si>
  <si>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</si>
  <si>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</si>
  <si>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</si>
  <si>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</si>
  <si>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</si>
  <si>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</si>
  <si>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</si>
  <si>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</si>
  <si>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</si>
  <si>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</si>
  <si>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</si>
  <si>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</si>
  <si>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</si>
  <si>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</si>
  <si>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</si>
  <si>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</si>
  <si>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</si>
  <si>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</si>
  <si>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</si>
  <si>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</si>
  <si>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</si>
  <si>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</si>
  <si>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</si>
  <si>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</si>
  <si>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</si>
  <si>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</si>
  <si>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</si>
  <si>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</si>
  <si>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</si>
  <si>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</si>
  <si>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</si>
  <si>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</si>
  <si>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</si>
  <si>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</si>
  <si>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</si>
  <si>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</si>
  <si>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</si>
  <si>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</si>
  <si>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</si>
  <si>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</si>
  <si>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</si>
  <si>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</si>
  <si>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</si>
  <si>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</si>
  <si>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</si>
  <si>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</si>
  <si>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</si>
  <si>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</si>
  <si>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</si>
  <si>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</si>
  <si>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</si>
  <si>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</si>
  <si>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</si>
  <si>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</si>
  <si>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</si>
  <si>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</si>
  <si>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</si>
  <si>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</si>
  <si>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</si>
  <si>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</si>
  <si>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</si>
  <si>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</si>
  <si>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</si>
  <si>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</si>
  <si>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</si>
  <si>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</si>
  <si>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</si>
  <si>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</si>
  <si>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</si>
  <si>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</si>
  <si>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</si>
  <si>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</si>
  <si>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</si>
  <si>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</si>
  <si>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</si>
  <si>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</si>
  <si>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</si>
  <si>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</si>
  <si>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</si>
  <si>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</si>
  <si>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</si>
  <si>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</si>
  <si>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</si>
  <si>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</si>
  <si>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</si>
  <si>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</si>
  <si>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</si>
  <si>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</si>
  <si>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</si>
  <si>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</si>
  <si>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</si>
  <si>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</si>
  <si>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</si>
  <si>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</si>
  <si>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</si>
  <si>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</si>
  <si>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</si>
  <si>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</si>
  <si>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</si>
  <si>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</si>
  <si>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</si>
  <si>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</si>
  <si>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</si>
  <si>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</si>
  <si>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</si>
  <si>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</si>
  <si>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</si>
  <si>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</si>
  <si>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</si>
  <si>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</si>
  <si>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</si>
  <si>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</si>
  <si>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</si>
  <si>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</si>
  <si>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</si>
  <si>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</si>
  <si>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</si>
  <si>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</si>
  <si>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</si>
  <si>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</si>
  <si>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</si>
  <si>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</si>
  <si>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</si>
  <si>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</si>
  <si>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</si>
  <si>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</si>
  <si>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</si>
  <si>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</si>
  <si>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</si>
  <si>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</si>
  <si>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</si>
  <si>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</si>
  <si>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</si>
  <si>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</si>
  <si>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</si>
  <si>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</si>
  <si>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</si>
  <si>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</si>
  <si>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</si>
  <si>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</si>
  <si>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</si>
  <si>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</si>
  <si>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</si>
  <si>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</si>
  <si>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</si>
  <si>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</si>
  <si>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</si>
  <si>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</si>
  <si>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</si>
  <si>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</si>
  <si>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</si>
  <si>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</si>
  <si>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</si>
  <si>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</si>
  <si>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</si>
  <si>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</si>
  <si>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</si>
  <si>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</si>
  <si>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</si>
  <si>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</si>
  <si>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</si>
  <si>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</si>
  <si>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</si>
  <si>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</si>
  <si>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</si>
  <si>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</si>
  <si>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</si>
  <si>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</si>
  <si>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</si>
  <si>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</si>
  <si>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</si>
  <si>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</si>
  <si>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</si>
  <si>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</si>
  <si>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</si>
  <si>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</si>
  <si>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</si>
  <si>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</si>
  <si>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</si>
  <si>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</si>
  <si>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</si>
  <si>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</si>
  <si>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</si>
  <si>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</si>
  <si>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</si>
  <si>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</si>
  <si>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</si>
  <si>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</si>
  <si>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</si>
  <si>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</si>
  <si>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</si>
  <si>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</si>
  <si>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</si>
  <si>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</si>
  <si>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</si>
  <si>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</si>
  <si>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</si>
  <si>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</si>
  <si>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</si>
  <si>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</si>
  <si>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</si>
  <si>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</si>
  <si>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</si>
  <si>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</si>
  <si>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</si>
  <si>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</si>
  <si>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</si>
  <si>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</si>
  <si>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</si>
  <si>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</si>
  <si>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</si>
  <si>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</si>
  <si>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</si>
  <si>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</si>
  <si>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</si>
  <si>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</si>
  <si>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</si>
  <si>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</si>
  <si>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</si>
  <si>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</si>
  <si>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</si>
  <si>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</si>
  <si>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</si>
  <si>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</si>
  <si>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</si>
  <si>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</si>
  <si>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</si>
  <si>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</si>
  <si>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</si>
  <si>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</si>
  <si>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</si>
  <si>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</si>
  <si>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</si>
  <si>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</si>
  <si>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</si>
  <si>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</si>
  <si>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</si>
  <si>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</si>
  <si>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</si>
  <si>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</si>
  <si>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</si>
  <si>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</si>
  <si>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</si>
  <si>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</si>
  <si>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</si>
  <si>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</si>
  <si>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</si>
  <si>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</si>
  <si>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</si>
  <si>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</si>
  <si>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</si>
  <si>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</si>
  <si>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</si>
  <si>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</si>
  <si>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</si>
  <si>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</si>
  <si>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</si>
  <si>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</si>
  <si>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</si>
  <si>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</si>
  <si>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</si>
  <si>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</si>
  <si>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</si>
  <si>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</si>
  <si>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</si>
  <si>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</si>
  <si>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</si>
  <si>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</si>
  <si>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</si>
  <si>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</si>
  <si>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</si>
  <si>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</si>
  <si>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</si>
  <si>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</si>
  <si>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</si>
  <si>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</si>
  <si>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</si>
  <si>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</si>
  <si>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</si>
  <si>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</si>
  <si>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</si>
  <si>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</si>
  <si>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</si>
  <si>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</si>
  <si>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</si>
  <si>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</si>
  <si>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</si>
  <si>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</si>
  <si>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</si>
  <si>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</si>
  <si>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</si>
  <si>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</si>
  <si>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</si>
  <si>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</si>
  <si>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</si>
  <si>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</si>
  <si>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</si>
  <si>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</si>
  <si>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</si>
  <si>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</si>
  <si>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</si>
  <si>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</si>
  <si>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</si>
  <si>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</si>
  <si>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</si>
  <si>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</si>
  <si>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</si>
  <si>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</si>
  <si>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</si>
  <si>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</si>
  <si>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</si>
  <si>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</si>
  <si>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</si>
  <si>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</si>
  <si>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</si>
  <si>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</si>
  <si>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</si>
  <si>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</si>
  <si>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</si>
  <si>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</si>
  <si>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</si>
  <si>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</si>
  <si>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</si>
  <si>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</si>
  <si>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</si>
  <si>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</si>
  <si>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</si>
  <si>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</si>
  <si>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</si>
  <si>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</si>
  <si>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</si>
  <si>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</si>
  <si>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</si>
  <si>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</si>
  <si>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</si>
  <si>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</si>
  <si>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</si>
  <si>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</si>
  <si>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</si>
  <si>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</si>
  <si>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</si>
  <si>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</si>
  <si>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</si>
  <si>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</si>
  <si>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</si>
  <si>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</si>
  <si>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</si>
  <si>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</si>
  <si>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</si>
  <si>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</si>
  <si>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</si>
  <si>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</si>
  <si>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</si>
  <si>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</si>
  <si>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</si>
  <si>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</si>
  <si>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</si>
  <si>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</si>
  <si>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</si>
  <si>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</si>
  <si>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</si>
  <si>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</si>
  <si>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</si>
  <si>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</si>
  <si>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</si>
  <si>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</si>
  <si>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</si>
  <si>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</si>
  <si>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</si>
  <si>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</si>
  <si>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</si>
  <si>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</si>
  <si>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</si>
  <si>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</si>
  <si>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</si>
  <si>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</si>
  <si>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</si>
  <si>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</si>
  <si>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</si>
  <si>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</si>
  <si>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</si>
  <si>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</si>
  <si>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</si>
  <si>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</si>
  <si>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</si>
  <si>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</si>
  <si>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</si>
  <si>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</si>
  <si>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</si>
  <si>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</si>
  <si>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</si>
  <si>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</si>
  <si>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</si>
  <si>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</si>
  <si>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</si>
  <si>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</si>
  <si>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</si>
  <si>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</si>
  <si>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</si>
  <si>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</si>
  <si>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</si>
  <si>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</si>
  <si>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</si>
  <si>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</si>
  <si>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</si>
  <si>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</si>
  <si>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</si>
  <si>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</si>
  <si>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</si>
  <si>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</si>
  <si>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</si>
  <si>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</si>
  <si>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</si>
  <si>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</si>
  <si>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</si>
  <si>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</si>
  <si>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</si>
  <si>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</si>
  <si>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</si>
  <si>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</si>
  <si>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</si>
  <si>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</si>
  <si>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</si>
  <si>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</si>
  <si>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</si>
  <si>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</si>
  <si>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</si>
  <si>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</si>
  <si>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</si>
  <si>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</si>
  <si>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</si>
  <si>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</si>
  <si>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</si>
  <si>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</si>
  <si>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</si>
  <si>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</si>
  <si>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</si>
  <si>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</si>
  <si>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</si>
  <si>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</si>
  <si>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</si>
  <si>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</si>
  <si>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</si>
  <si>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</si>
  <si>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</si>
  <si>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</si>
  <si>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</si>
  <si>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</si>
  <si>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</si>
  <si>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</si>
  <si>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</si>
  <si>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</si>
  <si>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</si>
  <si>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</si>
  <si>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</si>
  <si>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</si>
  <si>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</si>
  <si>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</si>
  <si>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</si>
  <si>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</si>
  <si>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</si>
  <si>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</si>
  <si>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</si>
  <si>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</si>
  <si>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</si>
  <si>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</si>
  <si>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</si>
  <si>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</si>
  <si>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</si>
  <si>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</si>
  <si>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</si>
  <si>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</si>
  <si>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</si>
  <si>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</si>
  <si>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</si>
  <si>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</si>
  <si>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</si>
  <si>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</si>
  <si>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</si>
  <si>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</si>
  <si>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</si>
  <si>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</si>
  <si>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</si>
  <si>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</si>
  <si>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</si>
  <si>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</si>
  <si>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</si>
  <si>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</si>
  <si>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</si>
  <si>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</si>
  <si>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</si>
  <si>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</si>
  <si>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</si>
  <si>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</si>
  <si>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</si>
  <si>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</si>
  <si>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</si>
  <si>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</si>
  <si>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</si>
  <si>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</si>
  <si>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</si>
  <si>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</si>
  <si>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</si>
  <si>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</si>
  <si>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</si>
  <si>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</si>
  <si>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</si>
  <si>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</si>
  <si>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</si>
  <si>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</si>
  <si>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</si>
  <si>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</si>
  <si>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</si>
  <si>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</si>
  <si>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</si>
  <si>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</si>
  <si>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</si>
  <si>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</si>
  <si>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</si>
  <si>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</si>
  <si>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</si>
  <si>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</si>
  <si>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</si>
  <si>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</si>
  <si>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</si>
  <si>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</si>
  <si>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</si>
  <si>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</si>
  <si>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</si>
  <si>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</si>
  <si>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</si>
  <si>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</si>
  <si>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</si>
  <si>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</si>
  <si>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</si>
  <si>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</si>
  <si>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</si>
  <si>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</si>
  <si>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</si>
  <si>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</si>
  <si>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</si>
  <si>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</si>
  <si>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</si>
  <si>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</si>
  <si>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</si>
  <si>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</si>
  <si>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</si>
  <si>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</si>
  <si>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</si>
  <si>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</si>
  <si>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</si>
  <si>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</si>
  <si>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</si>
  <si>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</si>
  <si>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</si>
  <si>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</si>
  <si>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</si>
  <si>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</si>
  <si>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</si>
  <si>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</si>
  <si>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</si>
  <si>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</si>
  <si>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</si>
  <si>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</si>
  <si>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</si>
  <si>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</si>
  <si>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</si>
  <si>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</si>
  <si>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</si>
  <si>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</si>
  <si>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</si>
  <si>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</si>
  <si>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</si>
  <si>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</si>
  <si>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</si>
  <si>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</si>
  <si>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</si>
  <si>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</si>
  <si>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</si>
  <si>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</si>
  <si>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</si>
  <si>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</si>
  <si>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</si>
  <si>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</si>
  <si>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</si>
  <si>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</si>
  <si>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</si>
  <si>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</si>
  <si>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</si>
  <si>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</si>
  <si>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</si>
  <si>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</si>
  <si>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</si>
  <si>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</si>
  <si>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</si>
  <si>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</si>
  <si>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</si>
  <si>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</si>
  <si>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</si>
  <si>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</si>
  <si>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</si>
  <si>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</si>
  <si>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</si>
  <si>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</si>
  <si>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</si>
  <si>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</si>
  <si>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</si>
  <si>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</si>
  <si>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</si>
  <si>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</si>
  <si>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</si>
  <si>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</si>
  <si>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</si>
  <si>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</si>
  <si>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</si>
  <si>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</si>
  <si>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</si>
  <si>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</si>
  <si>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</si>
  <si>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</si>
  <si>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</si>
  <si>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</si>
  <si>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</si>
  <si>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</si>
  <si>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</si>
  <si>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</si>
  <si>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</si>
  <si>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</si>
  <si>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</si>
  <si>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</si>
  <si>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</si>
  <si>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</si>
  <si>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</si>
  <si>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</si>
  <si>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</si>
  <si>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</si>
  <si>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</si>
  <si>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</si>
  <si>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</si>
  <si>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</si>
  <si>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</si>
  <si>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</si>
  <si>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</si>
  <si>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</si>
  <si>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</si>
  <si>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</si>
  <si>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</si>
  <si>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</si>
  <si>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</si>
  <si>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</si>
  <si>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</si>
  <si>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</si>
  <si>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</si>
  <si>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</si>
  <si>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</si>
  <si>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</si>
  <si>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</si>
  <si>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</si>
  <si>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</si>
  <si>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</si>
  <si>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</si>
  <si>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</si>
  <si>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</si>
  <si>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</si>
  <si>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</si>
  <si>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</si>
  <si>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</si>
  <si>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</si>
  <si>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</si>
  <si>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</si>
  <si>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</si>
  <si>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</si>
  <si>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</si>
  <si>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</si>
  <si>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</si>
  <si>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</si>
  <si>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</si>
  <si>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</si>
  <si>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</si>
  <si>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</si>
  <si>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</si>
  <si>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</si>
  <si>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</si>
  <si>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</si>
  <si>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</si>
  <si>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</si>
  <si>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</si>
  <si>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</si>
  <si>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</si>
  <si>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</si>
  <si>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</si>
  <si>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</si>
  <si>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</si>
  <si>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</si>
  <si>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</si>
  <si>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</si>
  <si>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</si>
  <si>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</si>
  <si>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</si>
  <si>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</si>
  <si>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</si>
  <si>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</si>
  <si>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</si>
  <si>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</si>
  <si>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</si>
  <si>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</si>
  <si>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</si>
  <si>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</si>
  <si>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</si>
  <si>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</si>
  <si>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</si>
  <si>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</si>
  <si>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</si>
  <si>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</si>
  <si>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</si>
  <si>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</si>
  <si>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</si>
  <si>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</si>
  <si>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</si>
  <si>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</si>
  <si>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</si>
  <si>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</si>
  <si>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</si>
  <si>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</si>
  <si>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</si>
  <si>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</si>
  <si>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</si>
  <si>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</si>
  <si>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</si>
  <si>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</si>
  <si>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</si>
  <si>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</si>
  <si>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</si>
  <si>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</si>
  <si>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</si>
  <si>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</si>
  <si>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</si>
  <si>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</si>
  <si>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</si>
  <si>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</si>
  <si>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</si>
  <si>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</si>
  <si>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</si>
  <si>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</si>
  <si>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</si>
  <si>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</si>
  <si>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</si>
  <si>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</si>
  <si>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</si>
  <si>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</si>
  <si>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</si>
  <si>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</si>
  <si>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</si>
  <si>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</si>
  <si>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</si>
  <si>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</si>
  <si>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</si>
  <si>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</si>
  <si>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</si>
  <si>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</si>
  <si>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</si>
  <si>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</si>
  <si>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</si>
  <si>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</si>
  <si>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</si>
  <si>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</si>
  <si>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</si>
  <si>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</si>
  <si>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</si>
  <si>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</si>
  <si>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</si>
  <si>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</si>
  <si>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</si>
  <si>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</si>
  <si>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</si>
  <si>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</si>
  <si>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</si>
  <si>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</si>
  <si>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</si>
  <si>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</si>
  <si>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</si>
  <si>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</si>
  <si>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</si>
  <si>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</si>
  <si>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</si>
  <si>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</si>
  <si>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</si>
  <si>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</si>
  <si>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</si>
  <si>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</si>
  <si>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</si>
  <si>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</si>
  <si>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</si>
  <si>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</si>
  <si>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</si>
  <si>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</si>
  <si>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</si>
  <si>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</si>
  <si>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</si>
  <si>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</si>
  <si>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</si>
  <si>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</si>
  <si>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</si>
  <si>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</si>
  <si>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</si>
  <si>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</si>
  <si>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</si>
  <si>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</si>
  <si>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</si>
  <si>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</si>
  <si>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</si>
  <si>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</si>
  <si>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</si>
  <si>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</si>
  <si>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</si>
  <si>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</si>
  <si>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</si>
  <si>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</si>
  <si>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</si>
  <si>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</si>
  <si>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</si>
  <si>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</si>
  <si>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</si>
  <si>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</si>
  <si>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</si>
  <si>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</si>
  <si>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</si>
  <si>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</si>
  <si>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</si>
  <si>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</si>
  <si>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</si>
  <si>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</si>
  <si>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</si>
  <si>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</si>
  <si>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</si>
  <si>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</si>
  <si>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</si>
  <si>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</si>
  <si>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</si>
  <si>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</si>
  <si>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</si>
  <si>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</si>
  <si>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</si>
  <si>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</si>
  <si>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</si>
  <si>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</si>
  <si>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</si>
  <si>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</si>
  <si>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</si>
  <si>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</si>
  <si>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</si>
  <si>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</si>
  <si>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</si>
  <si>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</si>
  <si>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</si>
  <si>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</si>
  <si>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</si>
  <si>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</si>
  <si>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</si>
  <si>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</si>
  <si>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</si>
  <si>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</si>
  <si>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</si>
  <si>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</si>
  <si>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</si>
  <si>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</si>
  <si>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</si>
  <si>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</si>
  <si>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</si>
  <si>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</si>
  <si>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</si>
  <si>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</si>
  <si>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</si>
  <si>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</si>
  <si>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</si>
  <si>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</si>
  <si>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</si>
  <si>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</si>
  <si>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</si>
  <si>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</si>
  <si>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</si>
  <si>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</si>
  <si>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</si>
  <si>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</si>
  <si>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</si>
  <si>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</si>
  <si>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</si>
  <si>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</si>
  <si>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</si>
  <si>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</si>
  <si>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</si>
  <si>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</si>
  <si>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</si>
  <si>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</si>
  <si>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</si>
  <si>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</si>
  <si>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</si>
  <si>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</si>
  <si>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</si>
  <si>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</si>
  <si>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</si>
  <si>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</si>
  <si>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</si>
  <si>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</si>
  <si>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</si>
  <si>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</si>
  <si>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</si>
  <si>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</si>
  <si>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</si>
  <si>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</si>
  <si>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</si>
  <si>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</si>
  <si>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</si>
  <si>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</si>
  <si>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</si>
  <si>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</si>
  <si>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</si>
  <si>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</si>
  <si>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</si>
  <si>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</si>
  <si>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</si>
  <si>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</si>
  <si>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</si>
  <si>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</si>
  <si>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</si>
  <si>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</si>
  <si>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</si>
  <si>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</si>
  <si>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</si>
  <si>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</si>
  <si>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</si>
  <si>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</si>
  <si>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</si>
  <si>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</si>
  <si>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</si>
  <si>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</si>
  <si>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</si>
  <si>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</si>
  <si>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</si>
  <si>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</si>
  <si>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</si>
  <si>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</si>
  <si>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</si>
  <si>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</si>
  <si>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</si>
  <si>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</si>
  <si>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</si>
  <si>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</si>
  <si>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</si>
  <si>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</si>
  <si>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</si>
  <si>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</si>
  <si>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</si>
  <si>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</si>
  <si>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</si>
  <si>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</si>
  <si>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</si>
  <si>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</si>
  <si>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</si>
  <si>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</si>
  <si>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</si>
  <si>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</si>
  <si>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</si>
  <si>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</si>
  <si>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</si>
  <si>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</si>
  <si>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</si>
  <si>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</si>
  <si>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</si>
  <si>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</si>
  <si>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</si>
  <si>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</si>
  <si>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</si>
  <si>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</si>
  <si>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</si>
  <si>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</si>
  <si>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</si>
  <si>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</si>
  <si>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</si>
  <si>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</si>
  <si>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</si>
  <si>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</si>
  <si>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</si>
  <si>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</si>
  <si>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</si>
  <si>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</si>
  <si>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</si>
  <si>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</si>
  <si>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</si>
  <si>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</si>
  <si>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</si>
  <si>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</si>
  <si>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</si>
  <si>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</si>
  <si>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</si>
  <si>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</si>
  <si>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</si>
  <si>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</si>
  <si>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</si>
  <si>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</si>
  <si>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</si>
  <si>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</si>
  <si>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</si>
  <si>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</si>
  <si>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</si>
  <si>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</si>
  <si>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</si>
  <si>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</si>
  <si>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</si>
  <si>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</si>
  <si>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</si>
  <si>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</si>
  <si>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</si>
  <si>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</si>
  <si>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</si>
  <si>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</si>
  <si>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</si>
  <si>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</si>
  <si>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</si>
  <si>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</si>
  <si>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</si>
  <si>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</si>
  <si>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</si>
  <si>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</si>
  <si>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</si>
  <si>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</si>
  <si>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</si>
  <si>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</si>
  <si>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</si>
  <si>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</si>
  <si>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</si>
  <si>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</si>
  <si>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</si>
  <si>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</si>
  <si>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</si>
  <si>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</si>
  <si>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</si>
  <si>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</si>
  <si>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</si>
  <si>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</si>
  <si>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</si>
  <si>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</si>
  <si>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</si>
  <si>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</si>
  <si>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</si>
  <si>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</si>
  <si>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</si>
  <si>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</si>
  <si>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</si>
  <si>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</si>
  <si>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</si>
  <si>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</si>
  <si>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</si>
  <si>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</si>
  <si>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</si>
  <si>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</si>
  <si>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</si>
  <si>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</si>
  <si>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</si>
  <si>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</si>
  <si>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</si>
  <si>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</si>
  <si>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</si>
  <si>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</si>
  <si>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</si>
  <si>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</si>
  <si>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</si>
  <si>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</si>
  <si>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</si>
  <si>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</si>
  <si>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</si>
  <si>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</si>
  <si>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</si>
  <si>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</si>
  <si>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</si>
  <si>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</si>
  <si>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</si>
  <si>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</si>
  <si>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</si>
  <si>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</si>
  <si>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</si>
  <si>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</si>
  <si>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</si>
  <si>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</si>
  <si>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</si>
  <si>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</si>
  <si>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</si>
  <si>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</si>
  <si>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</si>
  <si>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</si>
  <si>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</si>
  <si>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</si>
  <si>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</si>
  <si>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</si>
  <si>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</si>
  <si>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</si>
  <si>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</si>
  <si>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</si>
  <si>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</si>
  <si>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</si>
  <si>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</si>
  <si>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</si>
  <si>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</si>
  <si>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</si>
  <si>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</si>
  <si>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</si>
  <si>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</si>
  <si>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</si>
  <si>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</si>
  <si>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</si>
  <si>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</si>
  <si>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</si>
  <si>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</si>
  <si>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</si>
  <si>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</si>
  <si>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</si>
  <si>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</si>
  <si>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</si>
  <si>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</si>
  <si>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</si>
  <si>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</si>
  <si>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</si>
  <si>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</si>
  <si>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</si>
  <si>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</si>
  <si>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</si>
  <si>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</si>
  <si>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</si>
  <si>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</si>
  <si>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</si>
  <si>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</si>
  <si>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</si>
  <si>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</si>
  <si>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</si>
  <si>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</si>
  <si>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</si>
  <si>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</si>
  <si>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</si>
  <si>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</si>
  <si>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</si>
  <si>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</si>
  <si>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</si>
  <si>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</si>
  <si>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</si>
  <si>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</si>
  <si>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</si>
  <si>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</si>
  <si>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</si>
  <si>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</si>
  <si>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</si>
  <si>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</si>
  <si>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</si>
  <si>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</si>
  <si>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</si>
  <si>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</si>
  <si>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</si>
  <si>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</si>
  <si>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</si>
  <si>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</si>
  <si>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</si>
  <si>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</si>
  <si>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</si>
  <si>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</si>
  <si>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</si>
  <si>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</si>
  <si>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</si>
  <si>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</si>
  <si>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</si>
  <si>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</si>
  <si>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</si>
  <si>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</si>
  <si>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</si>
  <si>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</si>
  <si>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</si>
  <si>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</si>
  <si>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</si>
  <si>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</si>
  <si>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</si>
  <si>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</si>
  <si>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</si>
  <si>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</si>
  <si>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</si>
  <si>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</si>
  <si>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</si>
  <si>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</si>
  <si>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</si>
  <si>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</si>
  <si>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</si>
  <si>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</si>
  <si>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</si>
  <si>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</si>
  <si>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</si>
  <si>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</si>
  <si>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</si>
  <si>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</si>
  <si>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</si>
  <si>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</si>
  <si>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</si>
  <si>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</si>
  <si>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</si>
  <si>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</si>
  <si>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</si>
  <si>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</si>
  <si>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</si>
  <si>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</si>
  <si>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</si>
  <si>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</si>
  <si>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</si>
  <si>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</si>
  <si>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</si>
  <si>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</si>
  <si>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</si>
  <si>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</si>
  <si>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</si>
  <si>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</si>
  <si>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</si>
  <si>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</si>
  <si>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</si>
  <si>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</si>
  <si>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</si>
  <si>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</si>
  <si>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</si>
  <si>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</si>
  <si>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</si>
  <si>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</si>
  <si>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</si>
  <si>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</si>
  <si>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</si>
  <si>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</si>
  <si>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</si>
  <si>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</si>
  <si>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</si>
  <si>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</si>
  <si>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</si>
  <si>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</si>
  <si>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</si>
  <si>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</si>
  <si>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</si>
  <si>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</si>
  <si>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</si>
  <si>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</si>
  <si>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</si>
  <si>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</si>
  <si>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</si>
  <si>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</si>
  <si>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</si>
  <si>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</si>
  <si>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</si>
  <si>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</si>
  <si>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</si>
  <si>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</si>
  <si>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</si>
  <si>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</si>
  <si>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</si>
  <si>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</si>
  <si>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</si>
  <si>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</si>
  <si>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</si>
  <si>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</si>
  <si>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</si>
  <si>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</si>
  <si>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</si>
  <si>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</si>
  <si>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</si>
  <si>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</si>
  <si>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</si>
  <si>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</si>
  <si>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</si>
  <si>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</si>
  <si>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</si>
  <si>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</si>
  <si>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</si>
  <si>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</si>
  <si>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</si>
  <si>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</si>
  <si>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</si>
  <si>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</si>
  <si>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</si>
  <si>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</si>
  <si>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</si>
  <si>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</si>
  <si>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</si>
  <si>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</si>
  <si>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</si>
  <si>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</si>
  <si>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</si>
  <si>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</si>
  <si>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</si>
  <si>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</si>
  <si>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</si>
  <si>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</si>
  <si>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</si>
  <si>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</si>
  <si>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</si>
  <si>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</si>
  <si>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</si>
  <si>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</si>
  <si>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</si>
  <si>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</si>
  <si>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</si>
  <si>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</si>
  <si>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</si>
  <si>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</si>
  <si>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</si>
  <si>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</si>
  <si>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</si>
  <si>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</si>
  <si>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</si>
  <si>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</si>
  <si>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</si>
  <si>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</si>
  <si>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</si>
  <si>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</si>
  <si>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</si>
  <si>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</si>
  <si>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</si>
  <si>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</si>
  <si>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</si>
  <si>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</si>
  <si>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</si>
  <si>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</si>
  <si>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</si>
  <si>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</si>
  <si>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</si>
  <si>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</si>
  <si>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</si>
  <si>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</si>
  <si>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</si>
  <si>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</si>
  <si>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</si>
  <si>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</si>
  <si>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</si>
  <si>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</si>
  <si>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</si>
  <si>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</si>
  <si>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</si>
  <si>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</si>
  <si>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</si>
  <si>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</si>
  <si>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</si>
  <si>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</si>
  <si>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</si>
  <si>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</si>
  <si>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</si>
  <si>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</si>
  <si>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</si>
  <si>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</si>
  <si>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</si>
  <si>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</si>
  <si>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</si>
  <si>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</si>
  <si>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</si>
  <si>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</si>
  <si>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</si>
  <si>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</si>
  <si>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</si>
  <si>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</si>
  <si>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</si>
  <si>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</si>
  <si>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</si>
  <si>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</si>
  <si>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</si>
  <si>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</si>
  <si>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</si>
  <si>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</si>
  <si>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</si>
  <si>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</si>
  <si>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</si>
  <si>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</si>
  <si>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</si>
  <si>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</si>
  <si>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</si>
  <si>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</si>
  <si>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</si>
  <si>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</si>
  <si>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</si>
  <si>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</si>
  <si>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</si>
  <si>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</si>
  <si>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</si>
  <si>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</si>
  <si>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</si>
  <si>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</si>
  <si>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</si>
  <si>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</si>
  <si>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</si>
  <si>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</si>
  <si>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</si>
  <si>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</si>
  <si>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</si>
  <si>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</si>
  <si>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</si>
  <si>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</si>
  <si>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</si>
  <si>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</si>
  <si>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</si>
  <si>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</si>
  <si>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</si>
  <si>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</si>
  <si>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</si>
  <si>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</si>
  <si>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</si>
  <si>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</si>
  <si>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</si>
  <si>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</si>
  <si>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</si>
  <si>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</si>
  <si>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</si>
  <si>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</si>
  <si>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</si>
  <si>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</si>
  <si>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</si>
  <si>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</si>
  <si>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</si>
  <si>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</si>
  <si>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</si>
  <si>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</si>
  <si>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</si>
  <si>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</si>
  <si>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</si>
  <si>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</si>
  <si>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</si>
  <si>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</si>
  <si>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</si>
  <si>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</si>
  <si>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</si>
  <si>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</si>
  <si>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</si>
  <si>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</si>
  <si>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</si>
  <si>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</si>
  <si>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</si>
  <si>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</si>
  <si>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</si>
  <si>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</si>
  <si>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</si>
  <si>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</si>
  <si>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</si>
  <si>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</si>
  <si>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</si>
  <si>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</si>
  <si>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</si>
  <si>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</si>
  <si>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</si>
  <si>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</si>
  <si>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</si>
  <si>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</si>
  <si>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</si>
  <si>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</si>
  <si>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</si>
  <si>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</si>
  <si>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</si>
  <si>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</si>
  <si>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</si>
  <si>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</si>
  <si>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</si>
  <si>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</si>
  <si>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</si>
  <si>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</si>
  <si>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</si>
  <si>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</si>
  <si>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</si>
  <si>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</si>
  <si>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</si>
  <si>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</si>
  <si>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</si>
  <si>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</si>
  <si>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</si>
  <si>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</si>
  <si>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</si>
  <si>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</si>
  <si>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</si>
  <si>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</si>
  <si>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</si>
  <si>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</si>
  <si>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</si>
  <si>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</si>
  <si>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</si>
  <si>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</si>
  <si>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</si>
  <si>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</si>
  <si>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</si>
  <si>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</si>
  <si>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</si>
  <si>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</si>
  <si>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</si>
  <si>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</si>
  <si>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</si>
  <si>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</si>
  <si>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</si>
  <si>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</si>
  <si>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</si>
  <si>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</si>
  <si>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</si>
  <si>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</si>
  <si>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</si>
  <si>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</si>
  <si>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</si>
  <si>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</si>
  <si>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</si>
  <si>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</si>
  <si>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</si>
  <si>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</si>
  <si>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</si>
  <si>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</si>
  <si>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</si>
  <si>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</si>
  <si>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</si>
  <si>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</si>
  <si>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</si>
  <si>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</si>
  <si>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</si>
  <si>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</si>
  <si>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</si>
  <si>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</si>
  <si>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</si>
  <si>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</si>
  <si>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</si>
  <si>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</si>
  <si>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</si>
  <si>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</si>
  <si>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</si>
  <si>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</si>
  <si>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</si>
  <si>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</si>
  <si>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</si>
  <si>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</si>
  <si>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</si>
  <si>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</si>
  <si>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</si>
  <si>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</si>
  <si>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</si>
  <si>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</si>
  <si>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</si>
  <si>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</si>
  <si>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</si>
  <si>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</si>
  <si>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</si>
  <si>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</si>
  <si>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</si>
  <si>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</si>
  <si>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</si>
  <si>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</si>
  <si>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</si>
  <si>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</si>
  <si>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</si>
  <si>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</si>
  <si>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</si>
  <si>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</si>
  <si>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</si>
  <si>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</si>
  <si>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</si>
  <si>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</si>
  <si>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</si>
  <si>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</si>
  <si>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</si>
  <si>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</si>
  <si>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</si>
  <si>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</si>
  <si>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</si>
  <si>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</si>
  <si>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</si>
  <si>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</si>
  <si>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</si>
  <si>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</si>
  <si>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</si>
  <si>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</si>
  <si>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</si>
  <si>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</si>
  <si>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</si>
  <si>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</si>
  <si>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</si>
  <si>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</si>
  <si>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</si>
  <si>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</si>
  <si>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</si>
  <si>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</si>
  <si>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</si>
  <si>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</si>
  <si>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</si>
  <si>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</si>
  <si>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</si>
  <si>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</si>
  <si>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</si>
  <si>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</si>
  <si>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</si>
  <si>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</si>
  <si>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</si>
  <si>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</si>
  <si>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</si>
  <si>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</si>
  <si>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</si>
  <si>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</si>
  <si>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</si>
  <si>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</si>
  <si>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</si>
  <si>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</si>
  <si>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</si>
  <si>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</si>
  <si>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</si>
  <si>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</si>
  <si>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</si>
  <si>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</si>
  <si>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</si>
  <si>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</si>
  <si>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</si>
  <si>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</si>
  <si>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</si>
  <si>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</si>
  <si>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</si>
  <si>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</si>
  <si>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</si>
  <si>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</si>
  <si>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</si>
  <si>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</si>
  <si>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</si>
  <si>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</si>
  <si>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</si>
  <si>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</si>
  <si>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</si>
  <si>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</si>
  <si>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</si>
  <si>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</si>
  <si>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</si>
  <si>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</si>
  <si>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</si>
  <si>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</si>
  <si>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</si>
  <si>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</si>
  <si>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</si>
  <si>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</si>
  <si>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</si>
  <si>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</si>
  <si>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</si>
  <si>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</si>
  <si>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</si>
  <si>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</si>
  <si>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</si>
  <si>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</si>
  <si>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</si>
  <si>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</si>
  <si>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</si>
  <si>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</si>
  <si>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</si>
  <si>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</si>
  <si>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</si>
  <si>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</si>
  <si>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</si>
  <si>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</si>
  <si>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</si>
  <si>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</si>
  <si>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</si>
  <si>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</si>
  <si>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</si>
  <si>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</si>
  <si>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</si>
  <si>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</si>
  <si>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</si>
  <si>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</si>
  <si>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</si>
  <si>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</si>
  <si>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</si>
  <si>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</si>
  <si>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</si>
  <si>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</si>
  <si>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</si>
  <si>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</si>
  <si>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</si>
  <si>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</si>
  <si>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</si>
  <si>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</si>
  <si>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</si>
  <si>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</si>
  <si>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</si>
  <si>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</si>
  <si>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</si>
  <si>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</si>
  <si>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</si>
  <si>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</si>
  <si>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</si>
  <si>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</si>
  <si>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</si>
  <si>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</si>
  <si>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</si>
  <si>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</si>
  <si>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</si>
  <si>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</si>
  <si>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</si>
  <si>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</si>
  <si>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</si>
  <si>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</si>
  <si>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</si>
  <si>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</si>
  <si>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</si>
  <si>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</si>
  <si>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</si>
  <si>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</si>
  <si>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</si>
  <si>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</si>
  <si>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</si>
  <si>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</si>
  <si>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</si>
  <si>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</si>
  <si>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</si>
  <si>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</si>
  <si>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</si>
  <si>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</si>
  <si>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</si>
  <si>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</si>
  <si>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</si>
  <si>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</si>
  <si>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</si>
  <si>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</si>
  <si>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</si>
  <si>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</si>
  <si>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</si>
  <si>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</si>
  <si>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</si>
  <si>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</si>
  <si>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</si>
  <si>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</si>
  <si>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</si>
  <si>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</si>
  <si>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</si>
  <si>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</si>
  <si>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</si>
  <si>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</si>
  <si>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</si>
  <si>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</si>
  <si>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</si>
  <si>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</si>
  <si>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</si>
  <si>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</si>
  <si>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</si>
  <si>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</si>
  <si>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</si>
  <si>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</si>
  <si>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</si>
  <si>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</si>
  <si>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</si>
  <si>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</si>
  <si>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</si>
  <si>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</si>
  <si>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</si>
  <si>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</si>
  <si>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</si>
  <si>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</si>
  <si>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</si>
  <si>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</si>
  <si>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</si>
  <si>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</si>
  <si>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</si>
  <si>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</si>
  <si>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</si>
  <si>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</si>
  <si>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</si>
  <si>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</si>
  <si>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</si>
  <si>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</si>
  <si>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</si>
  <si>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</si>
  <si>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</si>
  <si>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</si>
  <si>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</si>
  <si>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</si>
  <si>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</si>
  <si>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</si>
  <si>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</si>
  <si>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</si>
  <si>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</si>
  <si>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</si>
  <si>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</si>
  <si>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</si>
  <si>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</si>
  <si>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</si>
  <si>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</si>
  <si>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</si>
  <si>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</si>
  <si>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</si>
  <si>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</si>
  <si>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</si>
  <si>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</si>
  <si>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</si>
  <si>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</si>
  <si>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</si>
  <si>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</si>
  <si>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</si>
  <si>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</si>
  <si>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</si>
  <si>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</si>
  <si>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</si>
  <si>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</si>
  <si>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</si>
  <si>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</si>
  <si>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</si>
  <si>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</si>
  <si>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</si>
  <si>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</si>
  <si>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</si>
  <si>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</si>
  <si>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</si>
  <si>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</si>
  <si>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</si>
  <si>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</si>
  <si>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</si>
  <si>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</si>
  <si>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</si>
  <si>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</si>
  <si>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</si>
  <si>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</si>
  <si>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</si>
  <si>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</si>
  <si>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</si>
  <si>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</si>
  <si>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</si>
  <si>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</si>
  <si>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</si>
  <si>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</si>
  <si>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</si>
  <si>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</si>
  <si>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</si>
  <si>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</si>
  <si>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</si>
  <si>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</si>
  <si>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</si>
  <si>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</si>
  <si>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</si>
  <si>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</si>
  <si>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</si>
  <si>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</si>
  <si>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</si>
  <si>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</si>
  <si>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</si>
  <si>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</si>
  <si>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</si>
  <si>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</si>
  <si>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</si>
  <si>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</si>
  <si>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</si>
  <si>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</si>
  <si>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</si>
  <si>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</si>
  <si>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</si>
  <si>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</si>
  <si>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</si>
  <si>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</si>
  <si>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</si>
  <si>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</si>
  <si>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</si>
  <si>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</si>
  <si>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</si>
  <si>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</si>
  <si>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</si>
  <si>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</si>
  <si>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</si>
  <si>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</si>
  <si>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</si>
  <si>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</si>
  <si>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</si>
  <si>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</si>
  <si>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</si>
  <si>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</si>
  <si>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</si>
  <si>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</si>
  <si>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</si>
  <si>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</si>
  <si>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</si>
  <si>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</si>
  <si>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</si>
  <si>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</si>
  <si>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</si>
  <si>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</si>
  <si>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</si>
  <si>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</si>
  <si>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</si>
  <si>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</si>
  <si>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</si>
  <si>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</si>
  <si>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</si>
  <si>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</si>
  <si>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</si>
  <si>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</si>
  <si>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</si>
  <si>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</si>
  <si>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</si>
  <si>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</si>
  <si>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</si>
  <si>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</si>
  <si>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</si>
  <si>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</si>
  <si>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</si>
  <si>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</si>
  <si>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</si>
  <si>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</si>
  <si>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</si>
  <si>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</si>
  <si>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</si>
  <si>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</si>
  <si>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</si>
  <si>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</si>
  <si>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</si>
  <si>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</si>
  <si>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</si>
  <si>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</si>
  <si>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</si>
  <si>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</si>
  <si>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</si>
  <si>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</si>
  <si>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</si>
  <si>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</si>
  <si>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</si>
  <si>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</si>
  <si>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</si>
  <si>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</si>
  <si>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</si>
  <si>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</si>
  <si>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</si>
  <si>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</si>
  <si>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</si>
  <si>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</si>
  <si>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</si>
  <si>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</si>
  <si>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</si>
  <si>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</si>
  <si>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</si>
  <si>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</si>
  <si>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</si>
  <si>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</si>
  <si>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</si>
  <si>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</si>
  <si>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</si>
  <si>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</si>
  <si>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</si>
  <si>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</si>
  <si>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</si>
  <si>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</si>
  <si>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</si>
  <si>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</si>
  <si>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</si>
  <si>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</si>
  <si>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</si>
  <si>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</si>
  <si>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</si>
  <si>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</si>
  <si>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</si>
  <si>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</si>
  <si>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</si>
  <si>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</si>
  <si>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</si>
  <si>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</si>
  <si>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</si>
  <si>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</si>
  <si>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</si>
  <si>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</si>
  <si>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</si>
  <si>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</si>
  <si>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</si>
  <si>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</si>
  <si>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</si>
  <si>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</si>
  <si>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</si>
  <si>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</si>
  <si>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</si>
  <si>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</si>
  <si>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</si>
  <si>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</si>
  <si>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</si>
  <si>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</si>
  <si>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</si>
  <si>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</si>
  <si>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</si>
  <si>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</si>
  <si>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</si>
  <si>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</si>
  <si>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</si>
  <si>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</si>
  <si>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</si>
  <si>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</si>
  <si>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</si>
  <si>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</si>
  <si>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</si>
  <si>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</si>
  <si>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</si>
  <si>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</si>
  <si>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</si>
  <si>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</si>
  <si>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</si>
  <si>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</si>
  <si>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</si>
  <si>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</si>
  <si>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</si>
  <si>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</si>
  <si>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</si>
  <si>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</si>
  <si>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</si>
  <si>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</si>
  <si>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</si>
  <si>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</si>
  <si>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</si>
  <si>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</si>
  <si>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</si>
  <si>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</si>
  <si>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</si>
  <si>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</si>
  <si>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</si>
  <si>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</si>
  <si>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</si>
  <si>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</si>
  <si>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</si>
  <si>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</si>
  <si>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</si>
  <si>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</si>
  <si>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</si>
  <si>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</si>
  <si>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</si>
  <si>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</si>
  <si>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</si>
  <si>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</si>
  <si>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</si>
  <si>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</si>
  <si>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</si>
  <si>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</si>
  <si>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</si>
  <si>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</si>
  <si>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</si>
  <si>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</si>
  <si>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</si>
  <si>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</si>
  <si>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</si>
  <si>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</si>
  <si>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</si>
  <si>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</si>
  <si>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</si>
  <si>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</si>
  <si>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</si>
  <si>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</si>
  <si>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</si>
  <si>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</si>
  <si>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</si>
  <si>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</si>
  <si>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</si>
  <si>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</si>
  <si>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</si>
  <si>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</si>
  <si>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</si>
  <si>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</si>
  <si>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</si>
  <si>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</si>
  <si>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</si>
  <si>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</si>
  <si>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</si>
  <si>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</si>
  <si>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</si>
  <si>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</si>
  <si>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</si>
  <si>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</si>
  <si>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</si>
  <si>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</si>
  <si>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</si>
  <si>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</si>
  <si>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</si>
  <si>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</si>
  <si>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</si>
  <si>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</si>
  <si>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</si>
  <si>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</si>
  <si>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</si>
  <si>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</si>
  <si>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</si>
  <si>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</si>
  <si>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</si>
  <si>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</si>
  <si>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</si>
  <si>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</si>
  <si>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</si>
  <si>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</si>
  <si>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</si>
  <si>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</si>
  <si>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</si>
  <si>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</si>
  <si>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</si>
  <si>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</si>
  <si>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</si>
  <si>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</si>
  <si>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</si>
  <si>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</si>
  <si>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</si>
  <si>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</si>
  <si>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</si>
  <si>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</si>
  <si>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</si>
  <si>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</si>
  <si>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</si>
  <si>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</si>
  <si>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</si>
  <si>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</si>
  <si>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</si>
  <si>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</si>
  <si>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</si>
  <si>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</si>
  <si>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</si>
  <si>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</si>
  <si>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</si>
  <si>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</si>
  <si>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</si>
  <si>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</si>
  <si>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</si>
  <si>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</si>
  <si>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</si>
  <si>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</si>
  <si>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</si>
  <si>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</si>
  <si>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</si>
  <si>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</si>
  <si>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</si>
  <si>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</si>
  <si>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</si>
  <si>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</si>
  <si>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</si>
  <si>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</si>
  <si>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</si>
  <si>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</si>
  <si>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</si>
  <si>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</si>
  <si>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</si>
  <si>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</si>
  <si>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</si>
  <si>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</si>
  <si>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</si>
  <si>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</si>
  <si>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</si>
  <si>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</si>
  <si>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</si>
  <si>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</si>
  <si>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</si>
  <si>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</si>
  <si>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</si>
  <si>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</si>
  <si>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</si>
  <si>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</si>
  <si>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</si>
  <si>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</si>
  <si>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</si>
  <si>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</si>
  <si>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</si>
  <si>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</si>
  <si>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</si>
  <si>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</si>
  <si>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</si>
  <si>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</si>
  <si>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</si>
  <si>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</si>
  <si>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</si>
  <si>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</si>
  <si>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</si>
  <si>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</si>
  <si>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</si>
  <si>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</si>
  <si>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</si>
  <si>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</si>
  <si>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</si>
  <si>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</si>
  <si>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</si>
  <si>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</si>
  <si>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</si>
  <si>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</si>
  <si>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</si>
  <si>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</si>
  <si>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</si>
  <si>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</si>
  <si>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</si>
  <si>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</si>
  <si>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</si>
  <si>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</si>
  <si>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</si>
  <si>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</si>
  <si>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</si>
  <si>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</si>
  <si>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</si>
  <si>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</si>
  <si>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</si>
  <si>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</si>
  <si>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</si>
  <si>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</si>
  <si>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</si>
  <si>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</si>
  <si>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</si>
  <si>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</si>
  <si>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</si>
  <si>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</si>
  <si>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</si>
  <si>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</si>
  <si>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</si>
  <si>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</si>
  <si>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</si>
  <si>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</si>
  <si>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</si>
  <si>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</si>
  <si>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</si>
  <si>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</si>
  <si>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</si>
  <si>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</si>
  <si>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</si>
  <si>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</si>
  <si>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</si>
  <si>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</si>
  <si>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</si>
  <si>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</si>
  <si>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</si>
  <si>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</si>
  <si>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</si>
  <si>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</si>
  <si>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</si>
  <si>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</si>
  <si>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</si>
  <si>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</si>
  <si>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</si>
  <si>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</si>
  <si>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</si>
  <si>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</si>
  <si>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</si>
  <si>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</si>
  <si>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</si>
  <si>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</si>
  <si>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</si>
  <si>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</si>
  <si>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</si>
  <si>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</si>
  <si>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</si>
  <si>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</si>
  <si>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</si>
  <si>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</si>
  <si>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</si>
  <si>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</si>
  <si>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</si>
  <si>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</si>
  <si>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</si>
  <si>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</si>
  <si>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</si>
  <si>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</si>
  <si>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</si>
  <si>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</si>
  <si>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</si>
  <si>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</si>
  <si>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</si>
  <si>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</si>
  <si>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</si>
  <si>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</si>
  <si>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</si>
  <si>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</si>
  <si>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</si>
  <si>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</si>
  <si>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</si>
  <si>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</si>
  <si>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</si>
  <si>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</si>
  <si>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</si>
  <si>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</si>
  <si>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</si>
  <si>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</si>
  <si>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</si>
  <si>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</si>
  <si>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</si>
  <si>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</si>
  <si>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</si>
  <si>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</si>
  <si>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</si>
  <si>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</si>
  <si>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</si>
  <si>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</si>
  <si>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</si>
  <si>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</si>
  <si>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</si>
  <si>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</si>
  <si>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</si>
  <si>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</si>
  <si>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</si>
  <si>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</si>
  <si>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</si>
  <si>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</si>
  <si>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</si>
  <si>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</si>
  <si>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</si>
  <si>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</si>
  <si>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</si>
  <si>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</si>
  <si>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</si>
  <si>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</si>
  <si>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</si>
  <si>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</si>
  <si>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</si>
  <si>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</si>
  <si>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</si>
  <si>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</si>
  <si>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</si>
  <si>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</si>
  <si>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</si>
  <si>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</si>
  <si>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</si>
  <si>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</si>
  <si>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</si>
  <si>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</si>
  <si>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</si>
  <si>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</si>
  <si>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</si>
  <si>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</si>
  <si>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</si>
  <si>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</si>
  <si>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</si>
  <si>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</si>
  <si>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</si>
  <si>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</si>
  <si>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</si>
  <si>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</si>
  <si>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</si>
  <si>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</si>
  <si>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</si>
  <si>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</si>
  <si>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</si>
  <si>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</si>
  <si>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</si>
  <si>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</si>
  <si>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</si>
  <si>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</si>
  <si>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</si>
  <si>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</si>
  <si>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</si>
  <si>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</si>
  <si>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</si>
  <si>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</si>
  <si>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</si>
  <si>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</si>
  <si>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</si>
  <si>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</si>
  <si>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</si>
  <si>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</si>
  <si>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</si>
  <si>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</si>
  <si>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</si>
  <si>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</si>
  <si>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</si>
  <si>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</si>
  <si>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</si>
  <si>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</si>
  <si>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</si>
  <si>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</si>
  <si>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</si>
  <si>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</si>
  <si>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</si>
  <si>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</si>
  <si>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</si>
  <si>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</si>
  <si>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</si>
  <si>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</si>
  <si>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</si>
  <si>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</si>
  <si>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</si>
  <si>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</si>
  <si>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</si>
  <si>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</si>
  <si>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</si>
  <si>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</si>
  <si>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</si>
  <si>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</si>
  <si>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</si>
  <si>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</si>
  <si>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</si>
  <si>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</si>
  <si>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</si>
  <si>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</si>
  <si>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</si>
  <si>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</si>
  <si>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</si>
  <si>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</si>
  <si>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</si>
  <si>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</si>
  <si>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</si>
  <si>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</si>
  <si>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</si>
  <si>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</si>
  <si>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</si>
  <si>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</si>
  <si>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</si>
  <si>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</si>
  <si>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</si>
  <si>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</si>
  <si>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</si>
  <si>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</si>
  <si>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</si>
  <si>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</si>
  <si>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</si>
  <si>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</si>
  <si>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</si>
  <si>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</si>
  <si>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</si>
  <si>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</si>
  <si>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</si>
  <si>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</si>
  <si>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</si>
  <si>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</si>
  <si>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</si>
  <si>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</si>
  <si>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</si>
  <si>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</si>
  <si>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</si>
  <si>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</si>
  <si>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</si>
  <si>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</si>
  <si>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</si>
  <si>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</si>
  <si>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</si>
  <si>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</si>
  <si>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</si>
  <si>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</si>
  <si>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</si>
  <si>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</si>
  <si>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</si>
  <si>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</si>
  <si>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</si>
  <si>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</si>
  <si>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</si>
  <si>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</si>
  <si>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</si>
  <si>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</si>
  <si>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</si>
  <si>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</si>
  <si>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</si>
  <si>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</si>
  <si>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</si>
  <si>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</si>
  <si>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</si>
  <si>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</si>
  <si>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</si>
  <si>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</si>
  <si>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</si>
  <si>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</si>
  <si>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</si>
  <si>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</si>
  <si>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</si>
  <si>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</si>
  <si>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</si>
  <si>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</si>
  <si>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</si>
  <si>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</si>
  <si>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</si>
  <si>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</si>
  <si>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</si>
  <si>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</si>
  <si>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</si>
  <si>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</si>
  <si>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</si>
  <si>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</si>
  <si>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</si>
  <si>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</si>
  <si>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</si>
  <si>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</si>
  <si>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</si>
  <si>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</si>
  <si>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</si>
  <si>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</si>
  <si>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</si>
  <si>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</si>
  <si>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</si>
  <si>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</si>
  <si>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</si>
  <si>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</si>
  <si>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</si>
  <si>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</si>
  <si>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</si>
  <si>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</si>
  <si>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</si>
  <si>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</si>
  <si>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</si>
  <si>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</si>
  <si>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</si>
  <si>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</si>
  <si>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</si>
  <si>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</si>
  <si>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</si>
  <si>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</si>
  <si>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</si>
  <si>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</si>
  <si>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</si>
  <si>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</si>
  <si>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</si>
  <si>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</si>
  <si>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</si>
  <si>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</si>
  <si>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</si>
  <si>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</si>
  <si>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</si>
  <si>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</si>
  <si>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</si>
  <si>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</si>
  <si>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</si>
  <si>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</si>
  <si>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</si>
  <si>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</si>
  <si>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</si>
  <si>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</si>
  <si>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</si>
  <si>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</si>
  <si>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</si>
  <si>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</si>
  <si>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</si>
  <si>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</si>
  <si>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</si>
  <si>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</si>
  <si>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</si>
  <si>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</si>
  <si>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</si>
  <si>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</si>
  <si>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</si>
  <si>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</si>
  <si>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</si>
  <si>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</si>
  <si>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</si>
  <si>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</si>
  <si>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</si>
  <si>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</si>
  <si>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</si>
  <si>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</si>
  <si>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</si>
  <si>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</si>
  <si>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</si>
  <si>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</si>
  <si>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</si>
  <si>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</si>
  <si>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</si>
  <si>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</si>
  <si>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</si>
  <si>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</si>
  <si>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</si>
  <si>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</si>
  <si>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</si>
  <si>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</si>
  <si>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</si>
  <si>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</si>
  <si>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</si>
  <si>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</si>
  <si>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</si>
  <si>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</si>
  <si>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</si>
  <si>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</si>
  <si>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</si>
  <si>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</si>
  <si>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</si>
  <si>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</si>
  <si>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</si>
  <si>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</si>
  <si>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</si>
  <si>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</si>
  <si>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</si>
  <si>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</si>
  <si>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</si>
  <si>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</si>
  <si>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</si>
  <si>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</si>
  <si>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</si>
  <si>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</si>
  <si>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</si>
  <si>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</si>
  <si>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</si>
  <si>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</si>
  <si>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</si>
  <si>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</si>
  <si>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</si>
  <si>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</si>
  <si>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</si>
  <si>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</si>
  <si>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</si>
  <si>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</si>
  <si>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</si>
  <si>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</si>
  <si>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</si>
  <si>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</si>
  <si>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</si>
  <si>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</si>
  <si>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</si>
  <si>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</si>
  <si>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</si>
  <si>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</si>
  <si>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</si>
  <si>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</si>
  <si>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</si>
  <si>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</si>
  <si>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</si>
  <si>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</si>
  <si>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</si>
  <si>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</si>
  <si>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</si>
  <si>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</si>
  <si>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</si>
  <si>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</si>
  <si>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</si>
  <si>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</si>
  <si>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</si>
  <si>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</si>
  <si>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</si>
  <si>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</si>
  <si>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</si>
  <si>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</si>
  <si>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</si>
  <si>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</si>
  <si>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</si>
  <si>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</si>
  <si>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</si>
  <si>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</si>
  <si>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</si>
  <si>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</si>
  <si>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</si>
  <si>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</si>
  <si>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</si>
  <si>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</si>
  <si>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</si>
  <si>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</si>
  <si>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</si>
  <si>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</si>
  <si>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</si>
  <si>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</si>
  <si>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</si>
  <si>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</si>
  <si>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</si>
  <si>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</si>
  <si>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</si>
  <si>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</si>
  <si>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</si>
  <si>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</si>
  <si>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</si>
  <si>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</si>
  <si>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</si>
  <si>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</si>
  <si>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</si>
  <si>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</si>
  <si>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</si>
  <si>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</si>
  <si>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</si>
  <si>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</si>
  <si>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</si>
  <si>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</si>
  <si>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</si>
  <si>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</si>
  <si>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</si>
  <si>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</si>
  <si>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</si>
  <si>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</si>
  <si>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</si>
  <si>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</si>
  <si>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</si>
  <si>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</si>
  <si>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</si>
  <si>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</si>
  <si>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</si>
  <si>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</si>
  <si>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</si>
  <si>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</si>
  <si>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</si>
  <si>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</si>
  <si>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</si>
  <si>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</si>
  <si>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</si>
  <si>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</si>
  <si>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</si>
  <si>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</si>
  <si>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</si>
  <si>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</si>
  <si>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</si>
  <si>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</si>
  <si>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</si>
  <si>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</si>
  <si>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</si>
  <si>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</si>
  <si>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</si>
  <si>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</si>
  <si>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</si>
  <si>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</si>
  <si>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</si>
  <si>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</si>
  <si>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</si>
  <si>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</si>
  <si>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</si>
  <si>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</si>
  <si>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</si>
  <si>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</si>
  <si>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</si>
  <si>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</si>
  <si>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</si>
  <si>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</si>
  <si>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</si>
  <si>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</si>
  <si>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</si>
  <si>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</si>
  <si>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</si>
  <si>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</si>
  <si>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</si>
  <si>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</si>
  <si>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</si>
  <si>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</si>
  <si>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</si>
  <si>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</si>
  <si>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</si>
  <si>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</si>
  <si>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</si>
  <si>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</si>
  <si>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</si>
  <si>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</si>
  <si>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</si>
  <si>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</si>
  <si>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</si>
  <si>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</si>
  <si>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</si>
  <si>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</si>
  <si>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</si>
  <si>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</si>
  <si>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</si>
  <si>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</si>
  <si>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</si>
  <si>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</si>
  <si>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</si>
  <si>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</si>
  <si>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</si>
  <si>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</si>
  <si>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</si>
  <si>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</si>
  <si>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</si>
  <si>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</si>
  <si>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</si>
  <si>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</si>
  <si>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</si>
  <si>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</si>
  <si>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</si>
  <si>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</si>
  <si>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</si>
  <si>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</si>
  <si>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</si>
  <si>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</si>
  <si>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</si>
  <si>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</si>
  <si>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</si>
  <si>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</si>
  <si>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</si>
  <si>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</si>
  <si>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</si>
  <si>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</si>
  <si>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</si>
  <si>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</si>
  <si>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</si>
  <si>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</si>
  <si>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</si>
  <si>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</si>
  <si>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</si>
  <si>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</si>
  <si>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</si>
  <si>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</si>
  <si>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</si>
  <si>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</si>
  <si>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</si>
  <si>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</si>
  <si>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</si>
  <si>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</si>
  <si>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</si>
  <si>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</si>
  <si>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</si>
  <si>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</si>
  <si>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</si>
  <si>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</si>
  <si>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</si>
  <si>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</si>
  <si>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</si>
  <si>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</si>
  <si>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</si>
  <si>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</si>
  <si>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</si>
  <si>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</si>
  <si>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</si>
  <si>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</si>
  <si>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</si>
  <si>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</si>
  <si>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</si>
  <si>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</si>
  <si>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</si>
  <si>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</si>
  <si>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</si>
  <si>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</si>
  <si>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</si>
  <si>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</si>
  <si>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</si>
  <si>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</si>
  <si>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</si>
  <si>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</si>
  <si>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</si>
  <si>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</si>
  <si>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</si>
  <si>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</si>
  <si>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</si>
  <si>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</si>
  <si>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</si>
  <si>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</si>
  <si>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</si>
  <si>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</si>
  <si>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</si>
  <si>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</si>
  <si>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</si>
  <si>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</si>
  <si>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</si>
  <si>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</si>
  <si>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</si>
  <si>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</si>
  <si>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</si>
  <si>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</si>
  <si>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</si>
  <si>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</si>
  <si>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</si>
  <si>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</si>
  <si>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</si>
  <si>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</si>
  <si>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</si>
  <si>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</si>
  <si>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</si>
  <si>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</si>
  <si>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</si>
  <si>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</si>
  <si>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</si>
  <si>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</si>
  <si>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</si>
  <si>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</si>
  <si>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</si>
  <si>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</si>
  <si>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</si>
  <si>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</si>
  <si>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</si>
  <si>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</si>
  <si>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</si>
  <si>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</si>
  <si>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</si>
  <si>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</si>
  <si>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</si>
  <si>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</si>
  <si>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</si>
  <si>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</si>
  <si>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</si>
  <si>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</si>
  <si>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</si>
  <si>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</si>
  <si>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</si>
  <si>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</si>
  <si>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</si>
  <si>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</si>
  <si>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</si>
  <si>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</si>
  <si>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</si>
  <si>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</si>
  <si>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</si>
  <si>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</si>
  <si>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</si>
  <si>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</si>
  <si>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</si>
  <si>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</si>
  <si>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</si>
  <si>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</si>
  <si>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</si>
  <si>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</si>
  <si>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</si>
  <si>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</si>
  <si>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</si>
  <si>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</si>
  <si>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</si>
  <si>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</si>
  <si>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</si>
  <si>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</si>
  <si>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</si>
  <si>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</si>
  <si>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</si>
  <si>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</si>
  <si>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</si>
  <si>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</si>
  <si>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</si>
  <si>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</si>
  <si>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</si>
  <si>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</si>
  <si>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</si>
  <si>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</si>
  <si>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</si>
  <si>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</si>
  <si>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</si>
  <si>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</si>
  <si>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</si>
  <si>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</si>
  <si>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</si>
  <si>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</si>
  <si>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</si>
  <si>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</si>
  <si>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</si>
  <si>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</si>
  <si>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</si>
  <si>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</si>
  <si>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</si>
  <si>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</si>
  <si>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</si>
  <si>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</si>
  <si>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</si>
  <si>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</si>
  <si>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</si>
  <si>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</si>
  <si>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</si>
  <si>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</si>
  <si>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</si>
  <si>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</si>
  <si>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</si>
  <si>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</si>
  <si>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</si>
  <si>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</si>
  <si>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</si>
  <si>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</si>
  <si>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</si>
  <si>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</si>
  <si>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</si>
  <si>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</si>
  <si>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</si>
  <si>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</si>
  <si>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</si>
  <si>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</si>
  <si>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</si>
  <si>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</si>
  <si>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</si>
  <si>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</si>
  <si>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</si>
  <si>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</si>
  <si>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</si>
  <si>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</si>
  <si>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</si>
  <si>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</si>
  <si>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</si>
  <si>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</si>
  <si>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</si>
  <si>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</si>
  <si>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</si>
  <si>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</si>
  <si>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</si>
  <si>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</si>
  <si>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</si>
  <si>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</si>
  <si>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</si>
  <si>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</si>
  <si>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</si>
  <si>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</si>
  <si>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</si>
  <si>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</si>
  <si>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</si>
  <si>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</si>
  <si>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</si>
  <si>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</si>
  <si>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</si>
  <si>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</si>
  <si>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</si>
  <si>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</si>
  <si>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</si>
  <si>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</si>
  <si>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</si>
  <si>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</si>
  <si>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</si>
  <si>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</si>
  <si>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</si>
  <si>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</si>
  <si>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</si>
  <si>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</si>
  <si>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</si>
  <si>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</si>
  <si>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</si>
  <si>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</si>
  <si>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</si>
  <si>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</si>
  <si>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</si>
  <si>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</si>
  <si>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</si>
  <si>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</si>
  <si>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</si>
  <si>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</si>
  <si>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</si>
  <si>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</si>
  <si>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</si>
  <si>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</si>
  <si>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</si>
  <si>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</si>
  <si>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</si>
  <si>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</si>
  <si>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</si>
  <si>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</si>
  <si>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</si>
  <si>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</si>
  <si>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</si>
  <si>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</si>
  <si>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</si>
  <si>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</si>
  <si>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</si>
  <si>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</si>
  <si>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</si>
  <si>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</si>
  <si>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</si>
  <si>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</si>
  <si>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</si>
  <si>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</si>
  <si>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</si>
  <si>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</si>
  <si>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</si>
  <si>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</si>
  <si>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</si>
  <si>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</si>
  <si>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</si>
  <si>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</si>
  <si>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</si>
  <si>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</si>
  <si>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</si>
  <si>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</si>
  <si>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</si>
  <si>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</si>
  <si>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</si>
  <si>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</si>
  <si>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</si>
  <si>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</si>
  <si>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</si>
  <si>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</si>
  <si>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</si>
  <si>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</si>
  <si>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</si>
  <si>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</si>
  <si>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</si>
  <si>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</si>
  <si>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</si>
  <si>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</si>
  <si>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</si>
  <si>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</si>
  <si>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</si>
  <si>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</si>
  <si>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</si>
  <si>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</si>
  <si>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</si>
  <si>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</si>
  <si>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</si>
  <si>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</si>
  <si>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</si>
  <si>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</si>
  <si>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</si>
  <si>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</si>
  <si>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</si>
  <si>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</si>
  <si>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</si>
  <si>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</si>
  <si>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</si>
  <si>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</si>
  <si>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</si>
  <si>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</si>
  <si>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</si>
  <si>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</si>
  <si>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</si>
  <si>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</si>
  <si>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</si>
  <si>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</si>
  <si>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</si>
  <si>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</si>
  <si>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</si>
  <si>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</si>
  <si>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</si>
  <si>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</si>
  <si>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</si>
  <si>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</si>
  <si>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</si>
  <si>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</si>
  <si>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</si>
  <si>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</si>
  <si>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</si>
  <si>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</si>
  <si>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</si>
  <si>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</si>
  <si>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</si>
  <si>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</si>
  <si>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</si>
  <si>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</si>
  <si>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</si>
  <si>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</si>
  <si>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</si>
  <si>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</si>
  <si>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</si>
  <si>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</si>
  <si>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</si>
  <si>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</si>
  <si>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</si>
  <si>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</si>
  <si>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</si>
  <si>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</si>
  <si>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</si>
  <si>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</si>
  <si>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</si>
  <si>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</si>
  <si>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</si>
  <si>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</si>
  <si>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</si>
  <si>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</si>
  <si>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</si>
  <si>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</si>
  <si>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</si>
  <si>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</si>
  <si>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</si>
  <si>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</si>
  <si>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</si>
  <si>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</si>
  <si>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</si>
  <si>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</si>
  <si>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</si>
  <si>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</si>
  <si>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</si>
  <si>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</si>
  <si>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</si>
  <si>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</si>
  <si>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</si>
  <si>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</si>
  <si>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</si>
  <si>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</si>
  <si>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</si>
  <si>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</si>
  <si>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</si>
  <si>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</si>
  <si>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</si>
  <si>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</si>
  <si>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</si>
  <si>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</si>
  <si>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</si>
  <si>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</si>
  <si>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</si>
  <si>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</si>
  <si>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</si>
  <si>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</si>
  <si>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</si>
  <si>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</si>
  <si>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</si>
  <si>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</si>
  <si>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</si>
  <si>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</si>
  <si>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</si>
  <si>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</si>
  <si>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</si>
  <si>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</si>
  <si>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</si>
  <si>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</si>
  <si>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</si>
  <si>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</si>
  <si>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</si>
  <si>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</si>
  <si>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</si>
  <si>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</si>
  <si>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</si>
  <si>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</si>
  <si>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</si>
  <si>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</si>
  <si>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</si>
  <si>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</si>
  <si>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</si>
  <si>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</si>
  <si>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</si>
  <si>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</si>
  <si>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</si>
  <si>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</si>
  <si>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</si>
  <si>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</si>
  <si>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</si>
  <si>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</si>
  <si>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</si>
  <si>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</si>
  <si>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</si>
  <si>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</si>
  <si>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</si>
  <si>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</si>
  <si>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</si>
  <si>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</si>
  <si>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</si>
  <si>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</si>
  <si>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</si>
  <si>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</si>
  <si>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</si>
  <si>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</si>
  <si>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</si>
  <si>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</si>
  <si>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</si>
  <si>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</si>
  <si>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</si>
  <si>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</si>
  <si>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</si>
  <si>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</si>
  <si>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</si>
  <si>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</si>
  <si>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</si>
  <si>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</si>
  <si>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</si>
  <si>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</si>
  <si>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</si>
  <si>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</si>
  <si>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</si>
  <si>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</si>
  <si>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</si>
  <si>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</si>
  <si>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</si>
  <si>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</si>
  <si>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</si>
  <si>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</si>
  <si>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</si>
  <si>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</si>
  <si>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</si>
  <si>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</si>
  <si>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</si>
  <si>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</si>
  <si>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</si>
  <si>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</si>
  <si>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</si>
  <si>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</si>
  <si>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</si>
  <si>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</si>
  <si>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</si>
  <si>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</si>
  <si>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</si>
  <si>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</si>
  <si>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</si>
  <si>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</si>
  <si>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</si>
  <si>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</si>
  <si>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</si>
  <si>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</si>
  <si>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</si>
  <si>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</si>
  <si>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</si>
  <si>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</si>
  <si>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</si>
  <si>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</si>
  <si>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</si>
  <si>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</si>
  <si>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</si>
  <si>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</si>
  <si>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</si>
  <si>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</si>
  <si>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</si>
  <si>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</si>
  <si>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</si>
  <si>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</si>
  <si>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</si>
  <si>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</si>
  <si>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</si>
  <si>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</si>
  <si>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</si>
  <si>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</si>
  <si>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</si>
  <si>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</si>
  <si>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</si>
  <si>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</si>
  <si>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</si>
  <si>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</si>
  <si>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</si>
  <si>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</si>
  <si>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</si>
  <si>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</si>
  <si>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</si>
  <si>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</si>
  <si>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</si>
  <si>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</si>
  <si>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</si>
  <si>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</si>
  <si>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</si>
  <si>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</si>
  <si>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</si>
  <si>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</si>
  <si>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</si>
  <si>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</si>
  <si>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</si>
  <si>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</si>
  <si>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</si>
  <si>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</si>
  <si>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</si>
  <si>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</si>
  <si>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</si>
  <si>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</si>
  <si>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</si>
  <si>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</si>
  <si>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</si>
  <si>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</si>
  <si>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</si>
  <si>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</si>
  <si>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</si>
  <si>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</si>
  <si>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</si>
  <si>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</si>
  <si>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</si>
  <si>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</si>
  <si>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</si>
  <si>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</si>
  <si>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</si>
  <si>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</si>
  <si>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</si>
  <si>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</si>
  <si>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</si>
  <si>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</si>
  <si>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</si>
  <si>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</si>
  <si>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</si>
  <si>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</si>
  <si>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</si>
  <si>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</si>
  <si>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</si>
  <si>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</si>
  <si>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</si>
  <si>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</si>
  <si>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</si>
  <si>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</si>
  <si>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</si>
  <si>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</si>
  <si>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</si>
  <si>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</si>
  <si>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</si>
  <si>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</si>
  <si>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</si>
  <si>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</si>
  <si>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</si>
  <si>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</si>
  <si>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</si>
  <si>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</si>
  <si>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</si>
  <si>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</si>
  <si>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</si>
  <si>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</si>
  <si>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</si>
  <si>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</si>
  <si>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</si>
  <si>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</si>
  <si>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</si>
  <si>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</si>
  <si>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</si>
  <si>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</si>
  <si>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</si>
  <si>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</si>
  <si>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</si>
  <si>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</si>
  <si>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</si>
  <si>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</si>
  <si>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</si>
  <si>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</si>
  <si>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</si>
  <si>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</si>
  <si>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</si>
  <si>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</si>
  <si>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</si>
  <si>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</si>
  <si>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</si>
  <si>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</si>
  <si>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</si>
  <si>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</si>
  <si>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</si>
  <si>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</si>
  <si>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</si>
  <si>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</si>
  <si>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</si>
  <si>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</si>
  <si>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</si>
  <si>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</si>
  <si>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</si>
  <si>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</si>
  <si>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</si>
  <si>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</si>
  <si>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</si>
  <si>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</si>
  <si>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</si>
  <si>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</si>
  <si>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</si>
  <si>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</si>
  <si>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</si>
  <si>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</si>
  <si>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</si>
  <si>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</si>
  <si>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</si>
  <si>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</si>
  <si>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</si>
  <si>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</si>
  <si>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</si>
  <si>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</si>
  <si>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</si>
  <si>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</si>
  <si>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</si>
  <si>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</si>
  <si>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</si>
  <si>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</si>
  <si>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</si>
  <si>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</si>
  <si>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</si>
  <si>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</si>
  <si>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</si>
  <si>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</si>
  <si>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</si>
  <si>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</si>
  <si>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</si>
  <si>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</si>
  <si>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</si>
  <si>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</si>
  <si>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</si>
  <si>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</si>
  <si>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</si>
  <si>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</si>
  <si>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</si>
  <si>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</si>
  <si>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</si>
  <si>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</si>
  <si>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</si>
  <si>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</si>
  <si>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</si>
  <si>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</si>
  <si>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</si>
  <si>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</si>
  <si>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</si>
  <si>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</si>
  <si>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</si>
  <si>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</si>
  <si>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</si>
  <si>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</si>
  <si>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</si>
  <si>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</si>
  <si>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</si>
  <si>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</si>
  <si>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</si>
  <si>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</si>
  <si>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</si>
  <si>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</si>
  <si>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</si>
  <si>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</si>
  <si>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</si>
  <si>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</si>
  <si>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</si>
  <si>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</si>
  <si>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</si>
  <si>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</si>
  <si>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</si>
  <si>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</si>
  <si>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</si>
  <si>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</si>
  <si>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</si>
  <si>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</si>
  <si>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</si>
  <si>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</si>
  <si>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</si>
  <si>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</si>
  <si>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</si>
  <si>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</si>
  <si>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</si>
  <si>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</si>
  <si>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</si>
  <si>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</si>
  <si>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</si>
  <si>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</si>
  <si>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</si>
  <si>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</si>
  <si>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</si>
  <si>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</si>
  <si>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</si>
  <si>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</si>
  <si>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</si>
  <si>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</si>
  <si>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</si>
  <si>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</si>
  <si>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</si>
  <si>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</si>
  <si>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</si>
  <si>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</si>
  <si>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</si>
  <si>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</si>
  <si>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</si>
  <si>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</si>
  <si>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</si>
  <si>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</si>
  <si>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</si>
  <si>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</si>
  <si>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</si>
  <si>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</si>
  <si>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</si>
  <si>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</si>
  <si>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</si>
  <si>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</si>
  <si>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</si>
  <si>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</si>
  <si>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</si>
  <si>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</si>
  <si>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</si>
  <si>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</si>
  <si>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</si>
  <si>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</si>
  <si>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</si>
  <si>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</si>
  <si>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</si>
  <si>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</si>
  <si>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</si>
  <si>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</si>
  <si>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</si>
  <si>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</si>
  <si>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</si>
  <si>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</si>
  <si>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</si>
  <si>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</si>
  <si>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</si>
  <si>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</si>
  <si>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</si>
  <si>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</si>
  <si>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</si>
  <si>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</si>
  <si>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</si>
  <si>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</si>
  <si>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</si>
  <si>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</si>
  <si>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</si>
  <si>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</si>
  <si>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</si>
  <si>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</si>
  <si>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</si>
  <si>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</si>
  <si>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</si>
  <si>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</si>
  <si>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</si>
  <si>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</si>
  <si>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</si>
  <si>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</si>
  <si>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</si>
  <si>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</si>
  <si>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</si>
  <si>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</si>
  <si>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</si>
  <si>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</si>
  <si>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</si>
  <si>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</si>
  <si>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</si>
  <si>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</si>
  <si>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</si>
  <si>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</si>
  <si>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</si>
  <si>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</si>
  <si>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</si>
  <si>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</si>
  <si>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</si>
  <si>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</si>
  <si>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</si>
  <si>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</si>
  <si>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</si>
  <si>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</si>
  <si>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</si>
  <si>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</si>
  <si>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</si>
  <si>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</si>
  <si>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</si>
  <si>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</si>
  <si>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</si>
  <si>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</si>
  <si>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</si>
  <si>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</si>
  <si>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</si>
  <si>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</si>
  <si>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</si>
  <si>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</si>
  <si>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</si>
  <si>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</si>
  <si>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</si>
  <si>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</si>
  <si>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</si>
  <si>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</si>
  <si>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</si>
  <si>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</si>
  <si>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</si>
  <si>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</si>
  <si>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</si>
  <si>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</si>
  <si>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</si>
  <si>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</si>
  <si>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</si>
  <si>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</si>
  <si>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</si>
  <si>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</si>
  <si>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</si>
  <si>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</si>
  <si>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</si>
  <si>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</si>
  <si>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</si>
  <si>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</si>
  <si>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</si>
  <si>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</si>
  <si>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</si>
  <si>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</si>
  <si>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</si>
  <si>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</si>
  <si>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</si>
  <si>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</si>
  <si>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</si>
  <si>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</si>
  <si>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</si>
  <si>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</si>
  <si>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</si>
  <si>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</si>
  <si>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</si>
  <si>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</si>
  <si>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</si>
  <si>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</si>
  <si>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</si>
  <si>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</si>
  <si>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</si>
  <si>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</si>
  <si>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</si>
  <si>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</si>
  <si>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</si>
  <si>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</si>
  <si>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</si>
  <si>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</si>
  <si>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</si>
  <si>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</si>
  <si>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</si>
  <si>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</si>
  <si>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</si>
  <si>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</si>
  <si>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</si>
  <si>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</si>
  <si>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</si>
  <si>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</si>
  <si>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</si>
  <si>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</si>
  <si>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</si>
  <si>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</si>
  <si>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</si>
  <si>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</si>
  <si>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</si>
  <si>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</si>
  <si>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</si>
  <si>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</si>
  <si>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</si>
  <si>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</si>
  <si>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</si>
  <si>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</si>
  <si>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</si>
  <si>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</si>
  <si>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</si>
  <si>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</si>
  <si>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</si>
  <si>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</si>
  <si>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</si>
  <si>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</si>
  <si>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</si>
  <si>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</si>
  <si>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</si>
  <si>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</si>
  <si>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</si>
  <si>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</si>
  <si>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</si>
  <si>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</si>
  <si>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</si>
  <si>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</si>
  <si>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</si>
  <si>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</si>
  <si>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</si>
  <si>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</si>
  <si>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</si>
  <si>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</si>
  <si>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</si>
  <si>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</si>
  <si>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</si>
  <si>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</si>
  <si>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</si>
  <si>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</si>
  <si>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</si>
  <si>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</si>
  <si>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</si>
  <si>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</si>
  <si>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</si>
  <si>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</si>
  <si>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</si>
  <si>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</si>
  <si>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</si>
  <si>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</si>
  <si>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</si>
  <si>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</si>
  <si>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</si>
  <si>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</si>
  <si>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</si>
  <si>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</si>
  <si>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</si>
  <si>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</si>
  <si>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</si>
  <si>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</si>
  <si>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</si>
  <si>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</si>
  <si>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</si>
  <si>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</si>
  <si>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</si>
  <si>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</si>
  <si>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</si>
  <si>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</si>
  <si>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</si>
  <si>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</si>
  <si>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</si>
  <si>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</si>
  <si>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</si>
  <si>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</si>
  <si>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</si>
  <si>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</si>
  <si>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</si>
  <si>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</si>
  <si>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</si>
  <si>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</si>
  <si>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</si>
  <si>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</si>
  <si>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</si>
  <si>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</si>
  <si>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</si>
  <si>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</si>
  <si>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</si>
  <si>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</si>
  <si>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</si>
  <si>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</si>
  <si>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</si>
  <si>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</si>
  <si>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</si>
  <si>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</si>
  <si>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</si>
  <si>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</si>
  <si>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</si>
  <si>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</si>
  <si>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</si>
  <si>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</si>
  <si>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</si>
  <si>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</si>
  <si>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</si>
  <si>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</si>
  <si>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</si>
  <si>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</si>
  <si>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</si>
  <si>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</si>
  <si>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</si>
  <si>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</si>
  <si>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</si>
  <si>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</si>
  <si>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</si>
  <si>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</si>
  <si>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</si>
  <si>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</si>
  <si>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</si>
  <si>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</si>
  <si>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</si>
  <si>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</si>
  <si>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</si>
  <si>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</si>
  <si>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</si>
  <si>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</si>
  <si>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</si>
  <si>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</si>
  <si>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</si>
  <si>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</si>
  <si>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</si>
  <si>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</si>
  <si>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</si>
  <si>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</si>
  <si>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</si>
  <si>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</si>
  <si>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</si>
  <si>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</si>
  <si>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</si>
  <si>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</si>
  <si>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</si>
  <si>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</si>
  <si>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</si>
  <si>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</si>
  <si>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</si>
  <si>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</si>
  <si>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</si>
  <si>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</si>
  <si>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</si>
  <si>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</si>
  <si>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</si>
  <si>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</si>
  <si>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</si>
  <si>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</si>
  <si>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</si>
  <si>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</si>
  <si>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</si>
  <si>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</si>
  <si>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</si>
  <si>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</si>
  <si>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</si>
  <si>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</si>
  <si>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</si>
  <si>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</si>
  <si>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</si>
  <si>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</si>
  <si>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</si>
  <si>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</si>
  <si>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</si>
  <si>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</si>
  <si>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</si>
  <si>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</si>
  <si>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</si>
  <si>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</si>
  <si>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</si>
  <si>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</si>
  <si>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</si>
  <si>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</si>
  <si>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</si>
  <si>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</si>
  <si>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</si>
  <si>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</si>
  <si>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</si>
  <si>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</si>
  <si>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</si>
  <si>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</si>
  <si>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</si>
  <si>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</si>
  <si>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</si>
  <si>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</si>
  <si>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</si>
  <si>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</si>
  <si>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</si>
  <si>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</si>
  <si>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</si>
  <si>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</si>
  <si>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</si>
  <si>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</si>
  <si>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</si>
  <si>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</si>
  <si>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</si>
  <si>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</si>
  <si>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</si>
  <si>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</si>
  <si>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</si>
  <si>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</si>
  <si>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</si>
  <si>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</si>
  <si>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</si>
  <si>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</si>
  <si>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</si>
  <si>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</si>
  <si>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</si>
  <si>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</si>
  <si>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</si>
  <si>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</si>
  <si>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</si>
  <si>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</si>
  <si>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</si>
  <si>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</si>
  <si>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</si>
  <si>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</si>
  <si>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</si>
  <si>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</si>
  <si>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</si>
  <si>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</si>
  <si>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</si>
  <si>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</si>
  <si>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</si>
  <si>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</si>
  <si>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</si>
  <si>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</si>
  <si>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</si>
  <si>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</si>
  <si>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</si>
  <si>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</si>
  <si>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</si>
  <si>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</si>
  <si>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</si>
  <si>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</si>
  <si>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</si>
  <si>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</si>
  <si>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</si>
  <si>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</si>
  <si>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</si>
  <si>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</si>
  <si>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</si>
  <si>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</si>
  <si>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</si>
  <si>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</si>
  <si>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</si>
  <si>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</si>
  <si>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</si>
  <si>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</si>
  <si>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</si>
  <si>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</si>
  <si>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</si>
  <si>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</si>
  <si>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</si>
  <si>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</si>
  <si>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</si>
  <si>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</si>
  <si>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</si>
  <si>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</si>
  <si>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</si>
  <si>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</si>
  <si>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</si>
  <si>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</si>
  <si>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</si>
  <si>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</si>
  <si>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</si>
  <si>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</si>
  <si>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</si>
  <si>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</si>
  <si>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</si>
  <si>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</si>
  <si>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</si>
  <si>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</si>
  <si>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</si>
  <si>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</si>
  <si>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</si>
  <si>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</si>
  <si>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</si>
  <si>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</si>
  <si>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</si>
  <si>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</si>
  <si>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</si>
  <si>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</si>
  <si>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</si>
  <si>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</si>
  <si>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</si>
  <si>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</si>
  <si>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</si>
  <si>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</si>
  <si>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</si>
  <si>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</si>
  <si>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</si>
  <si>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</si>
  <si>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</si>
  <si>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</si>
  <si>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</si>
  <si>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</si>
  <si>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</si>
  <si>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</si>
  <si>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</si>
  <si>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</si>
  <si>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</si>
  <si>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</si>
  <si>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</si>
  <si>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</si>
  <si>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</si>
  <si>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</si>
  <si>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</si>
  <si>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</si>
  <si>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</si>
  <si>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</si>
  <si>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</si>
  <si>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</si>
  <si>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</si>
  <si>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</si>
  <si>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</si>
  <si>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</si>
  <si>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</si>
  <si>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</si>
  <si>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</si>
  <si>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</si>
  <si>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</si>
  <si>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</si>
  <si>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</si>
  <si>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</si>
  <si>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</si>
  <si>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</si>
  <si>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</si>
  <si>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</si>
  <si>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</si>
  <si>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</si>
  <si>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</si>
  <si>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</si>
  <si>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</si>
  <si>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</si>
  <si>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</si>
  <si>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</si>
  <si>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</si>
  <si>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</si>
  <si>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</si>
  <si>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</si>
  <si>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</si>
  <si>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</si>
  <si>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</si>
  <si>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</si>
  <si>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</si>
  <si>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</si>
  <si>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</si>
  <si>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</si>
  <si>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</si>
  <si>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</si>
  <si>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</si>
  <si>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</si>
  <si>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</si>
  <si>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</si>
  <si>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</si>
  <si>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</si>
  <si>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</si>
  <si>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</si>
  <si>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</si>
  <si>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</si>
  <si>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</si>
  <si>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</si>
  <si>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</si>
  <si>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</si>
  <si>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</si>
  <si>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</si>
  <si>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</si>
  <si>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</si>
  <si>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</si>
  <si>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</si>
  <si>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</si>
  <si>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</si>
  <si>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</si>
  <si>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</si>
  <si>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</si>
  <si>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</si>
  <si>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</si>
  <si>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</si>
  <si>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</si>
  <si>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</si>
  <si>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</si>
  <si>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</si>
  <si>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</si>
  <si>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</si>
  <si>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</si>
  <si>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</si>
  <si>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</si>
  <si>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</si>
  <si>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</si>
  <si>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</si>
  <si>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</si>
  <si>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</si>
  <si>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</si>
  <si>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</si>
  <si>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</si>
  <si>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</si>
  <si>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</si>
  <si>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</si>
  <si>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</si>
  <si>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</si>
  <si>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</si>
  <si>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</si>
  <si>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</si>
  <si>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</si>
  <si>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</si>
  <si>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</si>
  <si>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</si>
  <si>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</si>
  <si>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</si>
  <si>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</si>
  <si>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</si>
  <si>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</si>
  <si>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</si>
  <si>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</si>
  <si>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</si>
  <si>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</si>
  <si>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</si>
  <si>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</si>
  <si>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</si>
  <si>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</si>
  <si>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</si>
  <si>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</si>
  <si>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</si>
  <si>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</si>
  <si>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</si>
  <si>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</si>
  <si>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</si>
  <si>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</si>
  <si>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</si>
  <si>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</si>
  <si>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</si>
  <si>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</si>
  <si>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</si>
  <si>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</si>
  <si>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</si>
  <si>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</si>
  <si>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</si>
  <si>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</si>
  <si>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</si>
  <si>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</si>
  <si>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</si>
  <si>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</si>
  <si>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</si>
  <si>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</si>
  <si>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</si>
  <si>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</si>
  <si>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</si>
  <si>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</si>
  <si>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</si>
  <si>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</si>
  <si>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</si>
  <si>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</si>
  <si>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</si>
  <si>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</si>
  <si>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</si>
  <si>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</si>
  <si>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</si>
  <si>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</si>
  <si>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</si>
  <si>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</si>
  <si>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</si>
  <si>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</si>
  <si>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</si>
  <si>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</si>
  <si>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</si>
  <si>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</si>
  <si>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</si>
  <si>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</si>
  <si>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</si>
  <si>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</si>
  <si>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</si>
  <si>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</si>
  <si>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</si>
  <si>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</si>
  <si>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</si>
  <si>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</si>
  <si>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</si>
  <si>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</si>
  <si>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</si>
  <si>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</si>
  <si>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</si>
  <si>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</si>
  <si>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</si>
  <si>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</si>
  <si>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</si>
  <si>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</si>
  <si>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</si>
  <si>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</si>
  <si>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</si>
  <si>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</si>
  <si>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</si>
  <si>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</si>
  <si>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</si>
  <si>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</si>
  <si>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</si>
  <si>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</si>
  <si>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</si>
  <si>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</si>
  <si>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</si>
  <si>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</si>
  <si>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</si>
  <si>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</si>
  <si>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</si>
  <si>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</si>
  <si>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</si>
  <si>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</si>
  <si>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</si>
  <si>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</si>
  <si>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</si>
  <si>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</si>
  <si>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</si>
  <si>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</si>
  <si>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</si>
  <si>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</si>
  <si>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</si>
  <si>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</si>
  <si>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</si>
  <si>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</si>
  <si>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</si>
  <si>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</si>
  <si>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</si>
  <si>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</si>
  <si>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</si>
  <si>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</si>
  <si>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</si>
  <si>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</si>
  <si>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</si>
  <si>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</si>
  <si>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</si>
  <si>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</si>
  <si>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</si>
  <si>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</si>
  <si>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</si>
  <si>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</si>
  <si>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</si>
  <si>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</si>
  <si>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</si>
  <si>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</si>
  <si>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</si>
  <si>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</si>
  <si>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</si>
  <si>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</si>
  <si>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</si>
  <si>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</si>
  <si>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</si>
  <si>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</si>
  <si>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</si>
  <si>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</si>
  <si>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</si>
  <si>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</si>
  <si>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</si>
  <si>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</si>
  <si>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</si>
  <si>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</si>
  <si>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</si>
  <si>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</si>
  <si>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</si>
  <si>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</si>
  <si>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</si>
  <si>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</si>
  <si>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</si>
  <si>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</si>
  <si>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</si>
  <si>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</si>
  <si>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</si>
  <si>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</si>
  <si>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</si>
  <si>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</si>
  <si>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</si>
  <si>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</si>
  <si>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</si>
  <si>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</si>
  <si>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</si>
  <si>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</si>
  <si>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</si>
  <si>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</si>
  <si>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</si>
  <si>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</si>
  <si>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</si>
  <si>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</si>
  <si>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</si>
  <si>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</si>
  <si>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</si>
  <si>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</si>
  <si>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</si>
  <si>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</si>
  <si>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</si>
  <si>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</si>
  <si>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</si>
  <si>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</si>
  <si>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</si>
  <si>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</si>
  <si>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</si>
  <si>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</si>
  <si>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</si>
  <si>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</si>
  <si>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</si>
  <si>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</si>
  <si>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</si>
  <si>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</si>
  <si>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</si>
  <si>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</si>
  <si>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</si>
  <si>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</si>
  <si>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</si>
  <si>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</si>
  <si>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</si>
  <si>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</si>
  <si>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</si>
  <si>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</si>
  <si>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</si>
  <si>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</si>
  <si>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</si>
  <si>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</si>
  <si>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</si>
  <si>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</si>
  <si>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</si>
  <si>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</si>
  <si>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</si>
  <si>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</si>
  <si>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</si>
  <si>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</si>
  <si>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</si>
  <si>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</si>
  <si>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</si>
  <si>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</si>
  <si>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</si>
  <si>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</si>
  <si>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</si>
  <si>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</si>
  <si>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</si>
  <si>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</si>
  <si>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</si>
  <si>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</si>
  <si>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</si>
  <si>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</si>
  <si>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</si>
  <si>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</si>
  <si>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</si>
  <si>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</si>
  <si>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</si>
  <si>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</si>
  <si>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</si>
  <si>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</si>
  <si>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</si>
  <si>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</si>
  <si>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</si>
  <si>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</si>
  <si>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</si>
  <si>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</si>
  <si>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</si>
  <si>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</si>
  <si>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</si>
  <si>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</si>
  <si>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</si>
  <si>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</si>
  <si>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</si>
  <si>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</si>
  <si>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</si>
  <si>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</si>
  <si>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</si>
  <si>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</si>
  <si>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</si>
  <si>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</si>
  <si>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</si>
  <si>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</si>
  <si>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</si>
  <si>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</si>
  <si>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</si>
  <si>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</si>
  <si>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</si>
  <si>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</si>
  <si>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</si>
  <si>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</si>
  <si>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</si>
  <si>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</si>
  <si>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</si>
  <si>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</si>
  <si>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</si>
  <si>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</si>
  <si>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</si>
  <si>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</si>
  <si>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</si>
  <si>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</si>
  <si>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</si>
  <si>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</si>
  <si>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</si>
  <si>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</si>
  <si>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</si>
  <si>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</si>
  <si>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</si>
  <si>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</si>
  <si>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</si>
  <si>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</si>
  <si>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</si>
  <si>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</si>
  <si>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</si>
  <si>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</si>
  <si>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</si>
  <si>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</si>
  <si>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</si>
  <si>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</si>
  <si>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</si>
  <si>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</si>
  <si>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</si>
  <si>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</si>
  <si>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</si>
  <si>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</si>
  <si>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</si>
  <si>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</si>
  <si>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</si>
  <si>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</si>
  <si>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</si>
  <si>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</si>
  <si>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</si>
  <si>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</si>
  <si>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</si>
  <si>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</si>
  <si>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</si>
  <si>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</si>
  <si>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</si>
  <si>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</si>
  <si>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</si>
  <si>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</si>
  <si>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</si>
  <si>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</si>
  <si>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</si>
  <si>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</si>
  <si>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</si>
  <si>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</si>
  <si>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</si>
  <si>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</si>
  <si>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</si>
  <si>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</si>
  <si>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</si>
  <si>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</si>
  <si>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</si>
  <si>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</si>
  <si>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</si>
  <si>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</si>
  <si>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</si>
  <si>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</si>
  <si>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</si>
  <si>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</si>
  <si>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</si>
  <si>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</si>
  <si>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</si>
  <si>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</si>
  <si>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</si>
  <si>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</si>
  <si>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</si>
  <si>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</si>
  <si>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</si>
  <si>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</si>
  <si>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</si>
  <si>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</si>
  <si>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</si>
  <si>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</si>
  <si>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</si>
  <si>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</si>
  <si>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</si>
  <si>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</si>
  <si>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</si>
  <si>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</si>
  <si>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</si>
  <si>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</si>
  <si>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</si>
  <si>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</si>
  <si>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</si>
  <si>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</si>
  <si>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</si>
  <si>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</si>
  <si>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</si>
  <si>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</si>
  <si>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</si>
  <si>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</si>
  <si>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</si>
  <si>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</si>
  <si>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</si>
  <si>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</si>
  <si>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</si>
  <si>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</si>
  <si>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</si>
  <si>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</si>
  <si>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</si>
  <si>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</si>
  <si>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</si>
  <si>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</si>
  <si>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</si>
  <si>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</si>
  <si>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</si>
  <si>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</si>
  <si>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</si>
  <si>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</si>
  <si>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</si>
  <si>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</si>
  <si>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</si>
  <si>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</si>
  <si>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</si>
  <si>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</si>
  <si>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</si>
  <si>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</si>
  <si>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</si>
  <si>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</si>
  <si>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</si>
  <si>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</si>
  <si>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</si>
  <si>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</si>
  <si>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</si>
  <si>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</si>
  <si>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</si>
  <si>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</si>
  <si>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</si>
  <si>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</si>
  <si>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</si>
  <si>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</si>
  <si>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</si>
  <si>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</si>
  <si>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</si>
  <si>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</si>
  <si>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</si>
  <si>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</si>
  <si>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</si>
  <si>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</si>
  <si>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</si>
  <si>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</si>
  <si>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</si>
  <si>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</si>
  <si>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</si>
  <si>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</si>
  <si>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</si>
  <si>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</si>
  <si>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</si>
  <si>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</si>
  <si>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</si>
  <si>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</si>
  <si>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</si>
  <si>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</si>
  <si>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</si>
  <si>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</si>
  <si>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</si>
  <si>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</si>
  <si>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</si>
  <si>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</si>
  <si>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</si>
  <si>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</si>
  <si>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</si>
  <si>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</si>
  <si>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</si>
  <si>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</si>
  <si>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</si>
  <si>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</si>
  <si>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</si>
  <si>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</si>
  <si>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</si>
  <si>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</si>
  <si>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</si>
  <si>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</si>
  <si>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</si>
  <si>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</si>
  <si>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</si>
  <si>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</si>
  <si>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</si>
  <si>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</si>
  <si>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</si>
  <si>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</si>
  <si>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</si>
  <si>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</si>
  <si>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</si>
  <si>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</si>
  <si>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</si>
  <si>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</si>
  <si>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</si>
  <si>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</si>
  <si>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</si>
  <si>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</si>
  <si>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</si>
  <si>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</si>
  <si>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</si>
  <si>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</si>
  <si>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</si>
  <si>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</si>
  <si>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</si>
  <si>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</si>
  <si>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</si>
  <si>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</si>
  <si>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</si>
  <si>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</si>
  <si>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</si>
  <si>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</si>
  <si>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</si>
  <si>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</si>
  <si>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</si>
  <si>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</si>
  <si>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</si>
  <si>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</si>
  <si>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</si>
  <si>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</si>
  <si>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</si>
  <si>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</si>
  <si>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</si>
  <si>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</si>
  <si>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</si>
  <si>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</si>
  <si>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</si>
  <si>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</si>
  <si>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</si>
  <si>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</si>
  <si>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</si>
  <si>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</si>
  <si>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</si>
  <si>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</si>
  <si>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</si>
  <si>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</si>
  <si>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</si>
  <si>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</si>
  <si>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</si>
  <si>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</si>
  <si>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</si>
  <si>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</si>
  <si>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</si>
  <si>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</si>
  <si>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</si>
  <si>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</si>
  <si>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</si>
  <si>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</si>
  <si>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</si>
  <si>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</si>
  <si>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</si>
  <si>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</si>
  <si>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</si>
  <si>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</si>
  <si>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</si>
  <si>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</si>
  <si>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</si>
  <si>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</si>
  <si>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</si>
  <si>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</si>
  <si>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</si>
  <si>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</si>
  <si>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</si>
  <si>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</si>
  <si>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</si>
  <si>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</si>
  <si>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</si>
  <si>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</si>
  <si>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</si>
  <si>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</si>
  <si>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</si>
  <si>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</si>
  <si>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</si>
  <si>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</si>
  <si>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</si>
  <si>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</si>
  <si>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</si>
  <si>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</si>
  <si>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</si>
  <si>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</si>
  <si>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</si>
  <si>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</si>
  <si>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</si>
  <si>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</si>
  <si>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</si>
  <si>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</si>
  <si>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</si>
  <si>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</si>
  <si>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</si>
  <si>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</si>
  <si>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</si>
  <si>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</si>
  <si>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</si>
  <si>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</si>
  <si>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</si>
  <si>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</si>
  <si>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</si>
  <si>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</si>
  <si>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</si>
  <si>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</si>
  <si>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</si>
  <si>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</si>
  <si>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</si>
  <si>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</si>
  <si>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</si>
  <si>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</si>
  <si>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</si>
  <si>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</si>
  <si>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</si>
  <si>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</si>
  <si>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</si>
  <si>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</si>
  <si>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</si>
  <si>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</si>
  <si>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</si>
  <si>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</si>
  <si>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</si>
  <si>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</si>
  <si>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</si>
  <si>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</si>
  <si>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</si>
  <si>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</si>
  <si>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</si>
  <si>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</si>
  <si>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</si>
  <si>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</si>
  <si>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</si>
  <si>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</si>
  <si>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</si>
  <si>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</si>
  <si>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</si>
  <si>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</si>
  <si>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</si>
  <si>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</si>
  <si>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</si>
  <si>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</si>
  <si>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</si>
  <si>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</si>
  <si>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</si>
  <si>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</si>
  <si>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</si>
  <si>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</si>
  <si>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</si>
  <si>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</si>
  <si>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</si>
  <si>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</si>
  <si>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</si>
  <si>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</si>
  <si>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</si>
  <si>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</si>
  <si>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</si>
  <si>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</si>
  <si>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</si>
  <si>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</si>
  <si>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</si>
  <si>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</si>
  <si>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</si>
  <si>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</si>
  <si>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</si>
  <si>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</si>
  <si>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</si>
  <si>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</si>
  <si>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</si>
  <si>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</si>
  <si>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</si>
  <si>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</si>
  <si>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</si>
  <si>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</si>
  <si>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</si>
  <si>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</si>
  <si>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</si>
  <si>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</si>
  <si>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</si>
  <si>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</si>
  <si>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</si>
  <si>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</si>
  <si>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</si>
  <si>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</si>
  <si>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</si>
  <si>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</si>
  <si>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</si>
  <si>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</si>
  <si>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</si>
  <si>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</si>
  <si>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</si>
  <si>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</si>
  <si>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</si>
  <si>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</si>
  <si>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</si>
  <si>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</si>
  <si>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</si>
  <si>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</si>
  <si>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</si>
  <si>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</si>
  <si>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</si>
  <si>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</si>
  <si>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</si>
  <si>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</si>
  <si>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</si>
  <si>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</si>
  <si>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</si>
  <si>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</si>
  <si>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</si>
  <si>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</si>
  <si>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</si>
  <si>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</si>
  <si>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</si>
  <si>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</si>
  <si>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</si>
  <si>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</si>
  <si>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</si>
  <si>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</si>
  <si>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</si>
  <si>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</si>
  <si>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</si>
  <si>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</si>
  <si>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</si>
  <si>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</si>
  <si>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</si>
  <si>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</si>
  <si>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</si>
  <si>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</si>
  <si>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</si>
  <si>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</si>
  <si>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</si>
  <si>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</si>
  <si>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</si>
  <si>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</si>
  <si>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</si>
  <si>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</si>
  <si>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</si>
  <si>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</si>
  <si>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</si>
  <si>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</si>
  <si>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</si>
  <si>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</si>
  <si>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</si>
  <si>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</si>
  <si>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</si>
  <si>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</si>
  <si>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</si>
  <si>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</si>
  <si>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</si>
  <si>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</si>
  <si>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</si>
  <si>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</si>
  <si>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</si>
  <si>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</si>
  <si>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</si>
  <si>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</si>
  <si>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</si>
  <si>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</si>
  <si>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</si>
  <si>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</si>
  <si>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</si>
  <si>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</si>
  <si>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</si>
  <si>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</si>
  <si>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</si>
  <si>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</si>
  <si>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</si>
  <si>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</si>
  <si>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</si>
  <si>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</si>
  <si>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</si>
  <si>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</si>
  <si>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</si>
  <si>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</si>
  <si>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</si>
  <si>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</si>
  <si>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</si>
  <si>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</si>
  <si>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</si>
  <si>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</si>
  <si>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</si>
  <si>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</si>
  <si>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</si>
  <si>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</si>
  <si>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</si>
  <si>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</si>
  <si>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</si>
  <si>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</si>
  <si>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</si>
  <si>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</si>
  <si>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</si>
  <si>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</si>
  <si>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</si>
  <si>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</si>
  <si>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</si>
  <si>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</si>
  <si>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</si>
  <si>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</si>
  <si>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</si>
  <si>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</si>
  <si>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</si>
  <si>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</si>
  <si>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</si>
  <si>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</si>
  <si>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</si>
  <si>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</si>
  <si>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</si>
  <si>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</si>
  <si>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</si>
  <si>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</si>
  <si>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</si>
  <si>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</si>
  <si>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</si>
  <si>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</si>
  <si>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</si>
  <si>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</si>
  <si>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</si>
  <si>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</si>
  <si>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</si>
  <si>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</si>
  <si>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</si>
  <si>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</si>
  <si>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</si>
  <si>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</si>
  <si>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</si>
  <si>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</si>
  <si>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</si>
  <si>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</si>
  <si>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</si>
  <si>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</si>
  <si>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</si>
  <si>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</si>
  <si>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</si>
  <si>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</si>
  <si>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</si>
  <si>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</si>
  <si>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</si>
  <si>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</si>
  <si>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</si>
  <si>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</si>
  <si>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</si>
  <si>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</si>
  <si>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</si>
  <si>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</si>
  <si>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</si>
  <si>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</si>
  <si>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</si>
  <si>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</si>
  <si>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</si>
  <si>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</si>
  <si>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</si>
  <si>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</si>
  <si>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</si>
  <si>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</si>
  <si>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</si>
  <si>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</si>
  <si>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</si>
  <si>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</si>
  <si>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</si>
  <si>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</si>
  <si>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</si>
  <si>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</si>
  <si>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</si>
  <si>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</si>
  <si>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</si>
  <si>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</si>
  <si>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</si>
  <si>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</si>
  <si>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</si>
  <si>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</si>
  <si>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</si>
  <si>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</si>
  <si>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</si>
  <si>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</si>
  <si>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</si>
  <si>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</si>
  <si>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</si>
  <si>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</si>
  <si>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</si>
  <si>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</si>
  <si>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</si>
  <si>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</si>
  <si>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</si>
  <si>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</si>
  <si>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</si>
  <si>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</si>
  <si>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</si>
  <si>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</si>
  <si>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</si>
  <si>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</si>
  <si>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</si>
  <si>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</si>
  <si>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</si>
  <si>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</si>
  <si>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</si>
  <si>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</si>
  <si>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</si>
  <si>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</si>
  <si>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</si>
  <si>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</si>
  <si>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</si>
  <si>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</si>
  <si>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</si>
  <si>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</si>
  <si>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</si>
  <si>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</si>
  <si>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</si>
  <si>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</si>
  <si>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</si>
  <si>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</si>
  <si>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</si>
  <si>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</si>
  <si>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</si>
  <si>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</si>
  <si>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</si>
  <si>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</si>
  <si>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</si>
  <si>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</si>
  <si>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</si>
  <si>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</si>
  <si>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</si>
  <si>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</si>
  <si>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</si>
  <si>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</si>
  <si>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</si>
  <si>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</si>
  <si>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</si>
  <si>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</si>
  <si>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</si>
  <si>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</si>
  <si>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</si>
  <si>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</si>
  <si>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</si>
  <si>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</si>
  <si>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</si>
  <si>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</si>
  <si>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</si>
  <si>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</si>
  <si>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</si>
  <si>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</si>
  <si>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</si>
  <si>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</si>
  <si>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</si>
  <si>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</si>
  <si>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</si>
  <si>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</si>
  <si>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</si>
  <si>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</si>
  <si>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</si>
  <si>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</si>
  <si>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</si>
  <si>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</si>
  <si>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</si>
  <si>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</si>
  <si>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</si>
  <si>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</si>
  <si>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</si>
  <si>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</si>
  <si>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</si>
  <si>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</si>
  <si>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</si>
  <si>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</si>
  <si>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</si>
  <si>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</si>
  <si>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</si>
  <si>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</si>
  <si>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</si>
  <si>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</si>
  <si>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</si>
  <si>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</si>
  <si>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</si>
  <si>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</si>
  <si>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</si>
  <si>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</si>
  <si>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</si>
  <si>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</si>
  <si>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</si>
  <si>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</si>
  <si>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</si>
  <si>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</si>
  <si>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</si>
  <si>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</si>
  <si>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</si>
  <si>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</si>
  <si>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</si>
  <si>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</si>
  <si>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</si>
  <si>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</si>
  <si>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</si>
  <si>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</si>
  <si>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</si>
  <si>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</si>
  <si>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</si>
  <si>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</si>
  <si>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</si>
  <si>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</si>
  <si>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</si>
  <si>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</si>
  <si>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</si>
  <si>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</si>
  <si>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</si>
  <si>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</si>
  <si>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</si>
  <si>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</si>
  <si>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</si>
  <si>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</si>
  <si>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</si>
  <si>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</si>
  <si>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</si>
  <si>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</si>
  <si>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</si>
  <si>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</si>
  <si>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</si>
  <si>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</si>
  <si>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</si>
  <si>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</si>
  <si>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</si>
  <si>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</si>
  <si>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</si>
  <si>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</si>
  <si>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</si>
  <si>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</si>
  <si>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</si>
  <si>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</si>
  <si>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</si>
  <si>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</si>
  <si>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</si>
  <si>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</si>
  <si>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</si>
  <si>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</si>
  <si>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</si>
  <si>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</si>
  <si>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</si>
  <si>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</si>
  <si>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</si>
  <si>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</si>
  <si>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</si>
  <si>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</si>
  <si>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</si>
  <si>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</si>
  <si>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</si>
  <si>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</si>
  <si>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</si>
  <si>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</si>
  <si>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</si>
  <si>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</si>
  <si>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</si>
  <si>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</si>
  <si>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</si>
  <si>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</si>
  <si>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</si>
  <si>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</si>
  <si>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</si>
  <si>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</si>
  <si>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</si>
  <si>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</si>
  <si>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</si>
  <si>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</si>
  <si>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</si>
  <si>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</si>
  <si>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</si>
  <si>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</si>
  <si>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</si>
  <si>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</si>
  <si>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</si>
  <si>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</si>
  <si>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</si>
  <si>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</si>
  <si>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</si>
  <si>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</si>
  <si>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</si>
  <si>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</si>
  <si>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</si>
  <si>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</si>
  <si>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</si>
  <si>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</si>
  <si>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</si>
  <si>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</si>
  <si>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</si>
  <si>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</si>
  <si>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</si>
  <si>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</si>
  <si>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</si>
  <si>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</si>
  <si>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</si>
  <si>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</si>
  <si>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</si>
  <si>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</si>
  <si>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</si>
  <si>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</si>
  <si>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</si>
  <si>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</si>
  <si>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</si>
  <si>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</si>
  <si>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</si>
  <si>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</si>
  <si>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</si>
  <si>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</si>
  <si>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</si>
  <si>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</si>
  <si>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</si>
  <si>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</si>
  <si>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</si>
  <si>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</si>
  <si>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</si>
  <si>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</si>
  <si>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</si>
  <si>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</si>
  <si>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</si>
  <si>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</si>
  <si>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</si>
  <si>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</si>
  <si>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</si>
  <si>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</si>
  <si>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</si>
  <si>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</si>
  <si>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</si>
  <si>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</si>
  <si>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</si>
  <si>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</si>
  <si>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</si>
  <si>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</si>
  <si>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</si>
  <si>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</si>
  <si>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</si>
  <si>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</si>
  <si>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</si>
  <si>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</si>
  <si>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</si>
  <si>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</si>
  <si>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</si>
  <si>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</si>
  <si>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</si>
  <si>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</si>
  <si>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</si>
  <si>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</si>
  <si>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</si>
  <si>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</si>
  <si>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</si>
  <si>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</si>
  <si>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</si>
  <si>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</si>
  <si>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</si>
  <si>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</si>
  <si>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</si>
  <si>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</si>
  <si>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</si>
  <si>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</si>
  <si>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</si>
  <si>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</si>
  <si>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</si>
  <si>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</si>
  <si>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</si>
  <si>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</si>
  <si>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</si>
  <si>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</si>
  <si>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</si>
  <si>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</si>
  <si>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</si>
  <si>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</si>
  <si>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</si>
  <si>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</si>
  <si>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</si>
  <si>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</si>
  <si>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</si>
  <si>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</si>
  <si>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</si>
  <si>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</si>
  <si>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</si>
  <si>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</si>
  <si>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</si>
  <si>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</si>
  <si>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</si>
  <si>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</si>
  <si>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</si>
  <si>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</si>
  <si>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</si>
  <si>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</si>
  <si>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</si>
  <si>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</si>
  <si>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</si>
  <si>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</si>
  <si>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</si>
  <si>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</si>
  <si>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</si>
  <si>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</si>
  <si>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</si>
  <si>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</si>
  <si>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</si>
  <si>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</si>
  <si>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</si>
  <si>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</si>
  <si>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</si>
  <si>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</si>
  <si>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</si>
  <si>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</si>
  <si>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</si>
  <si>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</si>
  <si>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</si>
  <si>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</si>
  <si>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</si>
  <si>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</si>
  <si>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</si>
  <si>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</si>
  <si>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</si>
  <si>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</si>
  <si>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</si>
  <si>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</si>
  <si>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</si>
  <si>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</si>
  <si>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</si>
  <si>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</si>
  <si>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</si>
  <si>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</si>
  <si>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</si>
  <si>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</si>
  <si>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</si>
  <si>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</si>
  <si>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</si>
  <si>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</si>
  <si>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</si>
  <si>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</si>
  <si>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</si>
  <si>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</si>
  <si>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</si>
  <si>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</si>
  <si>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</si>
  <si>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</si>
  <si>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</si>
  <si>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</si>
  <si>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</si>
  <si>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</si>
  <si>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</si>
  <si>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</si>
  <si>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</si>
  <si>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</si>
  <si>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</si>
  <si>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</si>
  <si>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</si>
  <si>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</si>
  <si>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</si>
  <si>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</si>
  <si>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</si>
  <si>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</si>
  <si>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</si>
  <si>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</si>
  <si>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</si>
  <si>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</si>
  <si>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</si>
  <si>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</si>
  <si>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</si>
  <si>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</si>
  <si>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</si>
  <si>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</si>
  <si>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</si>
  <si>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</si>
  <si>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</si>
  <si>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</si>
  <si>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</si>
  <si>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</si>
  <si>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</si>
  <si>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</si>
  <si>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</si>
  <si>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</si>
  <si>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</si>
  <si>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</si>
  <si>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</si>
  <si>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</si>
  <si>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</si>
  <si>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</si>
  <si>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</si>
  <si>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</si>
  <si>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</si>
  <si>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</si>
  <si>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</si>
  <si>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</si>
  <si>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</si>
  <si>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</si>
  <si>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</si>
  <si>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</si>
  <si>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</si>
  <si>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</si>
  <si>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</si>
  <si>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</si>
  <si>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</si>
  <si>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</si>
  <si>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</si>
  <si>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</si>
  <si>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</si>
  <si>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</si>
  <si>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</si>
  <si>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</si>
  <si>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</si>
  <si>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</si>
  <si>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</si>
  <si>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</si>
  <si>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</si>
  <si>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</si>
  <si>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</si>
  <si>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</si>
  <si>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</si>
  <si>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</si>
  <si>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</si>
  <si>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</si>
  <si>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</si>
  <si>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</si>
  <si>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</si>
  <si>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</si>
  <si>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</si>
  <si>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</si>
  <si>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</si>
  <si>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</si>
  <si>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</si>
  <si>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</si>
  <si>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</si>
  <si>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</si>
  <si>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</si>
  <si>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</si>
  <si>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</si>
  <si>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</si>
  <si>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</si>
  <si>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</si>
  <si>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</si>
  <si>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</si>
  <si>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</si>
  <si>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</si>
  <si>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</si>
  <si>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</si>
  <si>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</si>
  <si>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</si>
  <si>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</si>
  <si>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</si>
  <si>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</si>
  <si>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</si>
  <si>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</si>
  <si>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</si>
  <si>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</si>
  <si>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</si>
  <si>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</si>
  <si>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</si>
  <si>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</si>
  <si>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</si>
  <si>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</si>
  <si>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</si>
  <si>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</si>
  <si>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</si>
  <si>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</si>
  <si>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</si>
  <si>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</si>
  <si>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</si>
  <si>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</si>
  <si>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</si>
  <si>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</si>
  <si>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</si>
  <si>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</si>
  <si>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</si>
  <si>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</si>
  <si>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</si>
  <si>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</si>
  <si>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</si>
  <si>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</si>
  <si>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</si>
  <si>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</si>
  <si>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</si>
  <si>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</si>
  <si>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</si>
  <si>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</si>
  <si>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</si>
  <si>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</si>
  <si>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</si>
  <si>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</si>
  <si>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</si>
  <si>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</si>
  <si>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</si>
  <si>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</si>
  <si>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</si>
  <si>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</si>
  <si>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</si>
  <si>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</si>
  <si>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</si>
  <si>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</si>
  <si>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</si>
  <si>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</si>
  <si>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</si>
  <si>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</si>
  <si>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</si>
  <si>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</si>
  <si>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</si>
  <si>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</si>
  <si>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</si>
  <si>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</si>
  <si>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</si>
  <si>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</si>
  <si>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</si>
  <si>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</si>
  <si>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</si>
  <si>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</si>
  <si>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</si>
  <si>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</si>
  <si>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</si>
  <si>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</si>
  <si>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</si>
  <si>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</si>
  <si>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</si>
  <si>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</si>
  <si>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</si>
  <si>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</si>
  <si>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</si>
  <si>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</si>
  <si>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</si>
  <si>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</si>
  <si>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</si>
  <si>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</si>
  <si>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</si>
  <si>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</si>
  <si>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</si>
  <si>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</si>
  <si>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</si>
  <si>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</si>
  <si>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</si>
  <si>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</si>
  <si>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</si>
  <si>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</si>
  <si>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</si>
  <si>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</si>
  <si>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</si>
  <si>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</si>
  <si>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</si>
  <si>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</si>
  <si>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</si>
  <si>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</si>
  <si>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</si>
  <si>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</si>
  <si>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</si>
  <si>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</si>
  <si>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</si>
  <si>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</si>
  <si>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</si>
  <si>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</si>
  <si>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</si>
  <si>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</si>
  <si>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</si>
  <si>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</si>
  <si>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</si>
  <si>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</si>
  <si>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</si>
  <si>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</si>
  <si>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</si>
  <si>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</si>
  <si>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</si>
  <si>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</si>
  <si>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</si>
  <si>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</si>
  <si>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</si>
  <si>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</si>
  <si>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</si>
  <si>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</si>
  <si>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</si>
  <si>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</si>
  <si>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</si>
  <si>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</si>
  <si>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</si>
  <si>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</si>
  <si>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</si>
  <si>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</si>
  <si>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</si>
  <si>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</si>
  <si>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</si>
  <si>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</si>
  <si>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</si>
  <si>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</si>
  <si>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</si>
  <si>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</si>
  <si>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</si>
  <si>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</si>
  <si>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</si>
  <si>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</si>
  <si>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</si>
  <si>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</si>
  <si>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</si>
  <si>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</si>
  <si>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</si>
  <si>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</si>
  <si>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</si>
  <si>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</si>
  <si>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</si>
  <si>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</si>
  <si>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</si>
  <si>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</si>
  <si>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</si>
  <si>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</si>
  <si>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</si>
  <si>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</si>
  <si>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</si>
  <si>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</si>
  <si>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</si>
  <si>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</si>
  <si>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</si>
  <si>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</si>
  <si>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</si>
  <si>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</si>
  <si>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</si>
  <si>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</si>
  <si>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</si>
  <si>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</si>
  <si>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</si>
  <si>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</si>
  <si>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</si>
  <si>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</si>
  <si>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</si>
  <si>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</si>
  <si>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</si>
  <si>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</si>
  <si>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</si>
  <si>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</si>
  <si>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</si>
  <si>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</si>
  <si>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</si>
  <si>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</si>
  <si>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</si>
  <si>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</si>
  <si>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</si>
  <si>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</si>
  <si>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</si>
  <si>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</si>
  <si>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</si>
  <si>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</si>
  <si>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</si>
  <si>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</si>
  <si>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</si>
  <si>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</si>
  <si>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</si>
  <si>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</si>
  <si>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</si>
  <si>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</si>
  <si>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</si>
  <si>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</si>
  <si>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</si>
  <si>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</si>
  <si>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</si>
  <si>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</si>
  <si>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</si>
  <si>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</si>
  <si>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</si>
  <si>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</si>
  <si>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</si>
  <si>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</si>
  <si>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</si>
  <si>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</si>
  <si>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</si>
  <si>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</si>
  <si>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</si>
  <si>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</si>
  <si>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</si>
  <si>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</si>
  <si>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</si>
  <si>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</si>
  <si>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</si>
  <si>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</si>
  <si>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</si>
  <si>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</si>
  <si>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</si>
  <si>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</si>
  <si>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</si>
  <si>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</si>
  <si>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</si>
  <si>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</si>
  <si>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</si>
  <si>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</si>
  <si>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</si>
  <si>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</si>
  <si>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</si>
  <si>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</si>
  <si>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</si>
  <si>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</si>
  <si>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</si>
  <si>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</si>
  <si>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</si>
  <si>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</si>
  <si>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</si>
  <si>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</si>
  <si>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</si>
  <si>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</si>
  <si>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</si>
  <si>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</si>
  <si>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</si>
  <si>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</si>
  <si>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</si>
  <si>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</si>
  <si>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</si>
  <si>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</si>
  <si>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</si>
  <si>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</si>
  <si>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</si>
  <si>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</si>
  <si>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</si>
  <si>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</si>
  <si>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</si>
  <si>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</si>
  <si>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</si>
  <si>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</si>
  <si>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</si>
  <si>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</si>
  <si>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</si>
  <si>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</si>
  <si>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</si>
  <si>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</si>
  <si>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</si>
  <si>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</si>
  <si>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</si>
  <si>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</si>
  <si>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</si>
  <si>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</si>
  <si>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</si>
  <si>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</si>
  <si>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</si>
  <si>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</si>
  <si>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</si>
  <si>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</si>
  <si>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</si>
  <si>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</si>
  <si>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</si>
  <si>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</si>
  <si>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</si>
  <si>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</si>
  <si>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</si>
  <si>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</si>
  <si>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</si>
  <si>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</si>
  <si>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</si>
  <si>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</si>
  <si>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</si>
  <si>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</si>
  <si>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</si>
  <si>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</si>
  <si>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</si>
  <si>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</si>
  <si>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</si>
  <si>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</si>
  <si>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</si>
  <si>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</si>
  <si>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</si>
  <si>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</si>
  <si>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</si>
  <si>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</si>
  <si>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</si>
  <si>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</si>
  <si>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</si>
  <si>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</si>
  <si>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</si>
  <si>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</si>
  <si>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</si>
  <si>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</si>
  <si>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</si>
  <si>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</si>
  <si>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</si>
  <si>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</si>
  <si>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</si>
  <si>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</si>
  <si>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</si>
  <si>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</si>
  <si>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</si>
  <si>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</si>
  <si>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</si>
  <si>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</si>
  <si>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</si>
  <si>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</si>
  <si>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</si>
  <si>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</si>
  <si>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</si>
  <si>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</si>
  <si>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</si>
  <si>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</si>
  <si>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</si>
  <si>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</si>
  <si>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</si>
  <si>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</si>
  <si>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</si>
  <si>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</si>
  <si>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</si>
  <si>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</si>
  <si>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</si>
  <si>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</si>
  <si>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</si>
  <si>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</si>
  <si>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</si>
  <si>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</si>
  <si>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</si>
  <si>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</si>
  <si>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</si>
  <si>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</si>
  <si>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</si>
  <si>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</si>
  <si>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</si>
  <si>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</si>
  <si>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</si>
  <si>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</si>
  <si>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</si>
  <si>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</si>
  <si>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</si>
  <si>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</si>
  <si>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</si>
  <si>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</si>
  <si>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</si>
  <si>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</si>
  <si>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</si>
  <si>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</si>
  <si>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</si>
  <si>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</si>
  <si>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</si>
  <si>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</si>
  <si>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</si>
  <si>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</si>
  <si>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</si>
  <si>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</si>
  <si>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</si>
  <si>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</si>
  <si>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</si>
  <si>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</si>
  <si>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</si>
  <si>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</si>
  <si>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</si>
  <si>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</si>
  <si>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</si>
  <si>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</si>
  <si>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</si>
  <si>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</si>
  <si>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</si>
  <si>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</si>
  <si>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</si>
  <si>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</si>
  <si>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</si>
  <si>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</si>
  <si>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</si>
  <si>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</si>
  <si>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</si>
  <si>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</si>
  <si>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</si>
  <si>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</si>
  <si>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</si>
  <si>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</si>
  <si>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</si>
  <si>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</si>
  <si>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</si>
  <si>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</si>
  <si>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</si>
  <si>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</si>
  <si>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</si>
  <si>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</si>
  <si>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</si>
  <si>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</si>
  <si>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</si>
  <si>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</si>
  <si>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</si>
  <si>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</si>
  <si>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</si>
  <si>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</si>
  <si>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</si>
  <si>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</si>
  <si>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</si>
  <si>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</si>
  <si>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</si>
  <si>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</si>
  <si>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</si>
  <si>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</si>
  <si>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</si>
  <si>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</si>
  <si>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</si>
  <si>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</si>
  <si>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</si>
  <si>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</si>
  <si>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</si>
  <si>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</si>
  <si>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</si>
  <si>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</si>
  <si>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</si>
  <si>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</si>
  <si>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</si>
  <si>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</si>
  <si>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</si>
  <si>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</si>
  <si>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</si>
  <si>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</si>
  <si>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</si>
  <si>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</si>
  <si>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</si>
  <si>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</si>
  <si>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</si>
  <si>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</si>
  <si>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</si>
  <si>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</si>
  <si>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</si>
  <si>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</si>
  <si>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</si>
  <si>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</si>
  <si>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</si>
  <si>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</si>
  <si>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</si>
  <si>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</si>
  <si>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</si>
  <si>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</si>
  <si>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</si>
  <si>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</si>
  <si>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</si>
  <si>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</si>
  <si>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</si>
  <si>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</si>
  <si>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</si>
  <si>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</si>
  <si>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</si>
  <si>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</si>
  <si>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</si>
  <si>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</si>
  <si>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</si>
  <si>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</si>
  <si>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</si>
  <si>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</si>
  <si>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</si>
  <si>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</si>
  <si>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</si>
  <si>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</si>
  <si>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</si>
  <si>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</si>
  <si>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</si>
  <si>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</si>
  <si>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</si>
  <si>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</si>
  <si>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</si>
  <si>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</si>
  <si>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</si>
  <si>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</si>
  <si>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</si>
  <si>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</si>
  <si>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</si>
  <si>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</si>
  <si>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</si>
  <si>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</si>
  <si>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</si>
  <si>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</si>
  <si>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</si>
  <si>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</si>
  <si>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</si>
  <si>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</si>
  <si>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</si>
  <si>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</si>
  <si>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</si>
  <si>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</si>
  <si>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</si>
  <si>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</si>
  <si>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</si>
  <si>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</si>
  <si>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</si>
  <si>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</si>
  <si>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</si>
  <si>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</si>
  <si>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</si>
  <si>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</si>
  <si>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</si>
  <si>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</si>
  <si>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</si>
  <si>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</si>
  <si>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</si>
  <si>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</si>
  <si>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</si>
  <si>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</si>
  <si>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</si>
  <si>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</si>
  <si>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</si>
  <si>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</si>
  <si>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</si>
  <si>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</si>
  <si>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</si>
  <si>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</si>
  <si>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</si>
  <si>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</si>
  <si>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</si>
  <si>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</si>
  <si>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</si>
  <si>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</si>
  <si>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</si>
  <si>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</si>
  <si>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</si>
  <si>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</si>
  <si>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</si>
  <si>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</si>
  <si>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</si>
  <si>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</si>
  <si>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</si>
  <si>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</si>
  <si>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</si>
  <si>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</si>
  <si>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</si>
  <si>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</si>
  <si>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</si>
  <si>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</si>
  <si>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</si>
  <si>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</si>
  <si>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</si>
  <si>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</si>
  <si>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</si>
  <si>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</si>
  <si>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</si>
  <si>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</si>
  <si>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</si>
  <si>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</si>
  <si>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</si>
  <si>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</si>
  <si>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</si>
  <si>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</si>
  <si>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</si>
  <si>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</si>
  <si>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</si>
  <si>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</si>
  <si>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</si>
  <si>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</si>
  <si>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</si>
  <si>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</si>
  <si>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</si>
  <si>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</si>
  <si>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</si>
  <si>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</si>
  <si>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</si>
  <si>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</si>
  <si>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</si>
  <si>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</si>
  <si>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</si>
  <si>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</si>
  <si>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</si>
  <si>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</si>
  <si>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</si>
  <si>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</si>
  <si>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</si>
  <si>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</si>
  <si>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</si>
  <si>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</si>
  <si>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</si>
  <si>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</si>
  <si>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</si>
  <si>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</si>
  <si>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</si>
  <si>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</si>
  <si>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</si>
  <si>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</si>
  <si>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</si>
  <si>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</si>
  <si>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</si>
  <si>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</si>
  <si>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</si>
  <si>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</si>
  <si>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</si>
  <si>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</si>
  <si>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</si>
  <si>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</si>
  <si>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</si>
  <si>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</si>
  <si>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</si>
  <si>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</si>
  <si>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</si>
  <si>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</si>
  <si>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</si>
  <si>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</si>
  <si>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</si>
  <si>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</si>
  <si>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</si>
  <si>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</si>
  <si>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</si>
  <si>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</si>
  <si>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</si>
  <si>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</si>
  <si>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</si>
  <si>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</si>
  <si>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</si>
  <si>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</si>
  <si>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</si>
  <si>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</si>
  <si>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</si>
  <si>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</si>
  <si>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</si>
  <si>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</si>
  <si>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</si>
  <si>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</si>
  <si>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</si>
  <si>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</si>
  <si>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</si>
  <si>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</si>
  <si>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</si>
  <si>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</si>
  <si>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</si>
  <si>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</si>
  <si>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</si>
  <si>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</si>
  <si>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</si>
  <si>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</si>
  <si>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</si>
  <si>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</si>
  <si>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</si>
  <si>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</si>
  <si>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</si>
  <si>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</si>
  <si>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</si>
  <si>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</si>
  <si>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</si>
  <si>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</si>
  <si>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</si>
  <si>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</si>
  <si>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</si>
  <si>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</si>
  <si>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</si>
  <si>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</si>
  <si>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</si>
  <si>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</si>
  <si>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</si>
  <si>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</si>
  <si>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</si>
  <si>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</si>
  <si>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</si>
  <si>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</si>
  <si>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</si>
  <si>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</si>
  <si>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</si>
  <si>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</si>
  <si>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</si>
  <si>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</si>
  <si>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</si>
  <si>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</si>
  <si>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</si>
  <si>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</si>
  <si>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</si>
  <si>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</si>
  <si>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</si>
  <si>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</si>
  <si>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</si>
  <si>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</si>
  <si>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</si>
  <si>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</si>
  <si>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</si>
  <si>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</si>
  <si>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</si>
  <si>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</si>
  <si>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</si>
  <si>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</si>
  <si>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</si>
  <si>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</si>
  <si>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</si>
  <si>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</si>
  <si>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</si>
  <si>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</si>
  <si>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</si>
  <si>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</si>
  <si>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</si>
  <si>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</si>
  <si>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</si>
  <si>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</si>
  <si>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</si>
  <si>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</si>
  <si>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</si>
  <si>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</si>
  <si>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</si>
  <si>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</si>
  <si>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</si>
  <si>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</si>
  <si>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</si>
  <si>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</si>
  <si>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</si>
  <si>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</si>
  <si>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</si>
  <si>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</si>
  <si>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</si>
  <si>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</si>
  <si>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</si>
  <si>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</si>
  <si>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</si>
  <si>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</si>
  <si>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</si>
  <si>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</si>
  <si>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</si>
  <si>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</si>
  <si>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</si>
  <si>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</si>
  <si>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</si>
  <si>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</si>
  <si>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</si>
  <si>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</si>
  <si>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</si>
  <si>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</si>
  <si>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</si>
  <si>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</si>
  <si>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</si>
  <si>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</si>
  <si>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</si>
  <si>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</si>
  <si>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</si>
  <si>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</si>
  <si>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</si>
  <si>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</si>
  <si>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</si>
  <si>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</si>
  <si>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</si>
  <si>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</si>
  <si>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</si>
  <si>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</si>
  <si>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</si>
  <si>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</si>
  <si>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</si>
  <si>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</si>
  <si>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</si>
  <si>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</si>
  <si>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</si>
  <si>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</si>
  <si>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</si>
  <si>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</si>
  <si>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</si>
  <si>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</si>
  <si>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</si>
  <si>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</si>
  <si>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</si>
  <si>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</si>
  <si>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</si>
  <si>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</si>
  <si>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</si>
  <si>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</si>
  <si>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</si>
  <si>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</si>
  <si>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</si>
  <si>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</si>
  <si>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</si>
  <si>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</si>
  <si>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</si>
  <si>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</si>
  <si>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</si>
  <si>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</si>
  <si>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</si>
  <si>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</si>
  <si>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</si>
  <si>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</si>
  <si>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</si>
  <si>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</si>
  <si>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</si>
  <si>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</si>
  <si>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</si>
  <si>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</si>
  <si>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</si>
  <si>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</si>
  <si>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</si>
  <si>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</si>
  <si>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</si>
  <si>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</si>
  <si>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</si>
  <si>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</si>
  <si>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</si>
  <si>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</si>
  <si>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</si>
  <si>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</si>
  <si>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</si>
  <si>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</si>
  <si>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</si>
  <si>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</si>
  <si>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</si>
  <si>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</si>
  <si>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</si>
  <si>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</si>
  <si>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</si>
  <si>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</si>
  <si>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</si>
  <si>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</si>
  <si>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</si>
  <si>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</si>
  <si>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</si>
  <si>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</si>
  <si>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</si>
  <si>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</si>
  <si>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</si>
  <si>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</si>
  <si>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</si>
  <si>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</si>
  <si>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</si>
  <si>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</si>
  <si>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</si>
  <si>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</si>
  <si>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</si>
  <si>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</si>
  <si>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</si>
  <si>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</si>
  <si>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</si>
  <si>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</si>
  <si>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</si>
  <si>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</si>
  <si>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</si>
  <si>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</si>
  <si>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</si>
  <si>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</si>
  <si>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</si>
  <si>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</si>
  <si>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</si>
  <si>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</si>
  <si>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</si>
  <si>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</si>
  <si>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</si>
  <si>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</si>
  <si>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</si>
  <si>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</si>
  <si>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</si>
  <si>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</si>
  <si>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</si>
  <si>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</si>
  <si>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</si>
  <si>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</si>
  <si>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</si>
  <si>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</si>
  <si>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</si>
  <si>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</si>
  <si>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</si>
  <si>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</si>
  <si>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</si>
  <si>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</si>
  <si>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</si>
  <si>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</si>
  <si>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</si>
  <si>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</si>
  <si>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</si>
  <si>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</si>
  <si>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</si>
  <si>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</si>
  <si>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</si>
  <si>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</si>
  <si>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</si>
  <si>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</si>
  <si>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</si>
  <si>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</si>
  <si>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</si>
  <si>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</si>
  <si>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</si>
  <si>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</si>
  <si>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</si>
  <si>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</si>
  <si>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</si>
  <si>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</si>
  <si>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</si>
  <si>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</si>
  <si>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</si>
  <si>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</si>
  <si>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</si>
  <si>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</si>
  <si>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</si>
  <si>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</si>
  <si>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</si>
  <si>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</si>
  <si>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</si>
  <si>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</si>
  <si>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</si>
  <si>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</si>
  <si>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</si>
  <si>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</si>
  <si>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</si>
  <si>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</si>
  <si>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</si>
  <si>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</si>
  <si>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</si>
  <si>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</si>
  <si>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</si>
  <si>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</si>
  <si>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</si>
  <si>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</si>
  <si>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</si>
  <si>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</si>
  <si>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</si>
  <si>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</si>
  <si>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</si>
  <si>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</si>
  <si>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</si>
  <si>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</si>
  <si>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</si>
  <si>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</si>
  <si>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</si>
  <si>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</si>
  <si>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</si>
  <si>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</si>
  <si>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</si>
  <si>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</si>
  <si>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</si>
  <si>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</si>
  <si>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</si>
  <si>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</si>
  <si>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</si>
  <si>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</si>
  <si>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</si>
  <si>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</si>
  <si>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</si>
  <si>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</si>
  <si>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</si>
  <si>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</si>
  <si>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</si>
  <si>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</si>
  <si>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</si>
  <si>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</si>
  <si>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</si>
  <si>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</si>
  <si>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</si>
  <si>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</si>
  <si>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</si>
  <si>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</si>
  <si>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</si>
  <si>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</si>
  <si>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</si>
  <si>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</si>
  <si>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</si>
  <si>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</si>
  <si>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</si>
  <si>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</si>
  <si>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</si>
  <si>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</si>
  <si>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</si>
  <si>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</si>
  <si>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</si>
  <si>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</si>
  <si>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</si>
  <si>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</si>
  <si>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</si>
  <si>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</si>
  <si>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</si>
  <si>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</si>
  <si>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</si>
  <si>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</si>
  <si>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</si>
  <si>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</si>
  <si>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</si>
  <si>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</si>
  <si>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</si>
  <si>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</si>
  <si>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</si>
  <si>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</si>
  <si>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</si>
  <si>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</si>
  <si>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</si>
  <si>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</si>
  <si>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</si>
  <si>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</si>
  <si>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</si>
  <si>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</si>
  <si>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</si>
  <si>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</si>
  <si>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</si>
  <si>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</si>
  <si>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</si>
  <si>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</si>
  <si>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</si>
  <si>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</si>
  <si>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</si>
  <si>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</si>
  <si>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</si>
  <si>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</si>
  <si>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</si>
  <si>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</si>
  <si>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</si>
  <si>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</si>
  <si>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</si>
  <si>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</si>
  <si>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</si>
  <si>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</si>
  <si>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</si>
  <si>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</si>
  <si>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</si>
  <si>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</si>
  <si>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</si>
  <si>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</si>
  <si>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</si>
  <si>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</si>
  <si>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</si>
  <si>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</si>
  <si>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</si>
  <si>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</si>
  <si>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</si>
  <si>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</si>
  <si>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</si>
  <si>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</si>
  <si>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</si>
  <si>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</si>
  <si>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</si>
  <si>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</si>
  <si>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</si>
  <si>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</si>
  <si>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</si>
  <si>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</si>
  <si>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</si>
  <si>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</si>
  <si>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</si>
  <si>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</si>
  <si>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</si>
  <si>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</si>
  <si>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</si>
  <si>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</si>
  <si>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</si>
  <si>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</si>
  <si>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</si>
  <si>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</si>
  <si>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</si>
  <si>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</si>
  <si>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</si>
  <si>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</si>
  <si>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</si>
  <si>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</si>
  <si>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</si>
  <si>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</si>
  <si>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</si>
  <si>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</si>
  <si>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</si>
  <si>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</si>
  <si>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</si>
  <si>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</si>
  <si>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</si>
  <si>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</si>
  <si>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</si>
  <si>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</si>
  <si>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</si>
  <si>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</si>
  <si>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</si>
  <si>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</si>
  <si>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</si>
  <si>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</si>
  <si>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</si>
  <si>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</si>
  <si>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</si>
  <si>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</si>
  <si>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</si>
  <si>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</si>
  <si>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</si>
  <si>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</si>
  <si>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</si>
  <si>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</si>
  <si>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</si>
  <si>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</si>
  <si>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</si>
  <si>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</si>
  <si>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</si>
  <si>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</si>
  <si>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</si>
  <si>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</si>
  <si>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</si>
  <si>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</si>
  <si>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</si>
  <si>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</si>
  <si>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</si>
  <si>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</si>
  <si>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</si>
  <si>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</si>
  <si>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</si>
  <si>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</si>
  <si>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</si>
  <si>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</si>
  <si>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</si>
  <si>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</si>
  <si>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</si>
  <si>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</si>
  <si>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</si>
  <si>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</si>
  <si>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</si>
  <si>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</si>
  <si>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</si>
  <si>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</si>
  <si>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</si>
  <si>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</si>
  <si>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</si>
  <si>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</si>
  <si>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</si>
  <si>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</si>
  <si>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</si>
  <si>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</si>
  <si>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</si>
  <si>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</si>
  <si>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</si>
  <si>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</si>
  <si>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</si>
  <si>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</si>
  <si>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</si>
  <si>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</si>
  <si>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</si>
  <si>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</si>
  <si>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</si>
  <si>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</si>
  <si>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</si>
  <si>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</si>
  <si>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</si>
  <si>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</si>
  <si>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</si>
  <si>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</si>
  <si>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</si>
  <si>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</si>
  <si>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</si>
  <si>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</si>
  <si>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</si>
  <si>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</si>
  <si>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</si>
  <si>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</si>
  <si>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</si>
  <si>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</si>
  <si>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</si>
  <si>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</si>
  <si>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</si>
  <si>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</si>
  <si>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</si>
  <si>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</si>
  <si>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</si>
  <si>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</si>
  <si>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</si>
  <si>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</si>
  <si>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</si>
  <si>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</si>
  <si>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</si>
  <si>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</si>
  <si>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</si>
  <si>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</si>
  <si>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</si>
  <si>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</si>
  <si>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</si>
  <si>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</si>
  <si>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</si>
  <si>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</si>
  <si>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</si>
  <si>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</si>
  <si>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</si>
  <si>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</si>
  <si>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</si>
  <si>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</si>
  <si>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</si>
  <si>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</si>
  <si>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</si>
  <si>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</si>
  <si>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</si>
  <si>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</si>
  <si>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</si>
  <si>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</si>
  <si>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</si>
  <si>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</si>
  <si>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</si>
  <si>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</si>
  <si>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</si>
  <si>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</si>
  <si>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</si>
  <si>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</si>
  <si>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</si>
  <si>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</si>
  <si>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</si>
  <si>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</si>
  <si>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</si>
  <si>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</si>
  <si>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</si>
  <si>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</si>
  <si>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</si>
  <si>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</si>
  <si>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</si>
  <si>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</si>
  <si>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</si>
  <si>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</si>
  <si>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</si>
  <si>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</si>
  <si>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</si>
  <si>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</si>
  <si>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</si>
  <si>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</si>
  <si>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</si>
  <si>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</si>
  <si>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</si>
  <si>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</si>
  <si>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</si>
  <si>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</si>
  <si>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</si>
  <si>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</si>
  <si>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</si>
  <si>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</si>
  <si>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</si>
  <si>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</si>
  <si>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</si>
  <si>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</si>
  <si>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</si>
  <si>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</si>
  <si>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</si>
  <si>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</si>
  <si>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</si>
  <si>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</si>
  <si>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</si>
  <si>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</si>
  <si>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</si>
  <si>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</si>
  <si>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</si>
  <si>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</si>
  <si>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</si>
  <si>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</si>
  <si>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</si>
  <si>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</si>
  <si>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</si>
  <si>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</si>
  <si>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</si>
  <si>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</si>
  <si>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</si>
  <si>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</si>
  <si>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</si>
  <si>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</si>
  <si>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</si>
  <si>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</si>
  <si>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</si>
  <si>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</si>
  <si>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</si>
  <si>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</si>
  <si>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</si>
  <si>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</si>
  <si>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</si>
  <si>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</si>
  <si>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</si>
  <si>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</si>
  <si>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</si>
  <si>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</si>
  <si>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</si>
  <si>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</si>
  <si>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</si>
  <si>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</si>
  <si>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</si>
  <si>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</si>
  <si>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</si>
  <si>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</si>
  <si>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</si>
  <si>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</si>
  <si>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</si>
  <si>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</si>
  <si>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</si>
  <si>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</si>
  <si>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</si>
  <si>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</si>
  <si>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</si>
  <si>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</si>
  <si>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</si>
  <si>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</si>
  <si>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</si>
  <si>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</si>
  <si>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</si>
  <si>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</si>
  <si>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</si>
  <si>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</si>
  <si>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</si>
  <si>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</si>
  <si>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</si>
  <si>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</si>
  <si>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</si>
  <si>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</si>
  <si>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</si>
  <si>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</si>
  <si>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</si>
  <si>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</si>
  <si>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</si>
  <si>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</si>
  <si>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</si>
  <si>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</si>
  <si>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</si>
  <si>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</si>
  <si>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</si>
  <si>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</si>
  <si>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</si>
  <si>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</si>
  <si>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</si>
  <si>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</si>
  <si>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</si>
  <si>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</si>
  <si>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</si>
  <si>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</si>
  <si>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</si>
  <si>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</si>
  <si>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</si>
  <si>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</si>
  <si>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</si>
  <si>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</si>
  <si>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</si>
  <si>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</si>
  <si>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</si>
  <si>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</si>
  <si>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</si>
  <si>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</si>
  <si>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</si>
  <si>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</si>
  <si>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</si>
  <si>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</si>
  <si>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</si>
  <si>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</si>
  <si>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</si>
  <si>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</si>
  <si>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</si>
  <si>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</si>
  <si>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</si>
  <si>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</si>
  <si>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</si>
  <si>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</si>
  <si>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</si>
  <si>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</si>
  <si>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</si>
  <si>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</si>
  <si>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</si>
  <si>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</si>
  <si>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</si>
  <si>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</si>
  <si>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</si>
  <si>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</si>
  <si>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</si>
  <si>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</si>
  <si>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</si>
  <si>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</si>
  <si>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</si>
  <si>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</si>
  <si>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</si>
  <si>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</si>
  <si>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</si>
  <si>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</si>
  <si>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</si>
  <si>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</si>
  <si>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</si>
  <si>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</si>
  <si>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</si>
  <si>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</si>
  <si>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</si>
  <si>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</si>
  <si>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</si>
  <si>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</si>
  <si>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</si>
  <si>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</si>
  <si>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</si>
  <si>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</si>
  <si>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</si>
  <si>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</si>
  <si>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</si>
  <si>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</si>
  <si>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</si>
  <si>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</si>
  <si>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</si>
  <si>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</si>
  <si>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</si>
  <si>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</si>
  <si>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</si>
  <si>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</si>
  <si>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</si>
  <si>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</si>
  <si>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</si>
  <si>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</si>
  <si>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</si>
  <si>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</si>
  <si>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</si>
  <si>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</si>
  <si>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</si>
  <si>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</si>
  <si>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</si>
  <si>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</si>
  <si>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</si>
  <si>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</si>
  <si>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</si>
  <si>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</si>
  <si>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</si>
  <si>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</si>
  <si>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</si>
  <si>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</si>
  <si>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</si>
  <si>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</si>
  <si>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</si>
  <si>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</si>
  <si>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</si>
  <si>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</si>
  <si>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</si>
  <si>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</si>
  <si>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</si>
  <si>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</si>
  <si>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</si>
  <si>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</si>
  <si>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</si>
  <si>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</si>
  <si>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</si>
  <si>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</si>
  <si>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</si>
  <si>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</si>
  <si>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</si>
  <si>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</si>
  <si>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</si>
  <si>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</si>
  <si>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</si>
  <si>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</si>
  <si>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</si>
  <si>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</si>
  <si>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</si>
  <si>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</si>
  <si>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</si>
  <si>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</si>
  <si>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</si>
  <si>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</si>
  <si>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</si>
  <si>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</si>
  <si>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</si>
  <si>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</si>
  <si>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</si>
  <si>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</si>
  <si>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</si>
  <si>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</si>
  <si>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</si>
  <si>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</si>
  <si>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</si>
  <si>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</si>
  <si>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</si>
  <si>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</si>
  <si>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</si>
  <si>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</si>
  <si>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</si>
  <si>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</si>
  <si>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</si>
  <si>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</si>
  <si>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</si>
  <si>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</si>
  <si>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</si>
  <si>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</si>
  <si>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</si>
  <si>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</si>
  <si>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</si>
  <si>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</si>
  <si>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</si>
  <si>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</si>
  <si>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</si>
  <si>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</si>
  <si>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</si>
  <si>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</si>
  <si>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</si>
  <si>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</si>
  <si>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</si>
  <si>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</si>
  <si>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</si>
  <si>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</si>
  <si>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</si>
  <si>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</si>
  <si>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</si>
  <si>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</si>
  <si>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</si>
  <si>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</si>
  <si>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</si>
  <si>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</si>
  <si>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</si>
  <si>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</si>
  <si>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</si>
  <si>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</si>
  <si>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</si>
  <si>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</si>
  <si>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</si>
  <si>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</si>
  <si>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</si>
  <si>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</si>
  <si>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</si>
  <si>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</si>
  <si>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</si>
  <si>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</si>
  <si>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</si>
  <si>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</si>
  <si>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</si>
  <si>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</si>
  <si>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</si>
  <si>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</si>
  <si>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</si>
  <si>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</si>
  <si>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</si>
  <si>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</si>
  <si>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</si>
  <si>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</si>
  <si>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</si>
  <si>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</si>
  <si>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</si>
  <si>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</si>
  <si>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</si>
  <si>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</si>
  <si>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</si>
  <si>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</si>
  <si>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</si>
  <si>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</si>
  <si>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</si>
  <si>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</si>
  <si>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</si>
  <si>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</si>
  <si>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</si>
  <si>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</si>
  <si>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</si>
  <si>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</si>
  <si>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</si>
  <si>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</si>
  <si>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</si>
  <si>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</si>
  <si>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</si>
  <si>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</si>
  <si>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</si>
  <si>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</si>
  <si>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</si>
  <si>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</si>
  <si>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</si>
  <si>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</si>
  <si>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</si>
  <si>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</si>
  <si>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</si>
  <si>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</si>
  <si>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</si>
  <si>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</si>
  <si>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</si>
  <si>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</si>
  <si>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</si>
  <si>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</si>
  <si>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</si>
  <si>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</si>
  <si>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</si>
  <si>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</si>
  <si>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</si>
  <si>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</si>
  <si>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</si>
  <si>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</si>
  <si>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</si>
  <si>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</si>
  <si>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</si>
  <si>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</si>
  <si>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</si>
  <si>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</si>
  <si>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</si>
  <si>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</si>
  <si>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</si>
  <si>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</si>
  <si>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</si>
  <si>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</si>
  <si>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</si>
  <si>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</si>
  <si>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</si>
  <si>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</si>
  <si>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</si>
  <si>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</si>
  <si>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</si>
  <si>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</si>
  <si>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</si>
  <si>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</si>
  <si>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</si>
  <si>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</si>
  <si>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</si>
  <si>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</si>
  <si>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</si>
  <si>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</si>
  <si>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</si>
  <si>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</si>
  <si>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</si>
  <si>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</si>
  <si>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</si>
  <si>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</si>
  <si>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</si>
  <si>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</si>
  <si>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</si>
  <si>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</si>
  <si>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</si>
  <si>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</si>
  <si>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</si>
  <si>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</si>
  <si>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</si>
  <si>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</si>
  <si>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</si>
  <si>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</si>
  <si>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</si>
  <si>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</si>
  <si>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</si>
  <si>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</si>
  <si>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</si>
  <si>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</si>
  <si>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</si>
  <si>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</si>
  <si>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</si>
  <si>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</si>
  <si>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</si>
  <si>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</si>
  <si>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</si>
  <si>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</si>
  <si>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</si>
  <si>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</si>
  <si>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</si>
  <si>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</si>
  <si>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</si>
  <si>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</si>
  <si>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</si>
  <si>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</si>
  <si>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</si>
  <si>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</si>
  <si>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</si>
  <si>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</si>
  <si>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</si>
  <si>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</si>
  <si>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</si>
  <si>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</si>
  <si>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</si>
  <si>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</si>
  <si>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</si>
  <si>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</si>
  <si>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</si>
  <si>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</si>
  <si>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</si>
  <si>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</si>
  <si>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</si>
  <si>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</si>
  <si>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</si>
  <si>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</si>
  <si>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</si>
  <si>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</si>
  <si>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</si>
  <si>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</si>
  <si>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</si>
  <si>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</si>
  <si>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</si>
  <si>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</si>
  <si>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</si>
  <si>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</si>
  <si>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</si>
  <si>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</si>
  <si>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</si>
  <si>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</si>
  <si>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</si>
  <si>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</si>
  <si>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</si>
  <si>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</si>
  <si>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</si>
  <si>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</si>
  <si>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</si>
  <si>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</si>
  <si>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</si>
  <si>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</si>
  <si>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</si>
  <si>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</si>
  <si>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</si>
  <si>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</si>
  <si>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</si>
  <si>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</si>
  <si>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</si>
  <si>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</si>
  <si>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</si>
  <si>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</si>
  <si>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</si>
  <si>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</si>
  <si>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</si>
  <si>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</si>
  <si>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</si>
  <si>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</si>
  <si>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</si>
  <si>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</si>
  <si>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</si>
  <si>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</si>
  <si>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</si>
  <si>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</si>
  <si>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</si>
  <si>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</si>
  <si>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</si>
  <si>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</si>
  <si>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</si>
  <si>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</si>
  <si>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</si>
  <si>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</si>
  <si>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</si>
  <si>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</si>
  <si>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</si>
  <si>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</si>
  <si>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</si>
  <si>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</si>
  <si>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</si>
  <si>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</si>
  <si>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</si>
  <si>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</si>
  <si>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</si>
  <si>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</si>
  <si>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</si>
  <si>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</si>
  <si>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</si>
  <si>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</si>
  <si>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</si>
  <si>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</si>
  <si>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</si>
  <si>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</si>
  <si>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</si>
  <si>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</si>
  <si>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</si>
  <si>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</si>
  <si>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</si>
  <si>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</si>
  <si>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</si>
  <si>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</si>
  <si>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</si>
  <si>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</si>
  <si>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</si>
  <si>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</si>
  <si>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</si>
  <si>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</si>
  <si>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</si>
  <si>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</si>
  <si>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</si>
  <si>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</si>
  <si>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</si>
  <si>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</si>
  <si>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</si>
  <si>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</si>
  <si>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</si>
  <si>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</si>
  <si>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</si>
  <si>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</si>
  <si>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</si>
  <si>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</si>
  <si>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</si>
  <si>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</si>
  <si>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</si>
  <si>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</si>
  <si>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</si>
  <si>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</si>
  <si>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</si>
  <si>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</si>
  <si>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</si>
  <si>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</si>
  <si>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</si>
  <si>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</si>
  <si>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</si>
  <si>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</si>
  <si>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</si>
  <si>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</si>
  <si>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</si>
  <si>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</si>
  <si>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</si>
  <si>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</si>
  <si>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</si>
  <si>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</si>
  <si>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</si>
  <si>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</si>
  <si>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</si>
  <si>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</si>
  <si>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</si>
  <si>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</si>
  <si>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</si>
  <si>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</si>
  <si>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</si>
  <si>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</si>
  <si>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</si>
  <si>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</si>
  <si>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</si>
  <si>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</si>
  <si>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</si>
  <si>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</si>
  <si>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</si>
  <si>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</si>
  <si>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</si>
  <si>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</si>
  <si>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</si>
  <si>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</si>
  <si>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</si>
  <si>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</si>
  <si>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</si>
  <si>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</si>
  <si>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</si>
  <si>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</si>
  <si>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</si>
  <si>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</si>
  <si>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</si>
  <si>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</si>
  <si>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</si>
  <si>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</si>
  <si>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</si>
  <si>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</si>
  <si>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</si>
  <si>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</si>
  <si>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</si>
  <si>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</si>
  <si>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</si>
  <si>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</si>
  <si>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</si>
  <si>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</si>
  <si>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</si>
  <si>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</si>
  <si>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</si>
  <si>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</si>
  <si>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</si>
  <si>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</si>
  <si>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</si>
  <si>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</si>
  <si>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</si>
  <si>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</si>
  <si>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</si>
  <si>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</si>
  <si>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</si>
  <si>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</si>
  <si>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</si>
  <si>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</si>
  <si>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</si>
  <si>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</si>
  <si>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</si>
  <si>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</si>
  <si>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</si>
  <si>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</si>
  <si>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</si>
  <si>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</si>
  <si>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</si>
  <si>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</si>
  <si>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</si>
  <si>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</si>
  <si>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</si>
  <si>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</si>
  <si>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</si>
  <si>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</si>
  <si>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</si>
  <si>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</si>
  <si>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</si>
  <si>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</si>
  <si>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</si>
  <si>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</si>
  <si>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</si>
  <si>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</si>
  <si>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</si>
  <si>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</si>
  <si>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</si>
  <si>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</si>
  <si>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</si>
  <si>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</si>
  <si>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</si>
  <si>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</si>
  <si>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</si>
  <si>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</si>
  <si>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</si>
  <si>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</si>
  <si>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</si>
  <si>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</si>
  <si>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</si>
  <si>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</si>
  <si>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</si>
  <si>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</si>
  <si>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</si>
  <si>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</si>
  <si>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</si>
  <si>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</si>
  <si>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</si>
  <si>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</si>
  <si>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</si>
  <si>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</si>
  <si>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</si>
  <si>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</si>
  <si>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</si>
  <si>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</si>
  <si>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</si>
  <si>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</si>
  <si>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</si>
  <si>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</si>
  <si>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</si>
  <si>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</si>
  <si>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</si>
  <si>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</si>
  <si>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</si>
  <si>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</si>
  <si>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</si>
  <si>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</si>
  <si>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</si>
  <si>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</si>
  <si>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</si>
  <si>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</si>
  <si>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</si>
  <si>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</si>
  <si>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</si>
  <si>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</si>
  <si>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</si>
  <si>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</si>
  <si>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</si>
  <si>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</si>
  <si>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</si>
  <si>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</si>
  <si>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</si>
  <si>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</si>
  <si>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</si>
  <si>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</si>
  <si>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</si>
  <si>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</si>
  <si>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</si>
  <si>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</si>
  <si>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</si>
  <si>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</si>
  <si>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</si>
  <si>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</si>
  <si>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</si>
  <si>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</si>
  <si>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</si>
  <si>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</si>
  <si>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</si>
  <si>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</si>
  <si>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</si>
  <si>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</si>
  <si>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</si>
  <si>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</si>
  <si>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</si>
  <si>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</si>
  <si>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</si>
  <si>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</si>
  <si>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</si>
  <si>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</si>
  <si>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</si>
  <si>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</si>
  <si>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</si>
  <si>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</si>
  <si>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</si>
  <si>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</si>
  <si>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</si>
  <si>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</si>
  <si>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</si>
  <si>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</si>
  <si>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</si>
  <si>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</si>
  <si>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</si>
  <si>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</si>
  <si>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</si>
  <si>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</si>
  <si>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</si>
  <si>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</si>
  <si>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</si>
  <si>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</si>
  <si>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</si>
  <si>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</si>
  <si>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</si>
  <si>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</si>
  <si>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</si>
  <si>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</si>
  <si>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</si>
  <si>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</si>
  <si>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</si>
  <si>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</si>
  <si>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</si>
  <si>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</si>
  <si>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</si>
  <si>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</si>
  <si>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</si>
  <si>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</si>
  <si>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</si>
  <si>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</si>
  <si>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</si>
  <si>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</si>
  <si>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</si>
  <si>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</si>
  <si>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</si>
  <si>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</si>
  <si>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</si>
  <si>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</si>
  <si>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</si>
  <si>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</si>
  <si>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</si>
  <si>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</si>
  <si>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</si>
  <si>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</si>
  <si>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</si>
  <si>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</si>
  <si>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</si>
  <si>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</si>
  <si>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</si>
  <si>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</si>
  <si>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</si>
  <si>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</si>
  <si>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</si>
  <si>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</si>
  <si>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</si>
  <si>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</si>
  <si>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</si>
  <si>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</si>
  <si>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</si>
  <si>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</si>
  <si>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</si>
  <si>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</si>
  <si>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</si>
  <si>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</si>
  <si>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</si>
  <si>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</si>
  <si>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</si>
  <si>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</si>
  <si>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</si>
  <si>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</si>
  <si>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</si>
  <si>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</si>
  <si>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</si>
  <si>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</si>
  <si>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</si>
  <si>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</si>
  <si>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</si>
  <si>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</si>
  <si>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</si>
  <si>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</si>
  <si>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</si>
  <si>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</si>
  <si>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</si>
  <si>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</si>
  <si>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</si>
  <si>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</si>
  <si>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</si>
  <si>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</si>
  <si>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</si>
  <si>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</si>
  <si>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</si>
  <si>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</si>
  <si>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</si>
  <si>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</si>
  <si>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</si>
  <si>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</si>
  <si>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</si>
  <si>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</si>
  <si>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</si>
  <si>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</si>
  <si>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</si>
  <si>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</si>
  <si>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</si>
  <si>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</si>
  <si>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</si>
  <si>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</si>
  <si>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</si>
  <si>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</si>
  <si>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</si>
  <si>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</si>
  <si>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</si>
  <si>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</si>
  <si>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</si>
  <si>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</si>
  <si>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</si>
  <si>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</si>
  <si>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</si>
  <si>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</si>
  <si>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</si>
  <si>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</si>
  <si>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</si>
  <si>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</si>
  <si>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</si>
  <si>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</si>
  <si>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</si>
  <si>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</si>
  <si>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</si>
  <si>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</si>
  <si>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</si>
  <si>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</si>
  <si>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</si>
  <si>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</si>
  <si>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</si>
  <si>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</si>
  <si>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</si>
  <si>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</si>
  <si>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</si>
  <si>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</si>
  <si>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</si>
  <si>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</si>
  <si>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</si>
  <si>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</si>
  <si>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</si>
  <si>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</si>
  <si>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</si>
  <si>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</si>
  <si>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</si>
  <si>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</si>
  <si>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</si>
  <si>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</si>
  <si>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</si>
  <si>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</si>
  <si>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</si>
  <si>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</si>
  <si>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</si>
  <si>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</si>
  <si>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</si>
  <si>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</si>
  <si>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</si>
  <si>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</si>
  <si>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</si>
  <si>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</si>
  <si>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</si>
  <si>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</si>
  <si>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</si>
  <si>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</si>
  <si>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</si>
  <si>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</si>
  <si>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</si>
  <si>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</si>
  <si>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</si>
  <si>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</si>
  <si>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</si>
  <si>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</si>
  <si>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</si>
  <si>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</si>
  <si>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</si>
  <si>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</si>
  <si>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</si>
  <si>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</si>
  <si>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</si>
  <si>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</si>
  <si>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</si>
  <si>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</si>
  <si>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</si>
  <si>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</si>
  <si>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</si>
  <si>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</si>
  <si>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</si>
  <si>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</si>
  <si>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</si>
  <si>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</si>
  <si>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</si>
  <si>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</si>
  <si>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</si>
  <si>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</si>
  <si>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</si>
  <si>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</si>
  <si>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</si>
  <si>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</si>
  <si>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</si>
  <si>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</si>
  <si>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</si>
  <si>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</si>
  <si>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</si>
  <si>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</si>
  <si>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</si>
  <si>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</si>
  <si>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</si>
  <si>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</si>
  <si>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</si>
  <si>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</si>
  <si>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</si>
  <si>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</si>
  <si>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</si>
  <si>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</si>
  <si>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</si>
  <si>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</si>
  <si>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</si>
  <si>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</si>
  <si>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</si>
  <si>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</si>
  <si>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</si>
  <si>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</si>
  <si>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</si>
  <si>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</si>
  <si>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</si>
  <si>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</si>
  <si>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</si>
  <si>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</si>
  <si>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</si>
  <si>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</si>
  <si>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</si>
  <si>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</si>
  <si>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</si>
  <si>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</si>
  <si>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</si>
  <si>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</si>
  <si>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</si>
  <si>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</si>
  <si>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</si>
  <si>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</si>
  <si>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</si>
  <si>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</si>
  <si>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</si>
  <si>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</si>
  <si>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</si>
  <si>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</si>
  <si>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</si>
  <si>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</si>
  <si>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</si>
  <si>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</si>
  <si>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</si>
  <si>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</si>
  <si>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</si>
  <si>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</si>
  <si>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</si>
  <si>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</si>
  <si>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</si>
  <si>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</si>
  <si>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</si>
  <si>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</si>
  <si>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</si>
  <si>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</si>
  <si>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</si>
  <si>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</si>
  <si>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</si>
  <si>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</si>
  <si>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</si>
  <si>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</si>
  <si>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</si>
  <si>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</si>
  <si>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</si>
  <si>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</si>
  <si>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</si>
  <si>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</si>
  <si>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</si>
  <si>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</si>
  <si>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</si>
  <si>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</si>
  <si>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</si>
  <si>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</si>
  <si>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</si>
  <si>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</si>
  <si>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</si>
  <si>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</si>
  <si>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</si>
  <si>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</si>
  <si>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</si>
  <si>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</si>
  <si>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</si>
  <si>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</si>
  <si>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</si>
  <si>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</si>
  <si>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</si>
  <si>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</si>
  <si>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</si>
  <si>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</si>
  <si>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</si>
  <si>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</si>
  <si>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</si>
  <si>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</si>
  <si>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</si>
  <si>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</si>
  <si>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</si>
  <si>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</si>
  <si>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</si>
  <si>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</si>
  <si>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</si>
  <si>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</si>
  <si>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</si>
  <si>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</si>
  <si>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</si>
  <si>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</si>
  <si>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</si>
  <si>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</si>
  <si>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</si>
  <si>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</si>
  <si>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</si>
  <si>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</si>
  <si>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</si>
  <si>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</si>
  <si>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</si>
  <si>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</si>
  <si>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</si>
  <si>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</si>
  <si>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</si>
  <si>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</si>
  <si>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</si>
  <si>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</si>
  <si>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</si>
  <si>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</si>
  <si>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</si>
  <si>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</si>
  <si>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</si>
  <si>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</si>
  <si>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</si>
  <si>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</si>
  <si>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</si>
  <si>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</si>
  <si>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</si>
  <si>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</si>
  <si>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</si>
  <si>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</si>
  <si>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</si>
  <si>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</si>
  <si>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</si>
  <si>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</si>
  <si>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</si>
  <si>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</si>
  <si>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</si>
  <si>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</si>
  <si>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</si>
  <si>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</si>
  <si>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</si>
  <si>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</si>
  <si>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</si>
  <si>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</si>
  <si>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</si>
  <si>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</si>
  <si>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</si>
  <si>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</si>
  <si>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</si>
  <si>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</si>
  <si>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</si>
  <si>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</si>
  <si>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</si>
  <si>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</si>
  <si>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</si>
  <si>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</si>
  <si>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</si>
  <si>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</si>
  <si>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</si>
  <si>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</si>
  <si>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</si>
  <si>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</si>
  <si>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</si>
  <si>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</si>
  <si>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</si>
  <si>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</si>
  <si>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</si>
  <si>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</si>
  <si>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</si>
  <si>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</si>
  <si>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</si>
  <si>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</si>
  <si>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</si>
  <si>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</si>
  <si>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</si>
  <si>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</si>
  <si>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</si>
  <si>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</si>
  <si>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</si>
  <si>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</si>
  <si>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</si>
  <si>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</si>
  <si>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</si>
  <si>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</si>
  <si>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</si>
  <si>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</si>
  <si>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</si>
  <si>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</si>
  <si>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</si>
  <si>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</si>
  <si>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</si>
  <si>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</si>
  <si>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</si>
  <si>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</si>
  <si>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</si>
  <si>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</si>
  <si>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</si>
  <si>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</si>
  <si>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</si>
  <si>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</si>
  <si>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</si>
  <si>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</si>
  <si>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</si>
  <si>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</si>
  <si>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</si>
  <si>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</si>
  <si>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</si>
  <si>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</si>
  <si>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</si>
  <si>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</si>
  <si>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</si>
  <si>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</si>
  <si>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</si>
  <si>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</si>
  <si>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</si>
  <si>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</si>
  <si>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</si>
  <si>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</si>
  <si>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</si>
  <si>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</si>
  <si>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</si>
  <si>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</si>
  <si>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</si>
  <si>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</si>
  <si>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</si>
  <si>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</si>
  <si>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</si>
  <si>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</si>
  <si>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</si>
  <si>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</si>
  <si>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</si>
  <si>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</si>
  <si>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</si>
  <si>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</si>
  <si>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</si>
  <si>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</si>
  <si>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</si>
  <si>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</si>
  <si>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</si>
  <si>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</si>
  <si>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</si>
  <si>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</si>
  <si>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</si>
  <si>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</si>
  <si>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</si>
  <si>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</si>
  <si>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</si>
  <si>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</si>
  <si>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</si>
  <si>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</si>
  <si>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</si>
  <si>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</si>
  <si>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</si>
  <si>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</si>
  <si>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</si>
  <si>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</si>
  <si>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</si>
  <si>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</si>
  <si>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</si>
  <si>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</si>
  <si>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</si>
  <si>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</si>
  <si>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</si>
  <si>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</si>
  <si>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</si>
  <si>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</si>
  <si>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</si>
  <si>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</si>
  <si>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</si>
  <si>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</si>
  <si>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</si>
  <si>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</si>
  <si>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</si>
  <si>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</si>
  <si>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</si>
  <si>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</si>
  <si>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</si>
  <si>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</si>
  <si>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</si>
  <si>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</si>
  <si>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</si>
  <si>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</si>
  <si>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</si>
  <si>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</si>
  <si>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</si>
  <si>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</si>
  <si>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</si>
  <si>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</si>
  <si>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</si>
  <si>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</si>
  <si>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</si>
  <si>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</si>
  <si>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</si>
  <si>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</si>
  <si>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</si>
  <si>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</si>
  <si>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</si>
  <si>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</si>
  <si>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</si>
  <si>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</si>
  <si>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</si>
  <si>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</si>
  <si>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</si>
  <si>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</si>
  <si>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</si>
  <si>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</si>
  <si>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</si>
  <si>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</si>
  <si>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</si>
  <si>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</si>
  <si>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</si>
  <si>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</si>
  <si>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</si>
  <si>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</si>
  <si>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</si>
  <si>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</si>
  <si>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</si>
  <si>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</si>
  <si>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</si>
  <si>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</si>
  <si>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</si>
  <si>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</si>
  <si>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</si>
  <si>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</si>
  <si>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</si>
  <si>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</si>
  <si>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</si>
  <si>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</si>
  <si>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</si>
  <si>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</si>
  <si>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</si>
  <si>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</si>
  <si>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</si>
  <si>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</si>
  <si>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</si>
  <si>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</si>
  <si>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</si>
  <si>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</si>
  <si>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</si>
  <si>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</si>
  <si>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</si>
  <si>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</si>
  <si>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</si>
  <si>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</si>
  <si>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</si>
  <si>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</si>
  <si>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</si>
  <si>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</si>
  <si>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</si>
  <si>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</si>
  <si>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</si>
  <si>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</si>
  <si>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</si>
  <si>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</si>
  <si>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</si>
  <si>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</si>
  <si>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</si>
  <si>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</si>
  <si>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</si>
  <si>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</si>
  <si>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</si>
  <si>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</si>
  <si>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</si>
  <si>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</si>
  <si>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</si>
  <si>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</si>
  <si>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</si>
  <si>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</si>
  <si>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</si>
  <si>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</si>
  <si>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</si>
  <si>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</si>
  <si>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</si>
  <si>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</si>
  <si>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</si>
  <si>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</si>
  <si>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</si>
  <si>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</si>
  <si>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</si>
  <si>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</si>
  <si>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</si>
  <si>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</si>
  <si>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</si>
  <si>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</si>
  <si>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</si>
  <si>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</si>
  <si>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</si>
  <si>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</si>
  <si>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</si>
  <si>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</si>
  <si>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</si>
  <si>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</si>
  <si>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</si>
  <si>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</si>
  <si>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</si>
  <si>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</si>
  <si>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</si>
  <si>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</si>
  <si>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</si>
  <si>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</si>
  <si>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</si>
  <si>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</si>
  <si>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</si>
  <si>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</si>
  <si>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</si>
  <si>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</si>
  <si>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</si>
  <si>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</si>
  <si>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</si>
  <si>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</si>
  <si>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</si>
  <si>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</si>
  <si>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</si>
  <si>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</si>
  <si>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</si>
  <si>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</si>
  <si>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</si>
  <si>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</si>
  <si>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</si>
  <si>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</si>
  <si>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</si>
  <si>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</si>
  <si>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</si>
  <si>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</si>
  <si>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</si>
  <si>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</si>
  <si>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</si>
  <si>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</si>
  <si>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</si>
  <si>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</si>
  <si>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</si>
  <si>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</si>
  <si>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</si>
  <si>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</si>
  <si>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</si>
  <si>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</si>
  <si>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</si>
  <si>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</si>
  <si>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</si>
  <si>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</si>
  <si>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</si>
  <si>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</si>
  <si>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</si>
  <si>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</si>
  <si>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</si>
  <si>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</si>
  <si>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</si>
  <si>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</si>
  <si>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</si>
  <si>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</si>
  <si>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</si>
  <si>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</si>
  <si>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</si>
  <si>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</si>
  <si>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</si>
  <si>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</si>
  <si>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</si>
  <si>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</si>
  <si>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</si>
  <si>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</si>
  <si>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</si>
  <si>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</si>
  <si>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</si>
  <si>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</si>
  <si>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</si>
  <si>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</si>
  <si>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</si>
  <si>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</si>
  <si>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</si>
  <si>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</si>
  <si>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</si>
  <si>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</si>
  <si>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</si>
  <si>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</si>
  <si>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</si>
  <si>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</si>
  <si>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</si>
  <si>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</si>
  <si>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</si>
  <si>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</si>
  <si>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</si>
  <si>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</si>
  <si>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</si>
  <si>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</si>
  <si>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</si>
  <si>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</si>
  <si>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</si>
  <si>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</si>
  <si>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</si>
  <si>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</si>
  <si>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</si>
  <si>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</si>
  <si>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</si>
  <si>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</si>
  <si>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</si>
  <si>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</si>
  <si>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</si>
  <si>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</si>
  <si>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</si>
  <si>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</si>
  <si>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</si>
  <si>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</si>
  <si>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</si>
  <si>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</si>
  <si>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</si>
  <si>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</si>
  <si>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</si>
  <si>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</si>
  <si>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</si>
  <si>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</si>
  <si>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</si>
  <si>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</si>
  <si>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</si>
  <si>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</si>
  <si>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</si>
  <si>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</si>
  <si>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</si>
  <si>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</si>
  <si>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</si>
  <si>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</si>
  <si>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</si>
  <si>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</si>
  <si>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</si>
  <si>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</si>
  <si>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</si>
  <si>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</si>
  <si>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</si>
  <si>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</si>
  <si>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</si>
  <si>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</si>
  <si>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</si>
  <si>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</si>
  <si>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</si>
  <si>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</si>
  <si>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</si>
  <si>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</si>
  <si>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</si>
  <si>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</si>
  <si>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</si>
  <si>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</si>
  <si>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</si>
  <si>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</si>
  <si>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</si>
  <si>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</si>
  <si>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</si>
  <si>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</si>
  <si>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</si>
  <si>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</si>
  <si>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</si>
  <si>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</si>
  <si>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</si>
  <si>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</si>
  <si>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</si>
  <si>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</si>
  <si>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</si>
  <si>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</si>
  <si>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</si>
  <si>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</si>
  <si>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</si>
  <si>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</si>
  <si>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</si>
  <si>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</si>
  <si>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</si>
  <si>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</si>
  <si>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</si>
  <si>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</si>
  <si>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</si>
  <si>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</si>
  <si>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</si>
  <si>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</si>
  <si>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</si>
  <si>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</si>
  <si>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</si>
  <si>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</si>
  <si>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</si>
  <si>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</si>
  <si>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</si>
  <si>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</si>
  <si>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</si>
  <si>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</si>
  <si>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</si>
  <si>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</si>
  <si>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</si>
  <si>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</si>
  <si>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</si>
  <si>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</si>
  <si>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</si>
  <si>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</si>
  <si>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</si>
  <si>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</si>
  <si>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</si>
  <si>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</si>
  <si>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</si>
  <si>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</si>
  <si>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</si>
  <si>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</si>
  <si>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</si>
  <si>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</si>
  <si>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</si>
  <si>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</si>
  <si>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</si>
  <si>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</si>
  <si>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</si>
  <si>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</si>
  <si>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</si>
  <si>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</si>
  <si>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</si>
  <si>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</si>
  <si>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</si>
  <si>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</si>
  <si>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</si>
  <si>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</si>
  <si>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</si>
  <si>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</si>
  <si>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</si>
  <si>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</si>
  <si>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</si>
  <si>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</si>
  <si>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</si>
  <si>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</si>
  <si>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</si>
  <si>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</si>
  <si>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</si>
  <si>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</si>
  <si>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</si>
  <si>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</si>
  <si>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</si>
  <si>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</si>
  <si>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</si>
  <si>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</si>
  <si>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</si>
  <si>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</si>
  <si>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</si>
  <si>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</si>
  <si>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</si>
  <si>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</si>
  <si>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</si>
  <si>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</si>
  <si>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</si>
  <si>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</si>
  <si>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</si>
  <si>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</si>
  <si>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</si>
  <si>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</si>
  <si>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</si>
  <si>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</si>
  <si>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</si>
  <si>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</si>
  <si>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</si>
  <si>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</si>
  <si>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</si>
  <si>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</si>
  <si>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</si>
  <si>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</si>
  <si>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</si>
  <si>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</si>
  <si>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</si>
  <si>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</si>
  <si>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</si>
  <si>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</si>
  <si>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</si>
  <si>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</si>
  <si>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</si>
  <si>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</si>
  <si>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</si>
  <si>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</si>
  <si>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</si>
  <si>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</si>
  <si>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</si>
  <si>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</si>
  <si>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</si>
  <si>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</si>
  <si>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</si>
  <si>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</si>
  <si>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</si>
  <si>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</si>
  <si>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</si>
  <si>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</si>
  <si>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</si>
  <si>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</si>
  <si>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</si>
  <si>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</si>
  <si>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</si>
  <si>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</si>
  <si>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</si>
  <si>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</si>
  <si>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</si>
  <si>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</si>
  <si>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</si>
  <si>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</si>
  <si>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</si>
  <si>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</si>
  <si>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</si>
  <si>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</si>
  <si>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</si>
  <si>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</si>
  <si>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</si>
  <si>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</si>
  <si>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</si>
  <si>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</si>
  <si>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</si>
  <si>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</si>
  <si>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</si>
  <si>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</si>
  <si>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</si>
  <si>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</si>
  <si>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</si>
  <si>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</si>
  <si>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</si>
  <si>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</si>
  <si>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</si>
  <si>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</si>
  <si>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</si>
  <si>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</si>
  <si>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</si>
  <si>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</si>
  <si>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</si>
  <si>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</si>
  <si>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</si>
  <si>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</si>
  <si>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</si>
  <si>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</si>
  <si>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</si>
  <si>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</si>
  <si>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</si>
  <si>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</si>
  <si>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</si>
  <si>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</si>
  <si>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</si>
  <si>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</si>
  <si>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</si>
  <si>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</si>
  <si>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</si>
  <si>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</si>
  <si>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</si>
  <si>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</si>
  <si>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</si>
  <si>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</si>
  <si>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</si>
  <si>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</si>
  <si>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</si>
  <si>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</si>
  <si>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</si>
  <si>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</si>
  <si>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</si>
  <si>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</si>
  <si>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</si>
  <si>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</si>
  <si>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</si>
  <si>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</si>
  <si>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</si>
  <si>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</si>
  <si>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</si>
  <si>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</si>
  <si>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</si>
  <si>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</si>
  <si>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</si>
  <si>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</si>
  <si>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</si>
  <si>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</si>
  <si>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</si>
  <si>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</si>
  <si>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</si>
  <si>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</si>
  <si>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</si>
  <si>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</si>
  <si>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</si>
  <si>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</si>
  <si>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</si>
  <si>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</si>
  <si>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</si>
  <si>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</si>
  <si>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</si>
  <si>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</si>
  <si>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</si>
  <si>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</si>
  <si>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</si>
  <si>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</si>
  <si>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</si>
  <si>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</si>
  <si>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</si>
  <si>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</si>
  <si>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</si>
  <si>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</si>
  <si>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</si>
  <si>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</si>
  <si>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</si>
  <si>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</si>
  <si>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</si>
  <si>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</si>
  <si>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</si>
  <si>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</si>
  <si>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</si>
  <si>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</si>
  <si>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</si>
  <si>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</si>
  <si>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</si>
  <si>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</si>
  <si>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</si>
  <si>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</si>
  <si>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</si>
  <si>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</si>
  <si>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</si>
  <si>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</si>
  <si>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</si>
  <si>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</si>
  <si>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</si>
  <si>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</si>
  <si>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</si>
  <si>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</si>
  <si>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</si>
  <si>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</si>
  <si>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</si>
  <si>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</si>
  <si>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</si>
  <si>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</si>
  <si>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</si>
  <si>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</si>
  <si>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</si>
  <si>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</si>
  <si>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</si>
  <si>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</si>
  <si>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</si>
  <si>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</si>
  <si>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</si>
  <si>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</si>
  <si>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</si>
  <si>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</si>
  <si>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</si>
  <si>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</si>
  <si>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</si>
  <si>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</si>
  <si>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</si>
  <si>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</si>
  <si>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</si>
  <si>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</si>
  <si>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</si>
  <si>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</si>
  <si>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</si>
  <si>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</si>
  <si>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</si>
  <si>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</si>
  <si>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</si>
  <si>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</si>
  <si>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</si>
  <si>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</si>
  <si>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</si>
  <si>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</si>
  <si>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</si>
  <si>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</si>
  <si>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</si>
  <si>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</si>
  <si>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</si>
  <si>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</si>
  <si>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</si>
  <si>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</si>
  <si>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</si>
  <si>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</si>
  <si>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</si>
  <si>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</si>
  <si>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</si>
  <si>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</si>
  <si>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</si>
  <si>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</si>
  <si>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</si>
  <si>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</si>
  <si>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</si>
  <si>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</si>
  <si>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</si>
  <si>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</si>
  <si>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</si>
  <si>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</si>
  <si>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</si>
  <si>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</si>
  <si>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</si>
  <si>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</si>
  <si>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</si>
  <si>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</si>
  <si>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</si>
  <si>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</si>
  <si>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</si>
  <si>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</si>
  <si>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</si>
  <si>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</si>
  <si>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</si>
  <si>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</si>
  <si>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</si>
  <si>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</si>
  <si>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</si>
  <si>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</si>
  <si>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</si>
  <si>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</si>
  <si>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</si>
  <si>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</si>
  <si>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</si>
  <si>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</si>
  <si>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</si>
  <si>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</si>
  <si>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</si>
  <si>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</si>
  <si>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</si>
  <si>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</si>
  <si>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</si>
  <si>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</si>
  <si>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</si>
  <si>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</si>
  <si>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</si>
  <si>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</si>
  <si>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</si>
  <si>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</si>
  <si>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</si>
  <si>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</si>
  <si>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</si>
  <si>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</si>
  <si>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</si>
  <si>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</si>
  <si>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</si>
  <si>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</si>
  <si>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</si>
  <si>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</si>
  <si>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</si>
  <si>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</si>
  <si>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</si>
  <si>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</si>
  <si>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</si>
  <si>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</si>
  <si>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</si>
  <si>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</si>
  <si>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</si>
  <si>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</si>
  <si>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</si>
  <si>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</si>
  <si>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</si>
  <si>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</si>
  <si>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</si>
  <si>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</si>
  <si>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</si>
  <si>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</si>
  <si>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</si>
  <si>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</si>
  <si>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</si>
  <si>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</si>
  <si>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</si>
  <si>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</si>
  <si>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</si>
  <si>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</si>
  <si>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</si>
  <si>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</si>
  <si>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</si>
  <si>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</si>
  <si>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</si>
  <si>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</si>
  <si>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</si>
  <si>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</si>
  <si>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</si>
  <si>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</si>
  <si>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</si>
  <si>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</si>
  <si>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</si>
  <si>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</si>
  <si>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</si>
  <si>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</si>
  <si>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</si>
  <si>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</si>
  <si>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</si>
  <si>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</si>
  <si>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</si>
  <si>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</si>
  <si>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</si>
  <si>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</si>
  <si>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</si>
  <si>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</si>
  <si>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</si>
  <si>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</si>
  <si>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</si>
  <si>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</si>
  <si>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</si>
  <si>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</si>
  <si>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</si>
  <si>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</si>
  <si>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</si>
  <si>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</si>
  <si>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</si>
  <si>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</si>
  <si>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</si>
  <si>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</si>
  <si>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</si>
  <si>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</si>
  <si>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</si>
  <si>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</si>
  <si>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</si>
  <si>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</si>
  <si>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</si>
  <si>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</si>
  <si>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</si>
  <si>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</si>
  <si>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</si>
  <si>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</si>
  <si>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</si>
  <si>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</si>
  <si>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</si>
  <si>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</si>
  <si>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</si>
  <si>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</si>
  <si>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</si>
  <si>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</si>
  <si>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</si>
  <si>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</si>
  <si>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</si>
  <si>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</si>
  <si>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</si>
  <si>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</si>
  <si>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</si>
  <si>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</si>
  <si>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</si>
  <si>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</si>
  <si>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</si>
  <si>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</si>
  <si>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</si>
  <si>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</si>
  <si>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</si>
  <si>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</si>
  <si>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</si>
  <si>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</si>
  <si>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</si>
  <si>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</si>
  <si>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</si>
  <si>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</si>
  <si>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</si>
  <si>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</si>
  <si>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</si>
  <si>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</si>
  <si>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</si>
  <si>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</si>
  <si>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</si>
  <si>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</si>
  <si>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</si>
  <si>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</si>
  <si>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</si>
  <si>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</si>
  <si>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</si>
  <si>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</si>
  <si>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</si>
  <si>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</si>
  <si>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</si>
  <si>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</si>
  <si>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</si>
  <si>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</si>
  <si>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</si>
  <si>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</si>
  <si>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</si>
  <si>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</si>
  <si>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</si>
  <si>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</si>
  <si>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</si>
  <si>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</si>
  <si>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</si>
  <si>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</si>
  <si>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</si>
  <si>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</si>
  <si>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</si>
  <si>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</si>
  <si>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</si>
  <si>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</si>
  <si>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</si>
  <si>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</si>
  <si>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</si>
  <si>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</si>
  <si>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</si>
  <si>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</si>
  <si>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</si>
  <si>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</si>
  <si>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</si>
  <si>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</si>
  <si>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</si>
  <si>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</si>
  <si>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</si>
  <si>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</si>
  <si>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</si>
  <si>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</si>
  <si>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</si>
  <si>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</si>
  <si>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</si>
  <si>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</si>
  <si>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</si>
  <si>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</si>
  <si>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</si>
  <si>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</si>
  <si>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</si>
  <si>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</si>
  <si>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</si>
  <si>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</si>
  <si>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</si>
  <si>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</si>
  <si>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</si>
  <si>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</si>
  <si>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</si>
  <si>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</si>
  <si>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</si>
  <si>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</si>
  <si>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</si>
  <si>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</si>
  <si>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</si>
  <si>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</si>
  <si>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</si>
  <si>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</si>
  <si>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</si>
  <si>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</si>
  <si>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</si>
  <si>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</si>
  <si>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</si>
  <si>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</si>
  <si>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</si>
  <si>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</si>
  <si>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</si>
  <si>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</si>
  <si>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</si>
  <si>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</si>
  <si>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</si>
  <si>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</si>
  <si>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</si>
  <si>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</si>
  <si>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</si>
  <si>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</si>
  <si>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</si>
  <si>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</si>
  <si>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</si>
  <si>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</si>
  <si>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</si>
  <si>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</si>
  <si>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</si>
  <si>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</si>
  <si>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</si>
  <si>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</si>
  <si>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</si>
  <si>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</si>
  <si>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</si>
  <si>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</si>
  <si>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</si>
  <si>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</si>
  <si>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</si>
  <si>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</si>
  <si>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</si>
  <si>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</si>
  <si>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</si>
  <si>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</si>
  <si>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</si>
  <si>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</si>
  <si>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</si>
  <si>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</si>
  <si>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</si>
  <si>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</si>
  <si>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</si>
  <si>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</si>
  <si>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</si>
  <si>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</si>
  <si>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</si>
  <si>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</si>
  <si>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</si>
  <si>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</si>
  <si>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</si>
  <si>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</si>
  <si>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</si>
  <si>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</si>
  <si>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</si>
  <si>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</si>
  <si>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</si>
  <si>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</si>
  <si>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</si>
  <si>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</si>
  <si>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</si>
  <si>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</si>
  <si>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</si>
  <si>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</si>
  <si>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</si>
  <si>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</si>
  <si>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</si>
  <si>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</si>
  <si>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</si>
  <si>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</si>
  <si>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</si>
  <si>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</si>
  <si>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</si>
  <si>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</si>
  <si>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</si>
  <si>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</si>
  <si>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</si>
  <si>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</si>
  <si>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</si>
  <si>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</si>
  <si>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</si>
  <si>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</si>
  <si>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</si>
  <si>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</si>
  <si>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</si>
  <si>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</si>
  <si>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</si>
  <si>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</si>
  <si>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</si>
  <si>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</si>
  <si>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</si>
  <si>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</si>
  <si>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</si>
  <si>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</si>
  <si>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</si>
  <si>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</si>
  <si>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</si>
  <si>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</si>
  <si>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</si>
  <si>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</si>
  <si>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</si>
  <si>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</si>
  <si>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</si>
  <si>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</si>
  <si>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</si>
  <si>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</si>
  <si>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</si>
  <si>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</si>
  <si>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</si>
  <si>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</si>
  <si>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</si>
  <si>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</si>
  <si>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</si>
  <si>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</si>
  <si>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</si>
  <si>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</si>
  <si>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</si>
  <si>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</si>
  <si>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</si>
  <si>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</si>
  <si>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</si>
  <si>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</si>
  <si>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</si>
  <si>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</si>
  <si>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</si>
  <si>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</si>
  <si>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</si>
  <si>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</si>
  <si>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</si>
  <si>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</si>
  <si>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</si>
  <si>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</si>
  <si>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</si>
  <si>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</si>
  <si>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</si>
  <si>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</si>
  <si>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</si>
  <si>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</si>
  <si>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</si>
  <si>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</si>
  <si>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</si>
  <si>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</si>
  <si>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</si>
  <si>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</si>
  <si>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</si>
  <si>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</si>
  <si>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</si>
  <si>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</si>
  <si>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</si>
  <si>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</si>
  <si>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</si>
  <si>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</si>
  <si>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</si>
  <si>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</si>
  <si>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</si>
  <si>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</si>
  <si>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</si>
  <si>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</si>
  <si>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</si>
  <si>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</si>
  <si>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</si>
  <si>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</si>
  <si>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</si>
  <si>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</si>
  <si>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</si>
  <si>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</si>
  <si>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</si>
  <si>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</si>
  <si>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</si>
  <si>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</si>
  <si>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</si>
  <si>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</si>
  <si>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</si>
  <si>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</si>
  <si>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</si>
  <si>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</si>
  <si>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</si>
  <si>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</si>
  <si>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</si>
  <si>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</si>
  <si>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</si>
  <si>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</si>
  <si>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</si>
  <si>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</si>
  <si>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</si>
  <si>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</si>
  <si>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</si>
  <si>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</si>
  <si>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</si>
  <si>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</si>
  <si>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</si>
  <si>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</si>
  <si>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</si>
  <si>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</si>
  <si>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</si>
  <si>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</si>
  <si>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</si>
  <si>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</si>
  <si>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</si>
  <si>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</si>
  <si>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</si>
  <si>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</si>
  <si>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</si>
  <si>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</si>
  <si>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</si>
  <si>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</si>
  <si>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</si>
  <si>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</si>
  <si>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</si>
  <si>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</si>
  <si>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</si>
  <si>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</si>
  <si>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</si>
  <si>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</si>
  <si>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</si>
  <si>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</si>
  <si>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</si>
  <si>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</si>
  <si>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</si>
  <si>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</si>
  <si>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</si>
  <si>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</si>
  <si>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</si>
  <si>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</si>
  <si>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</si>
  <si>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</si>
  <si>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</si>
  <si>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</si>
  <si>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</si>
  <si>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</si>
  <si>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</si>
  <si>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</si>
  <si>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</si>
  <si>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</si>
  <si>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</si>
  <si>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</si>
  <si>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</si>
  <si>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</si>
  <si>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</si>
  <si>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</si>
  <si>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</si>
  <si>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</si>
  <si>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</si>
  <si>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</si>
  <si>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</si>
  <si>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</si>
  <si>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</si>
  <si>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</si>
  <si>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</si>
  <si>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</si>
  <si>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</si>
  <si>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</si>
  <si>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</si>
  <si>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</si>
  <si>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</si>
  <si>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</si>
  <si>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</si>
  <si>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</si>
  <si>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</si>
  <si>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</si>
  <si>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</si>
  <si>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</si>
  <si>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</si>
  <si>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</si>
  <si>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</si>
  <si>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</si>
  <si>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</si>
  <si>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</si>
  <si>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</si>
  <si>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</si>
  <si>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</si>
  <si>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</si>
  <si>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</si>
  <si>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</si>
  <si>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</si>
  <si>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</si>
  <si>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</si>
  <si>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</si>
  <si>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</si>
  <si>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</si>
  <si>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</si>
  <si>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</si>
  <si>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</si>
  <si>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</si>
  <si>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</si>
  <si>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</si>
  <si>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</si>
  <si>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</si>
  <si>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</si>
  <si>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</si>
  <si>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</si>
  <si>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</si>
  <si>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</si>
  <si>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</si>
  <si>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</si>
  <si>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</si>
  <si>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</si>
  <si>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</si>
  <si>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</si>
  <si>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</si>
  <si>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</si>
  <si>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</si>
  <si>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</si>
  <si>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</si>
  <si>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</si>
  <si>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</si>
  <si>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</si>
  <si>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</si>
  <si>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</si>
  <si>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</si>
  <si>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</si>
  <si>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</si>
  <si>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</si>
  <si>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</si>
  <si>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</si>
  <si>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</si>
  <si>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</si>
  <si>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</si>
  <si>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</si>
  <si>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</si>
  <si>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</si>
  <si>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</si>
  <si>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</si>
  <si>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</si>
  <si>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</si>
  <si>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</si>
  <si>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</si>
  <si>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</si>
  <si>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</si>
  <si>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</si>
  <si>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</si>
  <si>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</si>
  <si>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</si>
  <si>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</si>
  <si>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</si>
  <si>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</si>
  <si>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</si>
  <si>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</si>
  <si>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</si>
  <si>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</si>
  <si>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</si>
  <si>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</si>
  <si>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</si>
  <si>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</si>
  <si>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</si>
  <si>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</si>
  <si>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</si>
  <si>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</si>
  <si>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</si>
  <si>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</si>
  <si>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</si>
  <si>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</si>
  <si>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</si>
  <si>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</si>
  <si>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</si>
  <si>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</si>
  <si>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</si>
  <si>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</si>
  <si>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</si>
  <si>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</si>
  <si>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</si>
  <si>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</si>
  <si>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</si>
  <si>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</si>
  <si>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</si>
  <si>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</si>
  <si>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</si>
  <si>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</si>
  <si>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</si>
  <si>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</si>
  <si>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</si>
  <si>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</si>
  <si>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</si>
  <si>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</si>
  <si>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</si>
  <si>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</si>
  <si>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</si>
  <si>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</si>
  <si>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</si>
  <si>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</si>
  <si>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</si>
  <si>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</si>
  <si>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</si>
  <si>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</si>
  <si>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</si>
  <si>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</si>
  <si>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</si>
  <si>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</si>
  <si>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</si>
  <si>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</si>
  <si>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</si>
  <si>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</si>
  <si>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</si>
  <si>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</si>
  <si>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</si>
  <si>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</si>
  <si>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</si>
  <si>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</si>
  <si>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</si>
  <si>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</si>
  <si>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</si>
  <si>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</si>
  <si>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</si>
  <si>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</si>
  <si>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</si>
  <si>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</si>
  <si>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</si>
  <si>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</si>
  <si>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</si>
  <si>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</si>
  <si>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</si>
  <si>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</si>
  <si>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</si>
  <si>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</si>
  <si>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</si>
  <si>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</si>
  <si>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</si>
  <si>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</si>
  <si>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</si>
  <si>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</si>
  <si>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</si>
  <si>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</si>
  <si>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</si>
  <si>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</si>
  <si>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</si>
  <si>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</si>
  <si>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</si>
  <si>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</si>
  <si>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</si>
  <si>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</si>
  <si>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</si>
  <si>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</si>
  <si>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</si>
  <si>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</si>
  <si>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</si>
  <si>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</si>
  <si>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</si>
  <si>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</si>
  <si>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</si>
  <si>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</si>
  <si>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</si>
  <si>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</si>
  <si>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</si>
  <si>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</si>
  <si>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</si>
  <si>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</si>
  <si>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</si>
  <si>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</si>
  <si>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</si>
  <si>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</si>
  <si>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</si>
  <si>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</si>
  <si>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</si>
  <si>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</si>
  <si>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</si>
  <si>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</si>
  <si>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</si>
  <si>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</si>
  <si>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</si>
  <si>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</si>
  <si>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</si>
  <si>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</si>
  <si>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</si>
  <si>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</si>
  <si>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</si>
  <si>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</si>
  <si>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</si>
  <si>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</si>
  <si>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</si>
  <si>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</si>
  <si>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</si>
  <si>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</si>
  <si>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</si>
  <si>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</si>
  <si>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</si>
  <si>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</si>
  <si>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</si>
  <si>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</si>
  <si>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</si>
  <si>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</si>
  <si>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</si>
  <si>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</si>
  <si>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</si>
  <si>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</si>
  <si>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</si>
  <si>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</si>
  <si>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</si>
  <si>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</si>
  <si>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</si>
  <si>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</si>
  <si>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</si>
  <si>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</si>
  <si>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</si>
  <si>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</si>
  <si>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</si>
  <si>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</si>
  <si>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</si>
  <si>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</si>
  <si>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</si>
  <si>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</si>
  <si>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</si>
  <si>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</si>
  <si>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</si>
  <si>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</si>
  <si>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</si>
  <si>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</si>
  <si>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</si>
  <si>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</si>
  <si>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</si>
  <si>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</si>
  <si>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</si>
  <si>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</si>
  <si>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</si>
  <si>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</si>
  <si>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</si>
  <si>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</si>
  <si>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</si>
  <si>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</si>
  <si>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</si>
  <si>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</si>
  <si>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</si>
  <si>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</si>
  <si>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</si>
  <si>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</si>
  <si>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</si>
  <si>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</si>
  <si>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</si>
  <si>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</si>
  <si>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</si>
  <si>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</si>
  <si>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</si>
  <si>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</si>
  <si>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</si>
  <si>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</si>
  <si>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</si>
  <si>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</si>
  <si>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</si>
  <si>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</si>
  <si>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</si>
  <si>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</si>
  <si>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</si>
  <si>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</si>
  <si>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</si>
  <si>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</si>
  <si>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</si>
  <si>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</si>
  <si>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</si>
  <si>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</si>
  <si>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</si>
  <si>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</si>
  <si>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</si>
  <si>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</si>
  <si>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</si>
  <si>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</si>
  <si>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</si>
  <si>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</si>
  <si>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</si>
  <si>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</si>
  <si>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</si>
  <si>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</si>
  <si>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</si>
  <si>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</si>
  <si>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</si>
  <si>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</si>
  <si>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</si>
  <si>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</si>
  <si>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</si>
  <si>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</si>
  <si>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</si>
  <si>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</si>
  <si>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</si>
  <si>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</si>
  <si>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</si>
  <si>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</si>
  <si>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</si>
  <si>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</si>
  <si>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</si>
  <si>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</si>
  <si>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</si>
  <si>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</si>
  <si>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</si>
  <si>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</si>
  <si>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</si>
  <si>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</si>
  <si>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</si>
  <si>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</si>
  <si>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</si>
  <si>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</si>
  <si>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</si>
  <si>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</si>
  <si>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</si>
  <si>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</si>
  <si>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</si>
  <si>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</si>
  <si>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</si>
  <si>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</si>
  <si>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</si>
  <si>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</si>
  <si>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</si>
  <si>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</si>
  <si>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</si>
  <si>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</si>
  <si>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</si>
  <si>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</si>
  <si>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</si>
  <si>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</si>
  <si>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</si>
  <si>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</si>
  <si>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</si>
  <si>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</si>
  <si>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</si>
  <si>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</si>
  <si>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</si>
  <si>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</si>
  <si>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</si>
  <si>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</si>
  <si>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</si>
  <si>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</si>
  <si>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</si>
  <si>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</si>
  <si>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</si>
  <si>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</si>
  <si>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</si>
  <si>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</si>
  <si>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</si>
  <si>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</si>
  <si>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</si>
  <si>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</si>
  <si>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</si>
  <si>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</si>
  <si>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</si>
  <si>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</si>
  <si>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</si>
  <si>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</si>
  <si>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</si>
  <si>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</si>
  <si>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</si>
  <si>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</si>
  <si>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</si>
  <si>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</si>
  <si>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</si>
  <si>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</si>
  <si>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</si>
  <si>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</si>
  <si>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</si>
  <si>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</si>
  <si>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</si>
  <si>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</si>
  <si>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</si>
  <si>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</si>
  <si>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</si>
  <si>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</si>
  <si>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</si>
  <si>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</si>
  <si>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</si>
  <si>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</si>
  <si>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</si>
  <si>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</si>
  <si>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</si>
  <si>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</si>
  <si>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</si>
  <si>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</si>
  <si>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</si>
  <si>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</si>
  <si>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</si>
  <si>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</si>
  <si>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</si>
  <si>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</si>
  <si>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</si>
  <si>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</si>
  <si>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</si>
  <si>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</si>
  <si>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</si>
  <si>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</si>
  <si>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</si>
  <si>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</si>
  <si>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</si>
  <si>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</si>
  <si>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</si>
  <si>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</si>
  <si>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</si>
  <si>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</si>
  <si>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</si>
  <si>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</si>
  <si>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</si>
  <si>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</si>
  <si>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</si>
  <si>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</si>
  <si>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</si>
  <si>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</si>
  <si>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</si>
  <si>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</si>
  <si>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</si>
  <si>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</si>
  <si>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</si>
  <si>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</si>
  <si>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</si>
  <si>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</si>
  <si>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</si>
  <si>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</si>
  <si>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</si>
  <si>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</si>
  <si>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</si>
  <si>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</si>
  <si>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</si>
  <si>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</si>
  <si>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</si>
  <si>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</si>
  <si>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</si>
  <si>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</si>
  <si>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</si>
  <si>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</si>
  <si>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</si>
  <si>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</si>
  <si>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</si>
  <si>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</si>
  <si>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</si>
  <si>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</si>
  <si>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</si>
  <si>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</si>
  <si>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</si>
  <si>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</si>
  <si>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</si>
  <si>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</si>
  <si>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</si>
  <si>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</si>
  <si>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</si>
  <si>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</si>
  <si>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</si>
  <si>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</si>
  <si>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</si>
  <si>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</si>
  <si>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</si>
  <si>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</si>
  <si>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</si>
  <si>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</si>
  <si>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</si>
  <si>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</si>
  <si>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</si>
  <si>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</si>
  <si>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</si>
  <si>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</si>
  <si>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</si>
  <si>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</si>
  <si>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</si>
  <si>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</si>
  <si>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</si>
  <si>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</si>
  <si>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</si>
  <si>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</si>
  <si>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</si>
  <si>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</si>
  <si>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</si>
  <si>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</si>
  <si>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</si>
  <si>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</si>
  <si>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</si>
  <si>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</si>
  <si>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</si>
  <si>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</si>
  <si>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</si>
  <si>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</si>
  <si>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</si>
  <si>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</si>
  <si>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</si>
  <si>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</si>
  <si>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</si>
  <si>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</si>
  <si>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</si>
  <si>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</si>
  <si>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</si>
  <si>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</si>
  <si>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</si>
  <si>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</si>
  <si>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</si>
  <si>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</si>
  <si>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</si>
  <si>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</si>
  <si>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</si>
  <si>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</si>
  <si>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</si>
  <si>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</si>
  <si>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</si>
  <si>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</si>
  <si>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</si>
  <si>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</si>
  <si>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</si>
  <si>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</si>
  <si>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</si>
  <si>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</si>
  <si>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</si>
  <si>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</si>
  <si>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</si>
  <si>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</si>
  <si>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</si>
  <si>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</si>
  <si>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</si>
  <si>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</si>
  <si>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</si>
  <si>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</si>
  <si>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</si>
  <si>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</si>
  <si>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</si>
  <si>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</si>
  <si>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</si>
  <si>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</si>
  <si>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</si>
  <si>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</si>
  <si>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</si>
  <si>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</si>
  <si>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</si>
  <si>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</si>
  <si>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</si>
  <si>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</si>
  <si>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</si>
  <si>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</si>
  <si>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</si>
  <si>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</si>
  <si>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</si>
  <si>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</si>
  <si>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</si>
  <si>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</si>
  <si>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</si>
  <si>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</si>
  <si>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</si>
  <si>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</si>
  <si>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</si>
  <si>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</si>
  <si>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</si>
  <si>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</si>
  <si>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</si>
  <si>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</si>
  <si>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</si>
  <si>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</si>
  <si>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</si>
  <si>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</si>
  <si>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</si>
  <si>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</si>
  <si>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</si>
  <si>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</si>
  <si>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</si>
  <si>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</si>
  <si>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</si>
  <si>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</si>
  <si>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</si>
  <si>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</si>
  <si>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</si>
  <si>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</si>
  <si>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</si>
  <si>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</si>
  <si>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</si>
  <si>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</si>
  <si>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</si>
  <si>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</si>
  <si>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</si>
  <si>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</si>
  <si>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</si>
  <si>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</si>
  <si>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</si>
  <si>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</si>
  <si>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</si>
  <si>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</si>
  <si>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</si>
  <si>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</si>
  <si>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</si>
  <si>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</si>
  <si>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</si>
  <si>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</si>
  <si>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</si>
  <si>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</si>
  <si>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</si>
  <si>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</si>
  <si>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</si>
  <si>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</si>
  <si>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</si>
  <si>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</si>
  <si>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</si>
  <si>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</si>
  <si>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</si>
  <si>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</si>
  <si>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</si>
  <si>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</si>
  <si>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</si>
  <si>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</si>
  <si>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</si>
  <si>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</si>
  <si>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</si>
  <si>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</si>
  <si>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</si>
  <si>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</si>
  <si>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</si>
  <si>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</si>
  <si>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</si>
  <si>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</si>
  <si>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</si>
  <si>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</si>
  <si>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</si>
  <si>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</si>
  <si>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</si>
  <si>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</si>
  <si>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</si>
  <si>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</si>
  <si>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</si>
  <si>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</si>
  <si>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</si>
  <si>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</si>
  <si>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</si>
  <si>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</si>
  <si>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</si>
  <si>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</si>
  <si>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</si>
  <si>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</si>
  <si>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</si>
  <si>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</si>
  <si>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</si>
  <si>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</si>
  <si>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</si>
  <si>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</si>
  <si>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</si>
  <si>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</si>
  <si>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</si>
  <si>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</si>
  <si>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</si>
  <si>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</si>
  <si>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</si>
  <si>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</si>
  <si>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</si>
  <si>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</si>
  <si>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</si>
  <si>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</si>
  <si>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</si>
  <si>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</si>
  <si>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</si>
  <si>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</si>
  <si>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</si>
  <si>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</si>
  <si>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</si>
  <si>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</si>
  <si>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</si>
  <si>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</si>
  <si>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</si>
  <si>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</si>
  <si>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</si>
  <si>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</si>
  <si>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</si>
  <si>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</si>
  <si>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</si>
  <si>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</si>
  <si>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</si>
  <si>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</si>
  <si>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</si>
  <si>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</si>
  <si>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</si>
  <si>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</si>
  <si>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</si>
  <si>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</si>
  <si>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</si>
  <si>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</si>
  <si>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</si>
  <si>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</si>
  <si>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</si>
  <si>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</si>
  <si>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</si>
  <si>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</si>
  <si>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</si>
  <si>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</si>
  <si>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</si>
  <si>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</si>
  <si>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</si>
  <si>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</si>
  <si>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</si>
  <si>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</si>
  <si>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</si>
  <si>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</si>
  <si>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</si>
  <si>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</si>
  <si>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</si>
  <si>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</si>
  <si>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</si>
  <si>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</si>
  <si>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</si>
  <si>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</si>
  <si>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</si>
  <si>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</si>
  <si>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</si>
  <si>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</si>
  <si>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</si>
  <si>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</si>
  <si>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</si>
  <si>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</si>
  <si>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</si>
  <si>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</si>
  <si>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</si>
  <si>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</si>
  <si>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</si>
  <si>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</si>
  <si>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</si>
  <si>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</si>
  <si>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</si>
  <si>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</si>
  <si>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</si>
  <si>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</si>
  <si>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</si>
  <si>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</si>
  <si>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</si>
  <si>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</si>
  <si>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</si>
  <si>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</si>
  <si>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</si>
  <si>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</si>
  <si>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</si>
  <si>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</si>
  <si>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</si>
  <si>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</si>
  <si>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</si>
  <si>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</si>
  <si>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</si>
  <si>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</si>
  <si>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</si>
  <si>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</si>
  <si>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</si>
  <si>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</si>
  <si>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</si>
  <si>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</si>
  <si>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</si>
  <si>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</si>
  <si>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</si>
  <si>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</si>
  <si>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</si>
  <si>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</si>
  <si>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</si>
  <si>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</si>
  <si>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</si>
  <si>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</si>
  <si>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</si>
  <si>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</si>
  <si>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</si>
  <si>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</si>
  <si>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</si>
  <si>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</si>
  <si>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</si>
  <si>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</si>
  <si>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</si>
  <si>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</si>
  <si>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</si>
  <si>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</si>
  <si>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</si>
  <si>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</si>
  <si>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</si>
  <si>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</si>
  <si>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</si>
  <si>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</si>
  <si>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</si>
  <si>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</si>
  <si>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</si>
  <si>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</si>
  <si>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</si>
  <si>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</si>
  <si>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</si>
  <si>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</si>
  <si>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</si>
  <si>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</si>
  <si>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</si>
  <si>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</si>
  <si>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</si>
  <si>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</si>
  <si>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</si>
  <si>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</si>
  <si>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</si>
  <si>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</si>
  <si>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</si>
  <si>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</si>
  <si>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</si>
  <si>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</si>
  <si>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</si>
  <si>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</si>
  <si>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</si>
  <si>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</si>
  <si>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</si>
  <si>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</si>
  <si>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</si>
  <si>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</si>
  <si>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</si>
  <si>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</si>
  <si>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</si>
  <si>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</si>
  <si>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</si>
  <si>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</si>
  <si>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</si>
  <si>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</si>
  <si>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</si>
  <si>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</si>
  <si>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</si>
  <si>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</si>
  <si>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</si>
  <si>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</si>
  <si>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</si>
  <si>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</si>
  <si>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</si>
  <si>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</si>
  <si>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</si>
  <si>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</si>
  <si>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</si>
  <si>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</si>
  <si>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</si>
  <si>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</si>
  <si>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</si>
  <si>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</si>
  <si>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</si>
  <si>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</si>
  <si>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</si>
  <si>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</si>
  <si>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</si>
  <si>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</si>
  <si>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</si>
  <si>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</si>
  <si>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</si>
  <si>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</si>
  <si>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</si>
  <si>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</si>
  <si>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</si>
  <si>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</si>
  <si>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</si>
  <si>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</si>
  <si>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</si>
  <si>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</si>
  <si>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</si>
  <si>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</si>
  <si>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</si>
  <si>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</si>
  <si>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</si>
  <si>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</si>
  <si>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</si>
  <si>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</si>
  <si>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</si>
  <si>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</si>
  <si>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</si>
  <si>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</si>
  <si>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</si>
  <si>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</si>
  <si>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</si>
  <si>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</si>
  <si>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</si>
  <si>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</si>
  <si>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</si>
  <si>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</si>
  <si>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</si>
  <si>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</si>
  <si>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</si>
  <si>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</si>
  <si>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</si>
  <si>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</si>
  <si>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</si>
  <si>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</si>
  <si>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</si>
  <si>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</si>
  <si>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</si>
  <si>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</si>
  <si>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</si>
  <si>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</si>
  <si>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</si>
  <si>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</si>
  <si>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</si>
  <si>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</si>
  <si>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</si>
  <si>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</si>
  <si>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</si>
  <si>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</si>
  <si>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</si>
  <si>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</si>
  <si>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</si>
  <si>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</si>
  <si>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</si>
  <si>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</si>
  <si>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</si>
  <si>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</si>
  <si>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</si>
  <si>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</si>
  <si>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</si>
  <si>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</si>
  <si>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</si>
  <si>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</si>
  <si>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</si>
  <si>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</si>
  <si>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</si>
  <si>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</si>
  <si>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</si>
  <si>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</si>
  <si>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</si>
  <si>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</si>
  <si>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</si>
  <si>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</si>
  <si>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</si>
  <si>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</si>
  <si>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</si>
  <si>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</si>
  <si>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</si>
  <si>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</si>
  <si>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</si>
  <si>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</si>
  <si>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</si>
  <si>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</si>
  <si>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</si>
  <si>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</si>
  <si>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</si>
  <si>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</si>
  <si>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</si>
  <si>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</si>
  <si>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</si>
  <si>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</si>
  <si>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</si>
  <si>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</si>
  <si>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</si>
  <si>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</si>
  <si>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</si>
  <si>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</si>
  <si>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</si>
  <si>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</si>
  <si>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</si>
  <si>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</si>
  <si>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</si>
  <si>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</si>
  <si>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</si>
  <si>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</si>
  <si>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</si>
  <si>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</si>
  <si>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</si>
  <si>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</si>
  <si>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</si>
  <si>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</si>
  <si>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</si>
  <si>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</si>
  <si>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</si>
  <si>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</si>
  <si>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</si>
  <si>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</si>
  <si>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</si>
  <si>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</si>
  <si>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</si>
  <si>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</si>
  <si>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</si>
  <si>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</si>
  <si>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</si>
  <si>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</si>
  <si>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</si>
  <si>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</si>
  <si>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</si>
  <si>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</si>
  <si>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</si>
  <si>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</si>
  <si>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</si>
  <si>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</si>
  <si>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</si>
  <si>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</si>
  <si>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</si>
  <si>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</si>
  <si>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</si>
  <si>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</si>
  <si>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</si>
  <si>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</si>
  <si>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</si>
  <si>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</si>
  <si>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</si>
  <si>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</si>
  <si>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</si>
  <si>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</si>
  <si>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</si>
  <si>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</si>
  <si>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</si>
  <si>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</si>
  <si>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</si>
  <si>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</si>
  <si>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</si>
  <si>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</si>
  <si>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</si>
  <si>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</si>
  <si>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</si>
  <si>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</si>
  <si>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</si>
  <si>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</si>
  <si>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</si>
  <si>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</si>
  <si>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</si>
  <si>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</si>
  <si>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</si>
  <si>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</si>
  <si>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</si>
  <si>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</si>
  <si>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</si>
  <si>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</si>
  <si>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</si>
  <si>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</si>
  <si>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</si>
  <si>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</si>
  <si>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</si>
  <si>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</si>
  <si>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</si>
  <si>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</si>
  <si>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</si>
  <si>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</si>
  <si>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</si>
  <si>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</si>
  <si>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</si>
  <si>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</si>
  <si>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</si>
  <si>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</si>
  <si>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</si>
  <si>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</si>
  <si>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</si>
  <si>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</si>
  <si>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</si>
  <si>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</si>
  <si>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</si>
  <si>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</si>
  <si>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</si>
  <si>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</si>
  <si>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</si>
  <si>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</si>
  <si>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</si>
  <si>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</si>
  <si>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</si>
  <si>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</si>
  <si>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</si>
  <si>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</si>
  <si>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</si>
  <si>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</si>
  <si>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</si>
  <si>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</si>
  <si>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</si>
  <si>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</si>
  <si>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</si>
  <si>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</si>
  <si>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</si>
  <si>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</si>
  <si>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</si>
  <si>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</si>
  <si>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</si>
  <si>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</si>
  <si>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</si>
  <si>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</si>
  <si>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</si>
  <si>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</si>
  <si>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</si>
  <si>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</si>
  <si>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</si>
  <si>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</si>
  <si>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</si>
  <si>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</si>
  <si>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</si>
  <si>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</si>
  <si>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</si>
  <si>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</si>
  <si>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</si>
  <si>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</si>
  <si>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</si>
  <si>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</si>
  <si>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</si>
  <si>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</si>
  <si>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</si>
  <si>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</si>
  <si>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</si>
  <si>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</si>
  <si>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</si>
  <si>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</si>
  <si>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</si>
  <si>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</si>
  <si>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</si>
  <si>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</si>
  <si>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</si>
  <si>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</si>
  <si>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</si>
  <si>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</si>
  <si>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</si>
  <si>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</si>
  <si>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</si>
  <si>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</si>
  <si>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</si>
  <si>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</si>
  <si>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</si>
  <si>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</si>
  <si>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</si>
  <si>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</si>
  <si>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</si>
  <si>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</si>
  <si>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</si>
  <si>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</si>
  <si>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</si>
  <si>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</si>
  <si>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</si>
  <si>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</si>
  <si>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</si>
  <si>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</si>
  <si>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</si>
  <si>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</si>
  <si>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</si>
  <si>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</si>
  <si>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</si>
  <si>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</si>
  <si>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</si>
  <si>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</si>
  <si>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</si>
  <si>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</si>
  <si>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</si>
  <si>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</si>
  <si>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</si>
  <si>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</si>
  <si>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</si>
  <si>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</si>
  <si>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</si>
  <si>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</si>
  <si>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</si>
  <si>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</si>
  <si>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</si>
  <si>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</si>
  <si>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</si>
  <si>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</si>
  <si>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</si>
  <si>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</si>
  <si>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</si>
  <si>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</si>
  <si>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</si>
  <si>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</si>
  <si>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</si>
  <si>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</si>
  <si>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</si>
  <si>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</si>
  <si>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</si>
  <si>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</si>
  <si>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</si>
  <si>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</si>
  <si>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</si>
  <si>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</si>
  <si>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</si>
  <si>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</si>
  <si>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</si>
  <si>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</si>
  <si>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</si>
  <si>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</si>
  <si>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</si>
  <si>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</si>
  <si>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</si>
  <si>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</si>
  <si>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</si>
  <si>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</si>
  <si>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</si>
  <si>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</si>
  <si>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</si>
  <si>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</si>
  <si>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</si>
  <si>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</si>
  <si>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</si>
  <si>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</si>
  <si>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</si>
  <si>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</si>
  <si>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</si>
  <si>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</si>
  <si>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</si>
  <si>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</si>
  <si>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</si>
  <si>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</si>
  <si>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</si>
  <si>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</si>
  <si>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</si>
  <si>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</si>
  <si>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</si>
  <si>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</si>
  <si>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</si>
  <si>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</si>
  <si>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</si>
  <si>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</si>
  <si>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</si>
  <si>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</si>
  <si>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</si>
  <si>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</si>
  <si>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</si>
  <si>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</si>
  <si>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</si>
  <si>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</si>
  <si>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</si>
  <si>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</si>
  <si>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</si>
  <si>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</si>
  <si>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</si>
  <si>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</si>
  <si>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</si>
  <si>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</si>
  <si>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</si>
  <si>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</si>
  <si>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</si>
  <si>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</si>
  <si>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</si>
  <si>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</si>
  <si>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</si>
  <si>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</si>
  <si>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</si>
  <si>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</si>
  <si>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</si>
  <si>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</si>
  <si>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</si>
  <si>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</si>
  <si>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</si>
  <si>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</si>
  <si>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</si>
  <si>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</si>
  <si>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</si>
  <si>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</si>
  <si>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</si>
  <si>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</si>
  <si>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</si>
  <si>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</si>
  <si>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</si>
  <si>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</si>
  <si>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</si>
  <si>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</si>
  <si>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</si>
  <si>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</si>
  <si>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</si>
  <si>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</si>
  <si>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</si>
  <si>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</si>
  <si>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</si>
  <si>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</si>
  <si>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</si>
  <si>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</si>
  <si>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</si>
  <si>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</si>
  <si>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</si>
  <si>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</si>
  <si>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</si>
  <si>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</si>
  <si>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</si>
  <si>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</si>
  <si>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</si>
  <si>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</si>
  <si>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</si>
  <si>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</si>
  <si>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</si>
  <si>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</si>
  <si>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</si>
  <si>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</si>
  <si>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</si>
  <si>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</si>
  <si>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</si>
  <si>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</si>
  <si>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</si>
  <si>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</si>
  <si>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</si>
  <si>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</si>
  <si>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</si>
  <si>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</si>
  <si>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</si>
  <si>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</si>
  <si>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</si>
  <si>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</si>
  <si>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</si>
  <si>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</si>
  <si>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</si>
  <si>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</si>
  <si>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</si>
  <si>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</si>
  <si>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</si>
  <si>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</si>
  <si>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</si>
  <si>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</si>
  <si>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</si>
  <si>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</si>
  <si>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</si>
  <si>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</si>
  <si>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</si>
  <si>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</si>
  <si>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</si>
  <si>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</si>
  <si>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</si>
  <si>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</si>
  <si>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</si>
  <si>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</si>
  <si>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</si>
  <si>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</si>
  <si>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</si>
  <si>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</si>
  <si>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</si>
  <si>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</si>
  <si>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</si>
  <si>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</si>
  <si>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</si>
  <si>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</si>
  <si>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</si>
  <si>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</si>
  <si>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</si>
  <si>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</si>
  <si>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</si>
  <si>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</si>
  <si>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</si>
  <si>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</si>
  <si>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</si>
  <si>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</si>
  <si>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</si>
  <si>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</si>
  <si>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</si>
  <si>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</si>
  <si>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</si>
  <si>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</si>
  <si>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</si>
  <si>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</si>
  <si>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</si>
  <si>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</si>
  <si>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</si>
  <si>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</si>
  <si>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</si>
  <si>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</si>
  <si>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</si>
  <si>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</si>
  <si>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</si>
  <si>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</si>
  <si>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</si>
  <si>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</si>
  <si>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</si>
  <si>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</si>
  <si>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</si>
  <si>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</si>
  <si>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</si>
  <si>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</si>
  <si>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</si>
  <si>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</si>
  <si>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</si>
  <si>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</si>
  <si>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</si>
  <si>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</si>
  <si>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</si>
  <si>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</si>
  <si>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</si>
  <si>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</si>
  <si>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</si>
  <si>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</si>
  <si>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</si>
  <si>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</si>
  <si>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</si>
  <si>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</si>
  <si>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</si>
  <si>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</si>
  <si>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</si>
  <si>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</si>
  <si>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</si>
  <si>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</si>
  <si>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</si>
  <si>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</si>
  <si>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</si>
  <si>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</si>
  <si>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</si>
  <si>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</si>
  <si>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</si>
  <si>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</si>
  <si>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</si>
  <si>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</si>
  <si>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</si>
  <si>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</si>
  <si>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</si>
  <si>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</si>
  <si>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</si>
  <si>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</si>
  <si>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</si>
  <si>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</si>
  <si>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</si>
  <si>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</si>
  <si>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</si>
  <si>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</si>
  <si>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</si>
  <si>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</si>
  <si>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</si>
  <si>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</si>
  <si>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</si>
  <si>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</si>
  <si>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</si>
  <si>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</si>
  <si>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</si>
  <si>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</si>
  <si>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</si>
  <si>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</si>
  <si>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</si>
  <si>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</si>
  <si>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</si>
  <si>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</si>
  <si>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</si>
  <si>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</si>
  <si>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</si>
  <si>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</si>
  <si>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</si>
  <si>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</si>
  <si>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</si>
  <si>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</si>
  <si>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</si>
  <si>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</si>
  <si>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</si>
  <si>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</si>
  <si>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</si>
  <si>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</si>
  <si>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</si>
  <si>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</si>
  <si>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</si>
  <si>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</si>
  <si>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</si>
  <si>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</si>
  <si>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</si>
  <si>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</si>
  <si>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</si>
  <si>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</si>
  <si>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</si>
  <si>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</si>
  <si>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</si>
  <si>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</si>
  <si>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</si>
  <si>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</si>
  <si>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</si>
  <si>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</si>
  <si>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</si>
  <si>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</si>
  <si>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</si>
  <si>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</si>
  <si>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</si>
  <si>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</si>
  <si>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</si>
  <si>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</si>
  <si>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</si>
  <si>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</si>
  <si>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</si>
  <si>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</si>
  <si>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</si>
  <si>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</si>
  <si>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</si>
  <si>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</si>
  <si>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</si>
  <si>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</si>
  <si>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</si>
  <si>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</si>
  <si>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</si>
  <si>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</si>
  <si>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</si>
  <si>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</si>
  <si>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</si>
  <si>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</si>
  <si>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</si>
  <si>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</si>
  <si>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</si>
  <si>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</si>
  <si>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</si>
  <si>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</si>
  <si>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</si>
  <si>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</si>
  <si>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</si>
  <si>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</si>
  <si>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</si>
  <si>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</si>
  <si>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</si>
  <si>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</si>
  <si>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</si>
  <si>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</si>
  <si>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</si>
  <si>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</si>
  <si>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</si>
  <si>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</si>
  <si>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</si>
  <si>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</si>
  <si>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</si>
  <si>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</si>
  <si>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</si>
  <si>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</si>
  <si>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</si>
  <si>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</si>
  <si>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</si>
  <si>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</si>
  <si>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</si>
  <si>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</si>
  <si>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</si>
  <si>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</si>
  <si>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</si>
  <si>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</si>
  <si>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</si>
  <si>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</si>
  <si>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</si>
  <si>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</si>
  <si>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</si>
  <si>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</si>
  <si>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</si>
  <si>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</si>
  <si>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</si>
  <si>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</si>
  <si>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</si>
  <si>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</si>
  <si>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</si>
  <si>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</si>
  <si>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</si>
  <si>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</si>
  <si>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</si>
  <si>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</si>
  <si>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</si>
  <si>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</si>
  <si>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</si>
  <si>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</si>
  <si>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</si>
  <si>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</si>
  <si>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</si>
  <si>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</si>
  <si>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</si>
  <si>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</si>
  <si>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</si>
  <si>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</si>
  <si>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</si>
  <si>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</si>
  <si>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</si>
  <si>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</si>
  <si>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</si>
  <si>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</si>
  <si>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</si>
  <si>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</si>
  <si>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</si>
  <si>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</si>
  <si>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</si>
  <si>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</si>
  <si>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</si>
  <si>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</si>
  <si>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</si>
  <si>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</si>
  <si>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</si>
  <si>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</si>
  <si>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</si>
  <si>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</si>
  <si>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</si>
  <si>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</si>
  <si>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</si>
  <si>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</si>
  <si>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</si>
  <si>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</si>
  <si>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</si>
  <si>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</si>
  <si>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</si>
  <si>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</si>
  <si>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</si>
  <si>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</si>
  <si>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</si>
  <si>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</si>
  <si>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</si>
  <si>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</si>
  <si>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</si>
  <si>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</si>
  <si>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</si>
  <si>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</si>
  <si>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</si>
  <si>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</si>
  <si>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</si>
  <si>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</si>
  <si>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</si>
  <si>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</si>
  <si>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</si>
  <si>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</si>
  <si>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</si>
  <si>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</si>
  <si>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</si>
  <si>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</si>
  <si>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</si>
  <si>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</si>
  <si>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</si>
  <si>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</si>
  <si>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</si>
  <si>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</si>
  <si>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</si>
  <si>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</si>
  <si>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</si>
  <si>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</si>
  <si>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</si>
  <si>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</si>
  <si>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</si>
  <si>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</si>
  <si>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</si>
  <si>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</si>
  <si>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</si>
  <si>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</si>
  <si>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</si>
  <si>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</si>
  <si>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</si>
  <si>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</si>
  <si>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</si>
  <si>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</si>
  <si>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</si>
  <si>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</si>
  <si>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</si>
  <si>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</si>
  <si>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</si>
  <si>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</si>
  <si>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</si>
  <si>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</si>
  <si>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</si>
  <si>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</si>
  <si>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</si>
  <si>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</si>
  <si>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</si>
  <si>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</si>
  <si>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</si>
  <si>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</si>
  <si>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</si>
  <si>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</si>
  <si>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</si>
  <si>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</si>
  <si>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</si>
  <si>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</si>
  <si>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</si>
  <si>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</si>
  <si>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</si>
  <si>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</si>
  <si>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</si>
  <si>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</si>
  <si>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</si>
  <si>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</si>
  <si>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</si>
  <si>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</si>
  <si>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</si>
  <si>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</si>
  <si>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</si>
  <si>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</si>
  <si>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</si>
  <si>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</si>
  <si>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</si>
  <si>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</si>
  <si>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</si>
  <si>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</si>
  <si>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</si>
  <si>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</si>
  <si>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</si>
  <si>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</si>
  <si>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</si>
  <si>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</si>
  <si>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</si>
  <si>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</si>
  <si>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</si>
  <si>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</si>
  <si>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</si>
  <si>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</si>
  <si>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</si>
  <si>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</si>
  <si>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</si>
  <si>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</si>
  <si>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</si>
  <si>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</si>
  <si>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</si>
  <si>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</si>
  <si>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</si>
  <si>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</si>
  <si>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</si>
  <si>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</si>
  <si>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</si>
  <si>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</si>
  <si>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</si>
  <si>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</si>
  <si>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</si>
  <si>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</si>
  <si>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</si>
  <si>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</si>
  <si>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</si>
  <si>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</si>
  <si>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</si>
  <si>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</si>
  <si>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</si>
  <si>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</si>
  <si>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</si>
  <si>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</si>
  <si>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</si>
  <si>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</si>
  <si>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</si>
  <si>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</si>
  <si>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</si>
  <si>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</si>
  <si>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</si>
  <si>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</si>
  <si>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</si>
  <si>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</si>
  <si>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</si>
  <si>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</si>
  <si>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</si>
  <si>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</si>
  <si>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</si>
  <si>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</si>
  <si>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</si>
  <si>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</si>
  <si>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</si>
  <si>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</si>
  <si>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</si>
  <si>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</si>
  <si>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</si>
  <si>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</si>
  <si>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</si>
  <si>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</si>
  <si>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</si>
  <si>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</si>
  <si>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</si>
  <si>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</si>
  <si>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</si>
  <si>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</si>
  <si>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</si>
  <si>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</si>
  <si>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</si>
  <si>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</si>
  <si>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</si>
  <si>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</si>
  <si>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</si>
  <si>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</si>
  <si>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</si>
  <si>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</si>
  <si>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</si>
  <si>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</si>
  <si>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</si>
  <si>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</si>
  <si>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</si>
  <si>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</si>
  <si>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</si>
  <si>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</si>
  <si>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</si>
  <si>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</si>
  <si>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</si>
  <si>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</si>
  <si>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</si>
  <si>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</si>
  <si>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</si>
  <si>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</si>
  <si>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</si>
  <si>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</si>
  <si>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</si>
  <si>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</si>
  <si>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</si>
  <si>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</si>
  <si>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</si>
  <si>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</si>
  <si>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</si>
  <si>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</si>
  <si>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</si>
  <si>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</si>
  <si>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</si>
  <si>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</si>
  <si>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</si>
  <si>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</si>
  <si>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</si>
  <si>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</si>
  <si>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</si>
  <si>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</si>
  <si>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</si>
  <si>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</si>
  <si>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</si>
  <si>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</si>
  <si>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</si>
  <si>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</si>
  <si>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</si>
  <si>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</si>
  <si>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</si>
  <si>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</si>
  <si>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</si>
  <si>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</si>
  <si>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</si>
  <si>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</si>
  <si>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</si>
  <si>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</si>
  <si>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</si>
  <si>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</si>
  <si>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</si>
  <si>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</si>
  <si>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</si>
  <si>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</si>
  <si>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</si>
  <si>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</si>
  <si>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</si>
  <si>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</si>
  <si>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</si>
  <si>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</si>
  <si>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</si>
  <si>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</si>
  <si>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</si>
  <si>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</si>
  <si>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</si>
  <si>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</si>
  <si>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</si>
  <si>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</si>
  <si>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</si>
  <si>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</si>
  <si>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</si>
  <si>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</si>
  <si>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</si>
  <si>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</si>
  <si>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</si>
  <si>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</si>
  <si>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</si>
  <si>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</si>
  <si>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</si>
  <si>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</si>
  <si>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</si>
  <si>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</si>
  <si>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</si>
  <si>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</si>
  <si>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</si>
  <si>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</si>
  <si>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</si>
  <si>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</si>
  <si>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</si>
  <si>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</si>
  <si>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</si>
  <si>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</si>
  <si>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</si>
  <si>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</si>
  <si>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</si>
  <si>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</si>
  <si>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</si>
  <si>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</si>
  <si>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</si>
  <si>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</si>
  <si>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</si>
  <si>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</si>
  <si>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</si>
  <si>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</si>
  <si>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</si>
  <si>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</si>
  <si>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</si>
  <si>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</si>
  <si>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</si>
  <si>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</si>
  <si>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</si>
  <si>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</si>
  <si>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</si>
  <si>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</si>
  <si>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</si>
  <si>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</si>
  <si>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</si>
  <si>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</si>
  <si>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</si>
  <si>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</si>
  <si>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</si>
  <si>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</si>
  <si>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</si>
  <si>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</si>
  <si>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</si>
  <si>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</si>
  <si>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</si>
  <si>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</si>
  <si>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</si>
  <si>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</si>
  <si>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</si>
  <si>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</si>
  <si>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</si>
  <si>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</si>
  <si>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</si>
  <si>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</si>
  <si>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</si>
  <si>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</si>
  <si>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</si>
  <si>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</si>
  <si>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</si>
  <si>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</si>
  <si>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</si>
  <si>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</si>
  <si>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</si>
  <si>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</si>
  <si>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</si>
  <si>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</si>
  <si>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</si>
  <si>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</si>
  <si>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</si>
  <si>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</si>
  <si>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</si>
  <si>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</si>
  <si>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</si>
  <si>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</si>
  <si>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</si>
  <si>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</si>
  <si>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</si>
  <si>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</si>
  <si>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</si>
  <si>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</si>
  <si>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</si>
  <si>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</si>
  <si>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</si>
  <si>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</si>
  <si>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</si>
  <si>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</si>
  <si>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</si>
  <si>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</si>
  <si>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</si>
  <si>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</si>
  <si>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</si>
  <si>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</si>
  <si>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</si>
  <si>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</si>
  <si>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</si>
  <si>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</si>
  <si>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</si>
  <si>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</si>
  <si>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</si>
  <si>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</si>
  <si>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</si>
  <si>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</si>
  <si>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</si>
  <si>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</si>
  <si>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</si>
  <si>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</si>
  <si>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</si>
  <si>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</si>
  <si>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</si>
  <si>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</si>
  <si>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</si>
  <si>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</si>
  <si>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</si>
  <si>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</si>
  <si>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</si>
  <si>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</si>
  <si>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</si>
  <si>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</si>
  <si>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</si>
  <si>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</si>
  <si>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</si>
  <si>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</si>
  <si>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</si>
  <si>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</si>
  <si>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</si>
  <si>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</si>
  <si>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</si>
  <si>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</si>
  <si>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</si>
  <si>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</si>
  <si>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</si>
  <si>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</si>
  <si>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</si>
  <si>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</si>
  <si>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</si>
  <si>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</si>
  <si>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</si>
  <si>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</si>
  <si>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</si>
  <si>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</si>
  <si>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</si>
  <si>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</si>
  <si>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</si>
  <si>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</si>
  <si>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</si>
  <si>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</si>
  <si>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</si>
  <si>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</si>
  <si>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</si>
  <si>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</si>
  <si>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</si>
  <si>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</si>
  <si>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</si>
  <si>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</si>
  <si>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</si>
  <si>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</si>
  <si>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</si>
  <si>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</si>
  <si>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</si>
  <si>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</si>
  <si>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</si>
  <si>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</si>
  <si>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</si>
  <si>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</si>
  <si>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</si>
  <si>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</si>
  <si>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</si>
  <si>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</si>
  <si>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</si>
  <si>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</si>
  <si>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</si>
  <si>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</si>
  <si>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</si>
  <si>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</si>
  <si>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</si>
  <si>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</si>
  <si>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</si>
  <si>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</si>
  <si>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</si>
  <si>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</si>
  <si>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</si>
  <si>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</si>
  <si>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</si>
  <si>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</si>
  <si>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</si>
  <si>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</si>
  <si>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</si>
  <si>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</si>
  <si>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</si>
  <si>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</si>
  <si>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</si>
  <si>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</si>
  <si>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</si>
  <si>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</si>
  <si>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</si>
  <si>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</si>
  <si>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</si>
  <si>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</si>
  <si>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</si>
  <si>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</si>
  <si>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</si>
  <si>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</si>
  <si>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</si>
  <si>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</si>
  <si>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</si>
  <si>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</si>
  <si>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</si>
  <si>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</si>
  <si>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</si>
  <si>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</si>
  <si>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</si>
  <si>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</si>
  <si>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</si>
  <si>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</si>
  <si>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</si>
  <si>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</si>
  <si>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</si>
  <si>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</si>
  <si>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</si>
  <si>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</si>
  <si>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</si>
  <si>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</si>
  <si>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</si>
  <si>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</si>
  <si>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</si>
  <si>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</si>
  <si>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</si>
  <si>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</si>
  <si>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</si>
  <si>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</si>
  <si>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</si>
  <si>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</si>
  <si>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</si>
  <si>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</si>
  <si>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</si>
  <si>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</si>
  <si>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</si>
  <si>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</si>
  <si>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</si>
  <si>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</si>
  <si>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</si>
  <si>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</si>
  <si>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</si>
  <si>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</si>
  <si>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</si>
  <si>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</si>
  <si>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</si>
  <si>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</si>
  <si>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</si>
  <si>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</si>
  <si>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</si>
  <si>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</si>
  <si>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</si>
  <si>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</si>
  <si>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</si>
  <si>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</si>
  <si>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</si>
  <si>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</si>
  <si>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</si>
  <si>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</si>
  <si>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</si>
  <si>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</si>
  <si>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</si>
  <si>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</si>
  <si>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</si>
  <si>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</si>
  <si>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</si>
  <si>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</si>
  <si>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</si>
  <si>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</si>
  <si>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</si>
  <si>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</si>
  <si>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</si>
  <si>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</si>
  <si>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</si>
  <si>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</si>
  <si>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</si>
  <si>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</si>
  <si>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</si>
  <si>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</si>
  <si>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</si>
  <si>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</si>
  <si>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</si>
  <si>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</si>
  <si>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</si>
  <si>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</si>
  <si>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</si>
  <si>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</si>
  <si>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</si>
  <si>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</si>
  <si>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</si>
  <si>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</si>
  <si>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</si>
  <si>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</si>
  <si>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</si>
  <si>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</si>
  <si>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</si>
  <si>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</si>
  <si>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</si>
  <si>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</si>
  <si>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</si>
  <si>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</si>
  <si>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</si>
  <si>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</si>
  <si>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</si>
  <si>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</si>
  <si>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</si>
  <si>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</si>
  <si>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</si>
  <si>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</si>
  <si>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</si>
  <si>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</si>
  <si>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</si>
  <si>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</si>
  <si>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</si>
  <si>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</si>
  <si>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</si>
  <si>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</si>
  <si>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</si>
  <si>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</si>
  <si>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</si>
  <si>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</si>
  <si>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</si>
  <si>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</si>
  <si>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</si>
  <si>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</si>
  <si>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</si>
  <si>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</si>
  <si>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</si>
  <si>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</si>
  <si>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</si>
  <si>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</si>
  <si>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</si>
  <si>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</si>
  <si>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</si>
  <si>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</si>
  <si>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</si>
  <si>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</si>
  <si>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</si>
  <si>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</si>
  <si>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</si>
  <si>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</si>
  <si>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</si>
  <si>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</si>
  <si>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</si>
  <si>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</si>
  <si>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</si>
  <si>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</si>
  <si>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</si>
  <si>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</si>
  <si>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</si>
  <si>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</si>
  <si>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</si>
  <si>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</si>
  <si>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</si>
  <si>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</si>
  <si>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</si>
  <si>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</si>
  <si>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</si>
  <si>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</si>
  <si>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</si>
  <si>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</si>
  <si>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</si>
  <si>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</si>
  <si>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</si>
  <si>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</si>
  <si>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</si>
  <si>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</si>
  <si>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</si>
  <si>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</si>
  <si>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</si>
  <si>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</si>
  <si>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</si>
  <si>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</si>
  <si>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</si>
  <si>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</si>
  <si>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</si>
  <si>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</si>
  <si>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</si>
  <si>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</si>
  <si>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</si>
  <si>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</si>
  <si>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</si>
  <si>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</si>
  <si>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</si>
  <si>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</si>
  <si>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</si>
  <si>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</si>
  <si>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</si>
  <si>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</si>
  <si>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</si>
  <si>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</si>
  <si>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</si>
  <si>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</si>
  <si>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</si>
  <si>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</si>
  <si>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</si>
  <si>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</si>
  <si>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</si>
  <si>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</si>
  <si>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</si>
  <si>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</si>
  <si>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</si>
  <si>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</si>
  <si>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</si>
  <si>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</si>
  <si>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</si>
  <si>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</si>
  <si>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</si>
  <si>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</si>
  <si>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</si>
  <si>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</si>
  <si>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</si>
  <si>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</si>
  <si>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</si>
  <si>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</si>
  <si>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</si>
  <si>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</si>
  <si>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</si>
  <si>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</si>
  <si>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</si>
  <si>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</si>
  <si>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</si>
  <si>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</si>
  <si>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</si>
  <si>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</si>
  <si>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</si>
  <si>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</si>
  <si>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</si>
  <si>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</si>
  <si>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</si>
  <si>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</si>
  <si>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</si>
  <si>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</si>
  <si>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</si>
  <si>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</si>
  <si>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</si>
  <si>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</si>
  <si>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</si>
  <si>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</si>
  <si>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</si>
  <si>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</si>
  <si>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</si>
  <si>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</si>
  <si>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</si>
  <si>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</si>
  <si>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</si>
  <si>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</si>
  <si>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</si>
  <si>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</si>
  <si>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</si>
  <si>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</si>
  <si>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</si>
  <si>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</si>
  <si>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</si>
  <si>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</si>
  <si>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</si>
  <si>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</si>
  <si>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</si>
  <si>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</si>
  <si>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</si>
  <si>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</si>
  <si>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</si>
  <si>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</si>
  <si>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</si>
  <si>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</si>
  <si>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</si>
  <si>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</si>
  <si>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</si>
  <si>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</si>
  <si>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</si>
  <si>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</si>
  <si>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</si>
  <si>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</si>
  <si>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</si>
  <si>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</si>
  <si>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</si>
  <si>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</si>
  <si>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</si>
  <si>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</si>
  <si>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</si>
  <si>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</si>
  <si>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</si>
  <si>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</si>
  <si>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</si>
  <si>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</si>
  <si>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</si>
  <si>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</si>
  <si>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</si>
  <si>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</si>
  <si>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</si>
  <si>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</si>
  <si>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</si>
  <si>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</si>
  <si>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</si>
  <si>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</si>
  <si>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</si>
  <si>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</si>
  <si>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</si>
  <si>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</si>
  <si>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</si>
  <si>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</si>
  <si>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</si>
  <si>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</si>
  <si>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</si>
  <si>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</si>
  <si>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</si>
  <si>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</si>
  <si>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</si>
  <si>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</si>
  <si>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</si>
  <si>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</si>
  <si>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</si>
  <si>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</si>
  <si>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</si>
  <si>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</si>
  <si>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</si>
  <si>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</si>
  <si>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</si>
  <si>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</si>
  <si>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</si>
  <si>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</si>
  <si>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</si>
  <si>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</si>
  <si>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</si>
  <si>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</si>
  <si>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</si>
  <si>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</si>
  <si>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</si>
  <si>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</si>
  <si>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</si>
  <si>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</si>
  <si>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</si>
  <si>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</si>
  <si>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</si>
  <si>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</si>
  <si>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</si>
  <si>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</si>
  <si>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</si>
  <si>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</si>
  <si>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</si>
  <si>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</si>
  <si>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</si>
  <si>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</si>
  <si>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</si>
  <si>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</si>
  <si>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</si>
  <si>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</si>
  <si>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</si>
  <si>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</si>
  <si>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</si>
  <si>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</si>
  <si>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</si>
  <si>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</si>
  <si>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</si>
  <si>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</si>
  <si>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</si>
  <si>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</si>
  <si>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</si>
  <si>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</si>
  <si>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</si>
  <si>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</si>
  <si>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</si>
  <si>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</si>
  <si>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</si>
  <si>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</si>
  <si>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</si>
  <si>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</si>
  <si>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</si>
  <si>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</si>
  <si>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</si>
  <si>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</si>
  <si>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</si>
  <si>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</si>
  <si>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</si>
  <si>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</si>
  <si>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</si>
  <si>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</si>
  <si>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</si>
  <si>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</si>
  <si>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</si>
  <si>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</si>
  <si>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</si>
  <si>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</si>
  <si>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</si>
  <si>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</si>
  <si>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</si>
  <si>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</si>
  <si>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</si>
  <si>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</si>
  <si>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</si>
  <si>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</si>
  <si>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</si>
  <si>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</si>
  <si>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</si>
  <si>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</si>
  <si>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</si>
  <si>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</si>
  <si>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</si>
  <si>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</si>
  <si>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</si>
  <si>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</si>
  <si>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</si>
  <si>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</si>
  <si>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</si>
  <si>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</si>
  <si>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</si>
  <si>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</si>
  <si>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</si>
  <si>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</si>
  <si>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</si>
  <si>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</si>
  <si>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</si>
  <si>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</si>
  <si>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</si>
  <si>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</si>
  <si>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</si>
  <si>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</si>
  <si>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</si>
  <si>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</si>
  <si>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</si>
  <si>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</si>
  <si>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</si>
  <si>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</si>
  <si>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</si>
  <si>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</si>
  <si>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</si>
  <si>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</si>
  <si>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</si>
  <si>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</si>
  <si>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</si>
  <si>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</si>
  <si>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</si>
  <si>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</si>
  <si>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</si>
  <si>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</si>
  <si>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</si>
  <si>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</si>
  <si>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</si>
  <si>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</si>
  <si>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</si>
  <si>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</si>
  <si>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</si>
  <si>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</si>
  <si>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</si>
  <si>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</si>
  <si>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</si>
  <si>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</si>
  <si>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</si>
  <si>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</si>
  <si>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</si>
  <si>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</si>
  <si>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</si>
  <si>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</si>
  <si>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</si>
  <si>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</si>
  <si>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</si>
  <si>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</si>
  <si>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</si>
  <si>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</si>
  <si>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</si>
  <si>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</si>
  <si>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</si>
  <si>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</si>
  <si>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</si>
  <si>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</si>
  <si>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</si>
  <si>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</si>
  <si>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</si>
  <si>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</si>
  <si>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</si>
  <si>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</si>
  <si>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</si>
  <si>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</si>
  <si>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</si>
  <si>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</si>
  <si>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</si>
  <si>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</si>
  <si>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</si>
  <si>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</si>
  <si>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</si>
  <si>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</si>
  <si>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</si>
  <si>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</si>
  <si>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</si>
  <si>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</si>
  <si>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</si>
  <si>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</si>
  <si>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</si>
  <si>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</si>
  <si>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</si>
  <si>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</si>
  <si>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</si>
  <si>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</si>
  <si>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</si>
  <si>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</si>
  <si>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</si>
  <si>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</si>
  <si>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</si>
  <si>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</si>
  <si>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</si>
  <si>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</si>
  <si>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</si>
  <si>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</si>
  <si>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</si>
  <si>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</si>
  <si>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</si>
  <si>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</si>
  <si>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</si>
  <si>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</si>
  <si>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</si>
  <si>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</si>
  <si>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</si>
  <si>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</si>
  <si>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</si>
  <si>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</si>
  <si>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</si>
  <si>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</si>
  <si>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</si>
  <si>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</si>
  <si>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</si>
  <si>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</si>
  <si>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</si>
  <si>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</si>
  <si>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</si>
  <si>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</si>
  <si>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</si>
  <si>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</si>
  <si>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</si>
  <si>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</si>
  <si>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</si>
  <si>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</si>
  <si>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</si>
  <si>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</si>
  <si>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</si>
  <si>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</si>
  <si>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</si>
  <si>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</si>
  <si>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</si>
  <si>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</si>
  <si>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</si>
  <si>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</si>
  <si>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</si>
  <si>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</si>
  <si>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</si>
  <si>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</si>
  <si>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</si>
  <si>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</si>
  <si>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</si>
  <si>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</si>
  <si>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</si>
  <si>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</si>
  <si>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</si>
  <si>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</si>
  <si>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</si>
  <si>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</si>
  <si>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</si>
  <si>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</si>
  <si>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</si>
  <si>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</si>
  <si>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</si>
  <si>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</si>
  <si>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</si>
  <si>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</si>
  <si>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</si>
  <si>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</si>
  <si>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</si>
  <si>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</si>
  <si>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</si>
  <si>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</si>
  <si>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</si>
  <si>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</si>
  <si>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</si>
  <si>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</si>
  <si>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</si>
  <si>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</si>
  <si>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</si>
  <si>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</si>
  <si>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</si>
  <si>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</si>
  <si>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</si>
  <si>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</si>
  <si>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</si>
  <si>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</si>
  <si>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</si>
  <si>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</si>
  <si>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</si>
  <si>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</si>
  <si>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</si>
  <si>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</si>
  <si>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</si>
  <si>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</si>
  <si>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</si>
  <si>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</si>
  <si>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</si>
  <si>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</si>
  <si>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</si>
  <si>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</si>
  <si>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</si>
  <si>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</si>
  <si>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</si>
  <si>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</si>
  <si>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</si>
  <si>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</si>
  <si>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</si>
  <si>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</si>
  <si>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</si>
  <si>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</si>
  <si>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</si>
  <si>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</si>
  <si>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</si>
  <si>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</si>
  <si>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</si>
  <si>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</si>
  <si>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</si>
  <si>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</si>
  <si>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</si>
  <si>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</si>
  <si>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</si>
  <si>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</si>
  <si>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</si>
  <si>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</si>
  <si>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</si>
  <si>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</si>
  <si>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</si>
  <si>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</si>
  <si>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</si>
  <si>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</si>
  <si>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</si>
  <si>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</si>
  <si>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</si>
  <si>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</si>
  <si>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</si>
  <si>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</si>
  <si>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</si>
  <si>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</si>
  <si>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</si>
  <si>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</si>
  <si>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</si>
  <si>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</si>
  <si>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</si>
  <si>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</si>
  <si>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</si>
  <si>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</si>
  <si>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</si>
  <si>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</si>
  <si>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</si>
  <si>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</si>
  <si>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</si>
  <si>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</si>
  <si>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</si>
  <si>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</si>
  <si>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</si>
  <si>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</si>
  <si>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</si>
  <si>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</si>
  <si>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</si>
  <si>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</si>
  <si>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</si>
  <si>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</si>
  <si>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</si>
  <si>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</si>
  <si>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</si>
  <si>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</si>
  <si>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</si>
  <si>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</si>
  <si>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</si>
  <si>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</si>
  <si>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</si>
  <si>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</si>
  <si>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</si>
  <si>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</si>
  <si>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</si>
  <si>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</si>
  <si>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</si>
  <si>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</si>
  <si>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</si>
  <si>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</si>
  <si>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</si>
  <si>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</si>
  <si>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</si>
  <si>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</si>
  <si>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</si>
  <si>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</si>
  <si>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</si>
  <si>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</si>
  <si>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</si>
  <si>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</si>
  <si>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</si>
  <si>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</si>
  <si>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</si>
  <si>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</si>
  <si>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</si>
  <si>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</si>
  <si>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</si>
  <si>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</si>
  <si>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</si>
  <si>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</si>
  <si>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</si>
  <si>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</si>
  <si>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</si>
  <si>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</si>
  <si>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</si>
  <si>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</si>
  <si>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</si>
  <si>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</si>
  <si>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</si>
  <si>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</si>
  <si>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</si>
  <si>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</si>
  <si>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</si>
  <si>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</si>
  <si>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</si>
  <si>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</si>
  <si>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</si>
  <si>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</si>
  <si>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</si>
  <si>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</si>
  <si>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</si>
  <si>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</si>
  <si>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</si>
  <si>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</si>
  <si>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</si>
  <si>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</si>
  <si>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</si>
  <si>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</si>
  <si>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</si>
  <si>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</si>
  <si>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</si>
  <si>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</si>
  <si>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</si>
  <si>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</si>
  <si>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</si>
  <si>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</si>
  <si>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</si>
  <si>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</si>
  <si>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</si>
  <si>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</si>
  <si>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</si>
  <si>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</si>
  <si>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</si>
  <si>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</si>
  <si>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</si>
  <si>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</si>
  <si>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</si>
  <si>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</si>
  <si>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</si>
  <si>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</si>
  <si>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</si>
  <si>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</si>
  <si>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</si>
  <si>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</si>
  <si>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</si>
  <si>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</si>
  <si>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</si>
  <si>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</si>
  <si>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</si>
  <si>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</si>
  <si>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</si>
  <si>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</si>
  <si>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</si>
  <si>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</si>
  <si>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</si>
  <si>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</si>
  <si>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</si>
  <si>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</si>
  <si>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</si>
  <si>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</si>
  <si>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</si>
  <si>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</si>
  <si>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</si>
  <si>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</si>
  <si>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</si>
  <si>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</si>
  <si>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</si>
  <si>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</si>
  <si>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</si>
  <si>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</si>
  <si>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</si>
  <si>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</si>
  <si>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</si>
  <si>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</si>
  <si>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</si>
  <si>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</si>
  <si>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</si>
  <si>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</si>
  <si>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</si>
  <si>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</si>
  <si>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</si>
  <si>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</si>
  <si>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</si>
  <si>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</si>
  <si>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</si>
  <si>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</si>
  <si>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</si>
  <si>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</si>
  <si>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</si>
  <si>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</si>
  <si>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</si>
  <si>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</si>
  <si>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</si>
  <si>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</si>
  <si>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</si>
  <si>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</si>
  <si>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</si>
  <si>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</si>
  <si>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</si>
  <si>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</si>
  <si>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</si>
  <si>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</si>
  <si>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</si>
  <si>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</si>
  <si>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</si>
  <si>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</si>
  <si>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</si>
  <si>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</si>
  <si>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</si>
  <si>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</si>
  <si>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</si>
  <si>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</si>
  <si>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</si>
  <si>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</si>
  <si>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</si>
  <si>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</si>
  <si>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</si>
  <si>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</si>
  <si>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</si>
  <si>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</si>
  <si>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</si>
  <si>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</si>
  <si>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</si>
  <si>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</si>
  <si>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</si>
  <si>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</si>
  <si>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</si>
  <si>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</si>
  <si>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</si>
  <si>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</si>
  <si>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</si>
  <si>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</si>
  <si>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</si>
  <si>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</si>
  <si>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</si>
  <si>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</si>
  <si>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</si>
  <si>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</si>
  <si>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</si>
  <si>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</si>
  <si>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</si>
  <si>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</si>
  <si>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</si>
  <si>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</si>
  <si>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</si>
  <si>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</si>
  <si>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</si>
  <si>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</si>
  <si>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</si>
  <si>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</si>
  <si>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</si>
  <si>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</si>
  <si>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</si>
  <si>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</si>
  <si>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</si>
  <si>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</si>
  <si>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</si>
  <si>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</si>
  <si>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</si>
  <si>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</si>
  <si>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</si>
  <si>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</si>
  <si>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</si>
  <si>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</si>
  <si>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</si>
  <si>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</si>
  <si>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</si>
  <si>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</si>
  <si>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</si>
  <si>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</si>
  <si>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</si>
  <si>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</si>
  <si>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</si>
  <si>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</si>
  <si>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</si>
  <si>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</si>
  <si>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</si>
  <si>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</si>
  <si>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</si>
  <si>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</si>
  <si>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</si>
  <si>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</si>
  <si>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</si>
  <si>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</si>
  <si>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</si>
  <si>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</si>
  <si>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</si>
  <si>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</si>
  <si>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</si>
  <si>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</si>
  <si>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</si>
  <si>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</si>
  <si>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</si>
  <si>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</si>
  <si>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</si>
  <si>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</si>
  <si>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</si>
  <si>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</si>
  <si>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</si>
  <si>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</si>
  <si>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</si>
  <si>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</si>
  <si>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</si>
  <si>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</si>
  <si>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</si>
  <si>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</si>
  <si>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</si>
  <si>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</si>
  <si>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</si>
  <si>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</si>
  <si>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</si>
  <si>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</si>
  <si>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</si>
  <si>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</si>
  <si>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</si>
  <si>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</si>
  <si>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</si>
  <si>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</si>
  <si>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</si>
  <si>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</si>
  <si>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</si>
  <si>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</si>
  <si>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</si>
  <si>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</si>
  <si>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</si>
  <si>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</si>
  <si>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</si>
  <si>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</si>
  <si>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</si>
  <si>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</si>
  <si>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</si>
  <si>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</si>
  <si>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</si>
  <si>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</si>
  <si>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</si>
  <si>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</si>
  <si>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</si>
  <si>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</si>
  <si>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</si>
  <si>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</si>
  <si>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</si>
  <si>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</si>
  <si>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</si>
  <si>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</si>
  <si>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</si>
  <si>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</si>
  <si>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</si>
  <si>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</si>
  <si>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</si>
  <si>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</si>
  <si>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</si>
  <si>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</si>
  <si>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</si>
  <si>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</si>
  <si>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</si>
  <si>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</si>
  <si>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</si>
  <si>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</si>
  <si>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</si>
  <si>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</si>
  <si>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</si>
  <si>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</si>
  <si>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</si>
  <si>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</si>
  <si>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</si>
  <si>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</si>
  <si>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</si>
  <si>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</si>
  <si>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</si>
  <si>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</si>
  <si>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</si>
  <si>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</si>
  <si>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</si>
  <si>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</si>
  <si>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</si>
  <si>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</si>
  <si>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</si>
  <si>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</si>
  <si>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</si>
  <si>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</si>
  <si>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</si>
  <si>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</si>
  <si>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</si>
  <si>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</si>
  <si>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</si>
  <si>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</si>
  <si>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</si>
  <si>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</si>
  <si>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</si>
  <si>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</si>
  <si>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</si>
  <si>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</si>
  <si>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</si>
  <si>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</si>
  <si>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</si>
  <si>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</si>
  <si>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</si>
  <si>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</si>
  <si>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</si>
  <si>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</si>
  <si>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</si>
  <si>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</si>
  <si>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</si>
  <si>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</si>
  <si>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</si>
  <si>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</si>
  <si>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</si>
  <si>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</si>
  <si>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</si>
  <si>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</si>
  <si>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</si>
  <si>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</si>
  <si>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</si>
  <si>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</si>
  <si>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</si>
  <si>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</si>
  <si>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</si>
  <si>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</si>
  <si>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</si>
  <si>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</si>
  <si>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</si>
  <si>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</si>
  <si>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</si>
  <si>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</si>
  <si>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</si>
  <si>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</si>
  <si>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</si>
  <si>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</si>
  <si>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</si>
  <si>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</si>
  <si>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</si>
  <si>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</si>
  <si>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</si>
  <si>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</si>
  <si>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</si>
  <si>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</si>
  <si>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</si>
  <si>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</si>
  <si>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</si>
  <si>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</si>
  <si>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</si>
  <si>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</si>
  <si>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</si>
  <si>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</si>
  <si>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</si>
  <si>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</si>
  <si>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</si>
  <si>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</si>
  <si>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</si>
  <si>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</si>
  <si>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</si>
  <si>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</si>
  <si>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</si>
  <si>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</si>
  <si>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</si>
  <si>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</si>
  <si>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</si>
  <si>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</si>
  <si>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</si>
  <si>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</si>
  <si>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</si>
  <si>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</si>
  <si>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</si>
  <si>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</si>
  <si>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</si>
  <si>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</si>
  <si>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</si>
  <si>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</si>
  <si>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</si>
  <si>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</si>
  <si>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</si>
  <si>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</si>
  <si>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</si>
  <si>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</si>
  <si>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</si>
  <si>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</si>
  <si>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</si>
  <si>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</si>
  <si>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</si>
  <si>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</si>
  <si>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</si>
  <si>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</si>
  <si>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</si>
  <si>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</si>
  <si>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</si>
  <si>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</si>
  <si>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</si>
  <si>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</si>
  <si>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</si>
  <si>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</si>
  <si>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</si>
  <si>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</si>
  <si>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</si>
  <si>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</si>
  <si>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</si>
  <si>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</si>
  <si>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</si>
  <si>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</si>
  <si>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</si>
  <si>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</si>
  <si>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</si>
  <si>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</si>
  <si>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</si>
  <si>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</si>
  <si>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</si>
  <si>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</si>
  <si>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</si>
  <si>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</si>
  <si>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</si>
  <si>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</si>
  <si>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</si>
  <si>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</si>
  <si>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</si>
  <si>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</si>
  <si>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</si>
  <si>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</si>
  <si>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</si>
  <si>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</si>
  <si>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</si>
  <si>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</si>
  <si>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</si>
  <si>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</si>
  <si>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</si>
  <si>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</si>
  <si>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</si>
  <si>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</si>
  <si>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</si>
  <si>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</si>
  <si>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</si>
  <si>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</si>
  <si>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</si>
  <si>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</si>
  <si>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</si>
  <si>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</si>
  <si>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</si>
  <si>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</si>
  <si>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</si>
  <si>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</si>
  <si>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</si>
  <si>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</si>
  <si>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</si>
  <si>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</si>
  <si>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</si>
  <si>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</si>
  <si>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</si>
  <si>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</si>
  <si>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</si>
  <si>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</si>
  <si>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</si>
  <si>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</si>
  <si>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</si>
  <si>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</si>
  <si>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</si>
  <si>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</si>
  <si>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</si>
  <si>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</si>
  <si>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</si>
  <si>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</si>
  <si>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</si>
  <si>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</si>
  <si>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</si>
  <si>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</si>
  <si>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</si>
  <si>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</si>
  <si>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</si>
  <si>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</si>
  <si>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</si>
  <si>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</si>
  <si>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</si>
  <si>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</si>
  <si>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</si>
  <si>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</si>
  <si>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</si>
  <si>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</si>
  <si>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</si>
  <si>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</si>
  <si>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</si>
  <si>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</si>
  <si>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</si>
  <si>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</si>
  <si>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</si>
  <si>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</si>
  <si>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</si>
  <si>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</si>
  <si>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</si>
  <si>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</si>
  <si>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</si>
  <si>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</si>
  <si>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</si>
  <si>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</si>
  <si>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</si>
  <si>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</si>
  <si>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</si>
  <si>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</si>
  <si>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</si>
  <si>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</si>
  <si>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</si>
  <si>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</si>
  <si>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</si>
  <si>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</si>
  <si>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</si>
  <si>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</si>
  <si>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</si>
  <si>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</si>
  <si>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</si>
  <si>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</si>
  <si>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</si>
  <si>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</si>
  <si>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</si>
  <si>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</si>
  <si>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</si>
  <si>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</si>
  <si>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</si>
  <si>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</si>
  <si>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</si>
  <si>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</si>
  <si>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</si>
  <si>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</si>
  <si>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</si>
  <si>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</si>
  <si>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</si>
  <si>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</si>
  <si>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</si>
  <si>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</si>
  <si>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</si>
  <si>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</si>
  <si>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</si>
  <si>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</si>
  <si>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</si>
  <si>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</si>
  <si>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</si>
  <si>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</si>
  <si>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</si>
  <si>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</si>
  <si>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</si>
  <si>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</si>
  <si>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</si>
  <si>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</si>
  <si>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</si>
  <si>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</si>
  <si>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</si>
  <si>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</si>
  <si>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</si>
  <si>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</si>
  <si>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</si>
  <si>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</si>
  <si>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</si>
  <si>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</si>
  <si>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</si>
  <si>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</si>
  <si>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</si>
  <si>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</si>
  <si>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</si>
  <si>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</si>
  <si>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</si>
  <si>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</si>
  <si>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</si>
  <si>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</si>
  <si>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</si>
  <si>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</si>
  <si>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</si>
  <si>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</si>
  <si>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</si>
  <si>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</si>
  <si>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</si>
  <si>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</si>
  <si>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</si>
  <si>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</si>
  <si>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</si>
  <si>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</si>
  <si>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</si>
  <si>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</si>
  <si>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</si>
  <si>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</si>
  <si>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</si>
  <si>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</si>
  <si>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</si>
  <si>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</si>
  <si>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</si>
  <si>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</si>
  <si>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</si>
  <si>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</si>
  <si>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</si>
  <si>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</si>
  <si>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</si>
  <si>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</si>
  <si>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</si>
  <si>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</si>
  <si>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</si>
  <si>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</si>
  <si>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</si>
  <si>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</si>
  <si>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</si>
  <si>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</si>
  <si>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</si>
  <si>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</si>
  <si>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</si>
  <si>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</si>
  <si>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</si>
  <si>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</si>
  <si>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</si>
  <si>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</si>
  <si>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</si>
  <si>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</si>
  <si>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</si>
  <si>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</si>
  <si>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</si>
  <si>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</si>
  <si>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</si>
  <si>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</si>
  <si>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</si>
  <si>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</si>
  <si>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</si>
  <si>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</si>
  <si>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</si>
  <si>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</si>
  <si>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</si>
  <si>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</si>
  <si>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</si>
  <si>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</si>
  <si>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</si>
  <si>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</si>
  <si>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</si>
  <si>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</si>
  <si>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</si>
  <si>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</si>
  <si>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</si>
  <si>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</si>
  <si>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</si>
  <si>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</si>
  <si>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</si>
  <si>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</si>
  <si>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</si>
  <si>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</si>
  <si>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</si>
  <si>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</si>
  <si>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</si>
  <si>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</si>
  <si>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</si>
  <si>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</si>
  <si>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</si>
  <si>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</si>
  <si>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</si>
  <si>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</si>
  <si>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</si>
  <si>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</si>
  <si>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</si>
  <si>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</si>
  <si>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</si>
  <si>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</si>
  <si>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</si>
  <si>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</si>
  <si>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</si>
  <si>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</si>
  <si>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</si>
  <si>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</si>
  <si>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</si>
  <si>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</si>
  <si>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</si>
  <si>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</si>
  <si>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</si>
  <si>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</si>
  <si>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</si>
  <si>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</si>
  <si>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</si>
  <si>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</si>
  <si>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</si>
  <si>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</si>
  <si>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</si>
  <si>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</si>
  <si>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</si>
  <si>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</si>
  <si>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</si>
  <si>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</si>
  <si>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</si>
  <si>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</si>
  <si>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</si>
  <si>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</si>
  <si>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</si>
  <si>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</si>
  <si>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</si>
  <si>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</si>
  <si>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</si>
  <si>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</si>
  <si>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</si>
  <si>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</si>
  <si>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</si>
  <si>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</si>
  <si>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</si>
  <si>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</si>
  <si>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</si>
  <si>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</si>
  <si>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</si>
  <si>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</si>
  <si>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</si>
  <si>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</si>
  <si>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</si>
  <si>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</si>
  <si>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</si>
  <si>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</si>
  <si>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</si>
  <si>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</si>
  <si>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</si>
  <si>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</si>
  <si>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</si>
  <si>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</si>
  <si>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</si>
  <si>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</si>
  <si>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</si>
  <si>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</si>
  <si>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</si>
  <si>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</si>
  <si>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</si>
  <si>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</si>
  <si>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</si>
  <si>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</si>
  <si>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</si>
  <si>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</si>
  <si>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</si>
  <si>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</si>
  <si>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</si>
  <si>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</si>
  <si>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</si>
  <si>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</si>
  <si>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</si>
  <si>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</si>
  <si>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</si>
  <si>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</si>
  <si>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</si>
  <si>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</si>
  <si>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</si>
  <si>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</si>
  <si>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</si>
  <si>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</si>
  <si>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</si>
  <si>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</si>
  <si>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</si>
  <si>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</si>
  <si>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</si>
  <si>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</si>
  <si>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</si>
  <si>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</si>
  <si>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</si>
  <si>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</si>
  <si>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</si>
  <si>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</si>
  <si>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</si>
  <si>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</si>
  <si>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</si>
  <si>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</si>
  <si>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</si>
  <si>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</si>
  <si>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</si>
  <si>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</si>
  <si>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</si>
  <si>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</si>
  <si>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</si>
  <si>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</si>
  <si>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</si>
  <si>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</si>
  <si>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</si>
  <si>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</si>
  <si>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</si>
  <si>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</si>
  <si>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</si>
  <si>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</si>
  <si>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</si>
  <si>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</si>
  <si>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</si>
  <si>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</si>
  <si>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</si>
  <si>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</si>
  <si>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</si>
  <si>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</si>
  <si>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</si>
  <si>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</si>
  <si>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</si>
  <si>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</si>
  <si>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</si>
  <si>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</si>
  <si>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</si>
  <si>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</si>
  <si>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</si>
  <si>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</si>
  <si>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</si>
  <si>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</si>
  <si>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</si>
  <si>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</si>
  <si>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</si>
  <si>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</si>
  <si>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</si>
  <si>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</si>
  <si>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</si>
  <si>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</si>
  <si>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</si>
  <si>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</si>
  <si>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</si>
  <si>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</si>
  <si>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</si>
  <si>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</si>
  <si>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</si>
  <si>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</si>
  <si>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</si>
  <si>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</si>
  <si>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</si>
  <si>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</si>
  <si>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</si>
  <si>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</si>
  <si>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</si>
  <si>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</si>
  <si>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</si>
  <si>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</si>
  <si>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</si>
  <si>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</si>
  <si>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</si>
  <si>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</si>
  <si>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</si>
  <si>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</si>
  <si>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</si>
  <si>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</si>
  <si>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</si>
  <si>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</si>
  <si>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</si>
  <si>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</si>
  <si>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</si>
  <si>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</si>
  <si>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</si>
  <si>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</si>
  <si>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</si>
  <si>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</si>
  <si>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</si>
  <si>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</si>
  <si>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</si>
  <si>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</si>
  <si>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</si>
  <si>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</si>
  <si>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</si>
  <si>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</si>
  <si>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</si>
  <si>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</si>
  <si>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</si>
  <si>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</si>
  <si>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</si>
  <si>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</si>
  <si>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</si>
  <si>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</si>
  <si>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</si>
  <si>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</si>
  <si>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</si>
  <si>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</si>
  <si>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</si>
  <si>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</si>
  <si>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</si>
  <si>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</si>
  <si>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</si>
  <si>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</si>
  <si>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</si>
  <si>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</si>
  <si>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</si>
  <si>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</si>
  <si>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</si>
  <si>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</si>
  <si>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</si>
  <si>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</si>
  <si>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</si>
  <si>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</si>
  <si>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</si>
  <si>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</si>
  <si>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</si>
  <si>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</si>
  <si>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</si>
  <si>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</si>
  <si>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</si>
  <si>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</si>
  <si>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</si>
  <si>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</si>
  <si>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</si>
  <si>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</si>
  <si>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</si>
  <si>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</si>
  <si>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</si>
  <si>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</si>
  <si>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</si>
  <si>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</si>
  <si>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</si>
  <si>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</si>
  <si>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</si>
  <si>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</si>
  <si>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</si>
  <si>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</si>
  <si>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</si>
  <si>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</si>
  <si>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</si>
  <si>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</si>
  <si>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</si>
  <si>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</si>
  <si>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</si>
  <si>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</si>
  <si>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</si>
  <si>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</si>
  <si>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</si>
  <si>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</si>
  <si>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</si>
  <si>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</si>
  <si>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</si>
  <si>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</si>
  <si>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</si>
  <si>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</si>
  <si>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</si>
  <si>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</si>
  <si>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</si>
  <si>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</si>
  <si>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</si>
  <si>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</si>
  <si>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</si>
  <si>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</si>
  <si>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</si>
  <si>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</si>
  <si>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</si>
  <si>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</si>
  <si>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</si>
  <si>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</si>
  <si>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</si>
  <si>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</si>
  <si>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</si>
  <si>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</si>
  <si>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</si>
  <si>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</si>
  <si>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</si>
  <si>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</si>
  <si>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</si>
  <si>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</si>
  <si>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</si>
  <si>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</si>
  <si>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</si>
  <si>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</si>
  <si>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</si>
  <si>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</si>
  <si>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</si>
  <si>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</si>
  <si>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</si>
  <si>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</si>
  <si>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</si>
  <si>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</si>
  <si>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</si>
  <si>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</si>
  <si>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</si>
  <si>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</si>
  <si>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</si>
  <si>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</si>
  <si>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</si>
  <si>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</si>
  <si>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</si>
  <si>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</si>
  <si>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</si>
  <si>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</si>
  <si>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</si>
  <si>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</si>
  <si>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</si>
  <si>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</si>
  <si>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</si>
  <si>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</si>
  <si>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</si>
  <si>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</si>
  <si>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</si>
  <si>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</si>
  <si>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</si>
  <si>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</si>
  <si>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</si>
  <si>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</si>
  <si>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</si>
  <si>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</si>
  <si>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</si>
  <si>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</si>
  <si>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</si>
  <si>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</si>
  <si>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</si>
  <si>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</si>
  <si>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</si>
  <si>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</si>
  <si>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</si>
  <si>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</si>
  <si>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</si>
  <si>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</si>
  <si>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</si>
  <si>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</si>
  <si>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</si>
  <si>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</si>
  <si>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</si>
  <si>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</si>
  <si>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</si>
  <si>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</si>
  <si>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</si>
  <si>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</si>
  <si>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</si>
  <si>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</si>
  <si>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</si>
  <si>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</si>
  <si>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</si>
  <si>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</si>
  <si>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</si>
  <si>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</si>
  <si>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</si>
  <si>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</si>
  <si>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</si>
  <si>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</si>
  <si>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</si>
  <si>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</si>
  <si>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</si>
  <si>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</si>
  <si>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</si>
  <si>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</si>
  <si>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</si>
  <si>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</si>
  <si>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</si>
  <si>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</si>
  <si>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</si>
  <si>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</si>
  <si>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</si>
  <si>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</si>
  <si>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</si>
  <si>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</si>
  <si>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</si>
  <si>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</si>
  <si>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</si>
  <si>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</si>
  <si>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</si>
  <si>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</si>
  <si>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</si>
  <si>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</si>
  <si>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</si>
  <si>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</si>
  <si>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</si>
  <si>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</si>
  <si>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</si>
  <si>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</si>
  <si>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</si>
  <si>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</si>
  <si>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</si>
  <si>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</si>
  <si>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</si>
  <si>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</si>
  <si>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</si>
  <si>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</si>
  <si>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</si>
  <si>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</si>
  <si>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</si>
  <si>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</si>
  <si>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</si>
  <si>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</si>
  <si>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</si>
  <si>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</si>
  <si>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</si>
  <si>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</si>
  <si>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</si>
  <si>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</si>
  <si>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</si>
  <si>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</si>
  <si>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</si>
  <si>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</si>
  <si>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</si>
  <si>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</si>
  <si>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</si>
  <si>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</si>
  <si>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</si>
  <si>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</si>
  <si>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</si>
  <si>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</si>
  <si>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</si>
  <si>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</si>
  <si>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</si>
  <si>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</si>
  <si>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</si>
  <si>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</si>
  <si>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</si>
  <si>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</si>
  <si>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</si>
  <si>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</si>
  <si>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</si>
  <si>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</si>
  <si>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</si>
  <si>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</si>
  <si>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</si>
  <si>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</si>
  <si>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</si>
  <si>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</si>
  <si>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</si>
  <si>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</si>
  <si>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</si>
  <si>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</si>
  <si>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</si>
  <si>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</si>
  <si>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</si>
  <si>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</si>
  <si>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</si>
  <si>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</si>
  <si>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</si>
  <si>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</si>
  <si>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</si>
  <si>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</si>
  <si>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</si>
  <si>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</si>
  <si>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</si>
  <si>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</si>
  <si>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</si>
  <si>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</si>
  <si>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</si>
  <si>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</si>
  <si>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</si>
  <si>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</si>
  <si>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</si>
  <si>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</si>
  <si>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</si>
  <si>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</si>
  <si>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</si>
  <si>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</si>
  <si>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</si>
  <si>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</si>
  <si>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</si>
  <si>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</si>
  <si>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</si>
  <si>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</si>
  <si>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</si>
  <si>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</si>
  <si>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</si>
  <si>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</si>
  <si>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</si>
  <si>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</si>
  <si>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</si>
  <si>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</si>
  <si>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</si>
  <si>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</si>
  <si>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</si>
  <si>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</si>
  <si>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</si>
  <si>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</si>
  <si>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</si>
  <si>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</si>
  <si>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</si>
  <si>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</si>
  <si>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</si>
  <si>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</si>
  <si>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</si>
  <si>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</si>
  <si>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</si>
  <si>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</si>
  <si>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</si>
  <si>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</si>
  <si>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</si>
  <si>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</si>
  <si>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</si>
  <si>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</si>
  <si>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</si>
  <si>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</si>
  <si>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</si>
  <si>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</si>
  <si>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</si>
  <si>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</si>
  <si>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</si>
  <si>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</si>
  <si>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</si>
  <si>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</si>
  <si>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</si>
  <si>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</si>
  <si>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</si>
  <si>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</si>
  <si>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</si>
  <si>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</si>
  <si>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</si>
  <si>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</si>
  <si>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</si>
  <si>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</si>
  <si>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</si>
  <si>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</si>
  <si>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</si>
  <si>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</si>
  <si>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</si>
  <si>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</si>
  <si>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</si>
  <si>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</si>
  <si>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</si>
  <si>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</si>
  <si>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</si>
  <si>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</si>
  <si>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</si>
  <si>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</si>
  <si>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</si>
  <si>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</si>
  <si>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</si>
  <si>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</si>
  <si>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</si>
  <si>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</si>
  <si>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</si>
  <si>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</si>
  <si>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</si>
  <si>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</si>
  <si>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</si>
  <si>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</si>
  <si>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</si>
  <si>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</si>
  <si>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</si>
  <si>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</si>
  <si>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</si>
  <si>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</si>
  <si>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</si>
  <si>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</si>
  <si>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</si>
  <si>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</si>
  <si>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</si>
  <si>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</si>
  <si>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</si>
  <si>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</si>
  <si>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</si>
  <si>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</si>
  <si>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</si>
  <si>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</si>
  <si>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</si>
  <si>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</si>
  <si>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</si>
  <si>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</si>
  <si>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</si>
  <si>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</si>
  <si>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</si>
  <si>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</si>
  <si>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</si>
  <si>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</si>
  <si>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</si>
  <si>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</si>
  <si>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</si>
  <si>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</si>
  <si>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</si>
  <si>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</si>
  <si>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</si>
  <si>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</si>
  <si>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</si>
  <si>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</si>
  <si>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</si>
  <si>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</si>
  <si>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</si>
  <si>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</si>
  <si>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</si>
  <si>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</si>
  <si>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</si>
  <si>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</si>
  <si>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</si>
  <si>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</si>
  <si>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</si>
  <si>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</si>
  <si>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</si>
  <si>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</si>
  <si>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</si>
  <si>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</si>
  <si>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</si>
  <si>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</si>
  <si>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</si>
  <si>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</si>
  <si>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</si>
  <si>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</si>
  <si>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</si>
  <si>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</si>
  <si>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</si>
  <si>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</si>
  <si>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</si>
  <si>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</si>
  <si>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</si>
  <si>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</si>
  <si>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</si>
  <si>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</si>
  <si>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</si>
  <si>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</si>
  <si>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</si>
  <si>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</si>
  <si>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</si>
  <si>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</si>
  <si>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</si>
  <si>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</si>
  <si>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</si>
  <si>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</si>
  <si>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</si>
  <si>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</si>
  <si>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</si>
  <si>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</si>
  <si>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</si>
  <si>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</si>
  <si>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</si>
  <si>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</si>
  <si>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</si>
  <si>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</si>
  <si>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</si>
  <si>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</si>
  <si>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</si>
  <si>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</si>
  <si>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</si>
  <si>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</si>
  <si>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</si>
  <si>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</si>
  <si>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</si>
  <si>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</si>
  <si>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</si>
  <si>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</si>
  <si>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</si>
  <si>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</si>
  <si>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</si>
  <si>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</si>
  <si>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</si>
  <si>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</si>
  <si>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</si>
  <si>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</si>
  <si>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</si>
  <si>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</si>
  <si>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</si>
  <si>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</si>
  <si>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</si>
  <si>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</si>
  <si>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</si>
  <si>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</si>
  <si>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</si>
  <si>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</si>
  <si>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</si>
  <si>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</si>
  <si>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</si>
  <si>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</si>
  <si>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</si>
  <si>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</si>
  <si>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</si>
  <si>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</si>
  <si>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</si>
  <si>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</si>
  <si>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</si>
  <si>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</si>
  <si>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</si>
  <si>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</si>
  <si>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</si>
  <si>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</si>
  <si>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</si>
  <si>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</si>
  <si>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</si>
  <si>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</si>
  <si>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</si>
  <si>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</si>
  <si>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</si>
  <si>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</si>
  <si>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</si>
  <si>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</si>
  <si>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</si>
  <si>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</si>
  <si>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</si>
  <si>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</si>
  <si>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</si>
  <si>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</si>
  <si>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</si>
  <si>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</si>
  <si>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</si>
  <si>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</si>
  <si>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</si>
  <si>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</si>
  <si>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</si>
  <si>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</si>
  <si>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</si>
  <si>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</si>
  <si>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</si>
  <si>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</si>
  <si>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</si>
  <si>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</si>
  <si>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</si>
  <si>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</si>
  <si>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</si>
  <si>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</si>
  <si>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</si>
  <si>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</si>
  <si>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</si>
  <si>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</si>
  <si>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</si>
  <si>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</si>
  <si>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</si>
  <si>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</si>
  <si>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</si>
  <si>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</si>
  <si>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</si>
  <si>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</si>
  <si>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</si>
  <si>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</si>
  <si>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</si>
  <si>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</si>
  <si>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</si>
  <si>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</si>
  <si>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</si>
  <si>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</si>
  <si>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</si>
  <si>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</si>
  <si>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</si>
  <si>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</si>
  <si>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</si>
  <si>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</si>
  <si>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</si>
  <si>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</si>
  <si>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</si>
  <si>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</si>
  <si>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</si>
  <si>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</si>
  <si>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</si>
  <si>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</si>
  <si>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</si>
  <si>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</si>
  <si>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</si>
  <si>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</si>
  <si>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</si>
  <si>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</si>
  <si>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</si>
  <si>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</si>
  <si>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</si>
  <si>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</si>
  <si>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</si>
  <si>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</si>
  <si>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</si>
  <si>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</si>
  <si>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</si>
  <si>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</si>
  <si>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</si>
  <si>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</si>
  <si>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</si>
  <si>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</si>
  <si>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</si>
  <si>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</si>
  <si>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</si>
  <si>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</si>
  <si>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</si>
  <si>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</si>
  <si>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</si>
  <si>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</si>
  <si>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</si>
  <si>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</si>
  <si>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</si>
  <si>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</si>
  <si>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</si>
  <si>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</si>
  <si>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</si>
  <si>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</si>
  <si>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</si>
  <si>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</si>
  <si>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</si>
  <si>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</si>
  <si>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</si>
  <si>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</si>
  <si>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</si>
  <si>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</si>
  <si>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</si>
  <si>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</si>
  <si>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</si>
  <si>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</si>
  <si>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</si>
  <si>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</si>
  <si>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</si>
  <si>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</si>
  <si>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</si>
  <si>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</si>
  <si>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</si>
  <si>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</si>
  <si>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</si>
  <si>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</si>
  <si>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</si>
  <si>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</si>
  <si>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</si>
  <si>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</si>
  <si>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</si>
  <si>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</si>
  <si>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</si>
  <si>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</si>
  <si>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</si>
  <si>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</si>
  <si>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</si>
  <si>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</si>
  <si>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</si>
  <si>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</si>
  <si>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</si>
  <si>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</si>
  <si>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</si>
  <si>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</si>
  <si>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</si>
  <si>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</si>
  <si>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</si>
  <si>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</si>
  <si>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</si>
  <si>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</si>
  <si>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</si>
  <si>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</si>
  <si>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</si>
  <si>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</si>
  <si>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</si>
  <si>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</si>
  <si>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</si>
  <si>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</si>
  <si>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</si>
  <si>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</si>
  <si>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</si>
  <si>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</si>
  <si>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</si>
  <si>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</si>
  <si>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</si>
  <si>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</si>
  <si>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</si>
  <si>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</si>
  <si>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</si>
  <si>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</si>
  <si>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</si>
  <si>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</si>
  <si>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</si>
  <si>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</si>
  <si>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</si>
  <si>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</si>
  <si>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</si>
  <si>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</si>
  <si>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</si>
  <si>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</si>
  <si>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</si>
  <si>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</si>
  <si>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</si>
  <si>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</si>
  <si>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</si>
  <si>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</si>
  <si>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</si>
  <si>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</si>
  <si>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</si>
  <si>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</si>
  <si>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</si>
  <si>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</si>
  <si>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</si>
  <si>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</si>
  <si>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</si>
  <si>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</si>
  <si>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</si>
  <si>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</si>
  <si>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</si>
  <si>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</si>
  <si>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</si>
  <si>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</si>
  <si>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</si>
  <si>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</si>
  <si>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</si>
  <si>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</si>
  <si>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</si>
  <si>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</si>
  <si>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</si>
  <si>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</si>
  <si>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</si>
  <si>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</si>
  <si>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</si>
  <si>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</si>
  <si>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</si>
  <si>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</si>
  <si>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</si>
  <si>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</si>
  <si>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</si>
  <si>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</si>
  <si>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</si>
  <si>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</si>
  <si>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</si>
  <si>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</si>
  <si>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</si>
  <si>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</si>
  <si>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</si>
  <si>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</si>
  <si>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</si>
  <si>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</si>
  <si>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</si>
  <si>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</si>
  <si>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</si>
  <si>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</si>
  <si>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</si>
  <si>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</si>
  <si>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</si>
  <si>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</si>
  <si>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</si>
  <si>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</si>
  <si>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</si>
  <si>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</si>
  <si>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</si>
  <si>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</si>
  <si>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</si>
  <si>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</si>
  <si>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</si>
  <si>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</si>
  <si>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</si>
  <si>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</si>
  <si>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</si>
  <si>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</si>
  <si>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</si>
  <si>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</si>
  <si>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</si>
  <si>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</si>
  <si>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</si>
  <si>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</si>
  <si>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</si>
  <si>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</si>
  <si>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</si>
  <si>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</si>
  <si>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</si>
  <si>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</si>
  <si>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</si>
  <si>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</si>
  <si>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</si>
  <si>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</si>
  <si>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</si>
  <si>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</si>
  <si>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</si>
  <si>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</si>
  <si>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</si>
  <si>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</si>
  <si>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</si>
  <si>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</si>
  <si>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</si>
  <si>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</si>
  <si>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</si>
  <si>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</si>
  <si>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</si>
  <si>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</si>
  <si>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</si>
  <si>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</si>
  <si>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</si>
  <si>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</si>
  <si>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</si>
  <si>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</si>
  <si>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</si>
  <si>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</si>
  <si>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</si>
  <si>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</si>
  <si>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</si>
  <si>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</si>
  <si>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</si>
  <si>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</si>
  <si>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</si>
  <si>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</si>
  <si>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</si>
  <si>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</si>
  <si>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</si>
  <si>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</si>
  <si>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</si>
  <si>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</si>
  <si>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</si>
  <si>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</si>
  <si>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</si>
  <si>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</si>
  <si>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</si>
  <si>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</si>
  <si>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</si>
  <si>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</si>
  <si>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</si>
  <si>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</si>
  <si>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</si>
  <si>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</si>
  <si>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</si>
  <si>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</si>
  <si>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</si>
  <si>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</si>
  <si>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</si>
  <si>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</si>
  <si>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</si>
  <si>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</si>
  <si>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</si>
  <si>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</si>
  <si>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</si>
  <si>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</si>
  <si>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</si>
  <si>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</si>
  <si>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</si>
  <si>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</si>
  <si>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</si>
  <si>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</si>
  <si>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</si>
  <si>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</si>
  <si>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</si>
  <si>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</si>
  <si>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</si>
  <si>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</si>
  <si>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</si>
  <si>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</si>
  <si>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</si>
  <si>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</si>
  <si>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</si>
  <si>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</si>
  <si>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</si>
  <si>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</si>
  <si>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</si>
  <si>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</si>
  <si>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</si>
  <si>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</si>
  <si>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</si>
  <si>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</si>
  <si>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</si>
  <si>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</si>
  <si>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</si>
  <si>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</si>
  <si>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</si>
  <si>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</si>
  <si>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</si>
  <si>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</si>
  <si>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</si>
  <si>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</si>
  <si>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</si>
  <si>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</si>
  <si>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</si>
  <si>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</si>
  <si>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</si>
  <si>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</si>
  <si>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</si>
  <si>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</si>
  <si>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</si>
  <si>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</si>
  <si>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</si>
  <si>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</si>
  <si>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</si>
  <si>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</si>
  <si>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</si>
  <si>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</si>
  <si>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</si>
  <si>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</si>
  <si>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</si>
  <si>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</si>
  <si>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</si>
  <si>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</si>
  <si>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</si>
  <si>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</si>
  <si>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</si>
  <si>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</si>
  <si>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</si>
  <si>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</si>
  <si>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</si>
  <si>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</si>
  <si>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</si>
  <si>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</si>
  <si>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</si>
  <si>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</si>
  <si>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</si>
  <si>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</si>
  <si>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</si>
  <si>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</si>
  <si>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</si>
  <si>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</si>
  <si>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</si>
  <si>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</si>
  <si>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</si>
  <si>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</si>
  <si>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</si>
  <si>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</si>
  <si>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</si>
  <si>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</si>
  <si>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</si>
  <si>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</si>
  <si>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</si>
  <si>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</si>
  <si>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</si>
  <si>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</si>
  <si>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</si>
  <si>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</si>
  <si>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</si>
  <si>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</si>
  <si>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</si>
  <si>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</si>
  <si>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</si>
  <si>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</si>
  <si>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</si>
  <si>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</si>
  <si>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</si>
  <si>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</si>
  <si>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</si>
  <si>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</si>
  <si>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</si>
  <si>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</si>
  <si>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</si>
  <si>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</si>
  <si>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</si>
  <si>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</si>
  <si>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</si>
  <si>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</si>
  <si>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</si>
  <si>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</si>
  <si>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</si>
  <si>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</si>
  <si>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</si>
  <si>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</si>
  <si>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</si>
  <si>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</si>
  <si>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</si>
  <si>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</si>
  <si>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</si>
  <si>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</si>
  <si>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</si>
  <si>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</si>
  <si>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</si>
  <si>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</si>
  <si>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</si>
  <si>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</si>
  <si>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</si>
  <si>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</si>
  <si>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</si>
  <si>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</si>
  <si>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</si>
  <si>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</si>
  <si>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</si>
  <si>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</si>
  <si>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</si>
  <si>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</si>
  <si>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</si>
  <si>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</si>
  <si>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</si>
  <si>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</si>
  <si>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</si>
  <si>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</si>
  <si>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</si>
  <si>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</si>
  <si>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</si>
  <si>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</si>
  <si>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</si>
  <si>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</si>
  <si>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</si>
  <si>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</si>
  <si>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</si>
  <si>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</si>
  <si>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</si>
  <si>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</si>
  <si>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</si>
  <si>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</si>
  <si>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</si>
  <si>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</si>
  <si>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</si>
  <si>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</si>
  <si>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</si>
  <si>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</si>
  <si>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</si>
  <si>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</si>
  <si>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</si>
  <si>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</si>
  <si>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</si>
  <si>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</si>
  <si>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</si>
  <si>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</si>
  <si>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</si>
  <si>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</si>
  <si>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</si>
  <si>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</si>
  <si>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</si>
  <si>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</si>
  <si>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</si>
  <si>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</si>
  <si>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</si>
  <si>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</si>
  <si>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</si>
  <si>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</si>
  <si>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</si>
  <si>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</si>
  <si>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</si>
  <si>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</si>
  <si>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</si>
  <si>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</si>
  <si>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</si>
  <si>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</si>
  <si>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</si>
  <si>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</si>
  <si>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</si>
  <si>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</si>
  <si>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</si>
  <si>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</si>
  <si>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</si>
  <si>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</si>
  <si>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</si>
  <si>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</si>
  <si>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</si>
  <si>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</si>
  <si>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</si>
  <si>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</si>
  <si>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</si>
  <si>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</si>
  <si>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</si>
  <si>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</si>
  <si>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</si>
  <si>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</si>
  <si>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</si>
  <si>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</si>
  <si>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</si>
  <si>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</si>
  <si>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</si>
  <si>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</si>
  <si>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</si>
  <si>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</si>
  <si>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</si>
  <si>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</si>
  <si>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</si>
  <si>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</si>
  <si>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</si>
  <si>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</si>
  <si>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</si>
  <si>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</si>
  <si>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</si>
  <si>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</si>
  <si>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</si>
  <si>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</si>
  <si>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</si>
  <si>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</si>
  <si>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</si>
  <si>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</si>
  <si>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</si>
  <si>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</si>
  <si>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</si>
  <si>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</si>
  <si>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</si>
  <si>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</si>
  <si>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</si>
  <si>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</si>
  <si>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</si>
  <si>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</si>
  <si>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</si>
  <si>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</si>
  <si>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</si>
  <si>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</si>
  <si>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</si>
  <si>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</si>
  <si>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</si>
  <si>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</si>
  <si>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</si>
  <si>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</si>
  <si>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</si>
  <si>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</si>
  <si>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</si>
  <si>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</si>
  <si>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</si>
  <si>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</si>
  <si>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</si>
  <si>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</si>
  <si>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</si>
  <si>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</si>
  <si>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</si>
  <si>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</si>
  <si>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</si>
  <si>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</si>
  <si>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</si>
  <si>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</si>
  <si>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</si>
  <si>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</si>
  <si>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</si>
  <si>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</si>
  <si>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</si>
  <si>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</si>
  <si>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</si>
  <si>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</si>
  <si>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</si>
  <si>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</si>
  <si>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</si>
  <si>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</si>
  <si>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</si>
  <si>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</si>
  <si>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</si>
  <si>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</si>
  <si>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</si>
  <si>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</si>
  <si>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</si>
  <si>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</si>
  <si>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</si>
  <si>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</si>
  <si>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</si>
  <si>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</si>
  <si>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</si>
  <si>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</si>
  <si>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</si>
  <si>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</si>
  <si>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</si>
  <si>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</si>
  <si>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</si>
  <si>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</si>
  <si>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</si>
  <si>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</si>
  <si>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</si>
  <si>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</si>
  <si>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</si>
  <si>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</si>
  <si>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</si>
  <si>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</si>
  <si>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</si>
  <si>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</si>
  <si>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</si>
  <si>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</si>
  <si>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</si>
  <si>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</si>
  <si>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</si>
  <si>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</si>
  <si>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</si>
  <si>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</si>
  <si>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</si>
  <si>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</si>
  <si>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</si>
  <si>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</si>
  <si>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</si>
  <si>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</si>
  <si>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</si>
  <si>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</si>
  <si>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</si>
  <si>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</si>
  <si>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</si>
  <si>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</si>
  <si>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</si>
  <si>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</si>
  <si>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</si>
  <si>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</si>
  <si>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</si>
  <si>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</si>
  <si>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</si>
  <si>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</si>
  <si>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</si>
  <si>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</si>
  <si>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</si>
  <si>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</si>
  <si>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</si>
  <si>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</si>
  <si>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</si>
  <si>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</si>
  <si>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</si>
  <si>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</si>
  <si>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</si>
  <si>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</si>
  <si>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</si>
  <si>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</si>
  <si>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</si>
  <si>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</si>
  <si>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</si>
  <si>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</si>
  <si>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</si>
  <si>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</si>
  <si>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</si>
  <si>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</si>
  <si>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</si>
  <si>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</si>
  <si>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</si>
  <si>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</si>
  <si>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</si>
  <si>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</si>
  <si>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</si>
  <si>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</si>
  <si>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</si>
  <si>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</si>
  <si>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</si>
  <si>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</si>
  <si>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</si>
  <si>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</si>
  <si>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</si>
  <si>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</si>
  <si>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</si>
  <si>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</si>
  <si>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</si>
  <si>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</si>
  <si>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</si>
  <si>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</si>
  <si>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</si>
  <si>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</si>
  <si>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</si>
  <si>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</si>
  <si>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</si>
  <si>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</si>
  <si>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</si>
  <si>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</si>
  <si>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</si>
  <si>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</si>
  <si>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</si>
  <si>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</si>
  <si>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</si>
  <si>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</si>
  <si>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</si>
  <si>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</si>
  <si>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</si>
  <si>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</si>
  <si>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</si>
  <si>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</si>
  <si>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</si>
  <si>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</si>
  <si>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</si>
  <si>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</si>
  <si>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</si>
  <si>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</si>
  <si>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</si>
  <si>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</si>
  <si>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</si>
  <si>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</si>
  <si>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</si>
  <si>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</si>
  <si>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</si>
  <si>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</si>
  <si>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</si>
  <si>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</si>
  <si>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</si>
  <si>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</si>
  <si>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</si>
  <si>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</si>
  <si>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</si>
  <si>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</si>
  <si>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</si>
  <si>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</si>
  <si>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</si>
  <si>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</si>
  <si>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</si>
  <si>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</si>
  <si>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</si>
  <si>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</si>
  <si>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</si>
  <si>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</si>
  <si>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</si>
  <si>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</si>
  <si>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</si>
  <si>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</si>
  <si>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</si>
  <si>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</si>
  <si>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</si>
  <si>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</si>
  <si>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</si>
  <si>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</si>
  <si>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</si>
  <si>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</si>
  <si>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</si>
  <si>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</si>
  <si>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</si>
  <si>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</si>
  <si>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</si>
  <si>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</si>
  <si>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</si>
  <si>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</si>
  <si>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</si>
  <si>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</si>
  <si>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</si>
  <si>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</si>
  <si>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</si>
  <si>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</si>
  <si>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</si>
  <si>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</si>
  <si>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</si>
  <si>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</si>
  <si>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</si>
  <si>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</si>
  <si>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</si>
  <si>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</si>
  <si>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</si>
  <si>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</si>
  <si>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</si>
  <si>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</si>
  <si>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</si>
  <si>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</si>
  <si>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</si>
  <si>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</si>
  <si>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</si>
  <si>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</si>
  <si>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</si>
  <si>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</si>
  <si>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</si>
  <si>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</si>
  <si>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</si>
  <si>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</si>
  <si>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</si>
  <si>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</si>
  <si>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</si>
  <si>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</si>
  <si>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</si>
  <si>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</si>
  <si>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</si>
  <si>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</si>
  <si>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</si>
  <si>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</si>
  <si>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</si>
  <si>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</si>
  <si>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</si>
  <si>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</si>
  <si>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</si>
  <si>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</si>
  <si>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</si>
  <si>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</si>
  <si>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</si>
  <si>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</si>
  <si>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</si>
  <si>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</si>
  <si>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</si>
  <si>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</si>
  <si>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</si>
  <si>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</si>
  <si>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</si>
  <si>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</si>
  <si>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</si>
  <si>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</si>
  <si>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</si>
  <si>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</si>
  <si>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</si>
  <si>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</si>
  <si>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</si>
  <si>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</si>
  <si>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</si>
  <si>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</si>
  <si>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</si>
  <si>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</si>
  <si>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</si>
  <si>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</si>
  <si>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</si>
  <si>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</si>
  <si>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</si>
  <si>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</si>
  <si>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</si>
  <si>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</si>
  <si>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</si>
  <si>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</si>
  <si>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</si>
  <si>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</si>
  <si>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</si>
  <si>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</si>
  <si>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</si>
  <si>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</si>
  <si>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</si>
  <si>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</si>
  <si>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</si>
  <si>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</si>
  <si>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</si>
  <si>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</si>
  <si>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</si>
  <si>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</si>
  <si>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</si>
  <si>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</si>
  <si>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</si>
  <si>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</si>
  <si>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</si>
  <si>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</si>
  <si>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</si>
  <si>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</si>
  <si>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</si>
  <si>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</si>
  <si>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</si>
  <si>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</si>
  <si>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</si>
  <si>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</si>
  <si>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</si>
  <si>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</si>
  <si>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</si>
  <si>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</si>
  <si>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</si>
  <si>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</si>
  <si>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</si>
  <si>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</si>
  <si>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</si>
  <si>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</si>
  <si>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</si>
  <si>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</si>
  <si>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</si>
  <si>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</si>
  <si>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</si>
  <si>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</si>
  <si>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</si>
  <si>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</si>
  <si>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</si>
  <si>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</si>
  <si>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</si>
  <si>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</si>
  <si>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</si>
  <si>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</si>
  <si>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</si>
  <si>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</si>
  <si>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</si>
  <si>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</si>
  <si>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</si>
  <si>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</si>
  <si>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</si>
  <si>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</si>
  <si>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</si>
  <si>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</si>
  <si>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</si>
  <si>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</si>
  <si>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</si>
  <si>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</si>
  <si>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</si>
  <si>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</si>
  <si>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</si>
  <si>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</si>
  <si>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</si>
  <si>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</si>
  <si>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</si>
  <si>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</si>
  <si>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</si>
  <si>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</si>
  <si>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</si>
  <si>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</si>
  <si>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</si>
  <si>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</si>
  <si>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</si>
  <si>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</si>
  <si>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</si>
  <si>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</si>
  <si>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</si>
  <si>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</si>
  <si>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</si>
  <si>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</si>
  <si>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</si>
  <si>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</si>
  <si>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</si>
  <si>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</si>
  <si>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</si>
  <si>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</si>
  <si>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</si>
  <si>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</si>
  <si>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</si>
  <si>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</si>
  <si>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</si>
  <si>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</si>
  <si>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</si>
  <si>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</si>
  <si>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</si>
  <si>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</si>
  <si>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</si>
  <si>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</si>
  <si>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</si>
  <si>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</si>
  <si>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</si>
  <si>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</si>
  <si>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</si>
  <si>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</si>
  <si>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</si>
  <si>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</si>
  <si>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</si>
  <si>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</si>
  <si>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</si>
  <si>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</si>
  <si>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</si>
  <si>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</si>
  <si>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</si>
  <si>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</si>
  <si>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</si>
  <si>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</si>
  <si>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</si>
  <si>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</si>
  <si>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</si>
  <si>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</si>
  <si>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</si>
  <si>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</si>
  <si>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</si>
  <si>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</si>
  <si>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</si>
  <si>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</si>
  <si>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</si>
  <si>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</si>
  <si>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</si>
  <si>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</si>
  <si>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</si>
  <si>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</si>
  <si>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</si>
  <si>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</si>
  <si>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</si>
  <si>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</si>
  <si>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</si>
  <si>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</si>
  <si>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</si>
  <si>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</si>
  <si>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</si>
  <si>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</si>
  <si>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</si>
  <si>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</si>
  <si>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</si>
  <si>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</si>
  <si>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</si>
  <si>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</si>
  <si>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</si>
  <si>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</si>
  <si>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</si>
  <si>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</si>
  <si>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</si>
  <si>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</si>
  <si>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</si>
  <si>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</si>
  <si>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</si>
  <si>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</si>
  <si>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</si>
  <si>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</si>
  <si>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</si>
  <si>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</si>
  <si>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</si>
  <si>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</si>
  <si>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</si>
  <si>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</si>
  <si>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</si>
  <si>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</si>
  <si>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</si>
  <si>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</si>
  <si>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</si>
  <si>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</si>
  <si>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</si>
  <si>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</si>
  <si>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</si>
  <si>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</si>
  <si>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</si>
  <si>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</si>
  <si>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</si>
  <si>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</si>
  <si>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</si>
  <si>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</si>
  <si>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</si>
  <si>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</si>
  <si>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</si>
  <si>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</si>
  <si>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</si>
  <si>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</si>
  <si>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</si>
  <si>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</si>
  <si>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</si>
  <si>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</si>
  <si>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</si>
  <si>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</si>
  <si>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</si>
  <si>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</si>
  <si>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</si>
  <si>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</si>
  <si>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</si>
  <si>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</si>
  <si>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</si>
  <si>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</si>
  <si>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</si>
  <si>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</si>
  <si>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</si>
  <si>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</si>
  <si>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</si>
  <si>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</si>
  <si>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</si>
  <si>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</si>
  <si>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</si>
  <si>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</si>
  <si>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</si>
  <si>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</si>
  <si>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</si>
  <si>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</si>
  <si>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</si>
  <si>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</si>
  <si>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</si>
  <si>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</si>
  <si>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</si>
  <si>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</si>
  <si>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</si>
  <si>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</si>
  <si>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</si>
  <si>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</si>
  <si>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</si>
  <si>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</si>
  <si>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</si>
  <si>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</si>
  <si>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</si>
  <si>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</si>
  <si>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</si>
  <si>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</si>
  <si>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</si>
  <si>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</si>
  <si>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</si>
  <si>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</si>
  <si>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</si>
  <si>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</si>
  <si>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</si>
  <si>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</si>
  <si>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</si>
  <si>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</si>
  <si>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</si>
  <si>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</si>
  <si>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</si>
  <si>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</si>
  <si>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</si>
  <si>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</si>
  <si>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</si>
  <si>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</si>
  <si>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</si>
  <si>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</si>
  <si>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</si>
  <si>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</si>
  <si>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</si>
  <si>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</si>
  <si>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</si>
  <si>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</si>
  <si>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</si>
  <si>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</si>
  <si>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</si>
  <si>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</si>
  <si>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</si>
  <si>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</si>
  <si>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</si>
  <si>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</si>
  <si>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</si>
  <si>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</si>
  <si>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</si>
  <si>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</si>
  <si>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</si>
  <si>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</si>
  <si>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</si>
  <si>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</si>
  <si>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</si>
  <si>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</si>
  <si>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</si>
  <si>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</si>
  <si>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</si>
  <si>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</si>
  <si>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</si>
  <si>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</si>
  <si>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</si>
  <si>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</si>
  <si>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</si>
  <si>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</si>
  <si>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</si>
  <si>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</si>
  <si>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</si>
  <si>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</si>
  <si>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</si>
  <si>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</si>
  <si>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</si>
  <si>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</si>
  <si>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</si>
  <si>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</si>
  <si>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</si>
  <si>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</si>
  <si>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</si>
  <si>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</si>
  <si>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</si>
  <si>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</si>
  <si>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</si>
  <si>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</si>
  <si>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</si>
  <si>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</si>
  <si>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</si>
  <si>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</si>
  <si>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</si>
  <si>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</si>
  <si>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</si>
  <si>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</si>
  <si>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</si>
  <si>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</si>
  <si>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</si>
  <si>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</si>
  <si>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</si>
  <si>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</si>
  <si>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</si>
  <si>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</si>
  <si>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</si>
  <si>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</si>
  <si>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</si>
  <si>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</si>
  <si>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</si>
  <si>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</si>
  <si>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</si>
  <si>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</si>
  <si>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</si>
  <si>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</si>
  <si>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</si>
  <si>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</si>
  <si>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</si>
  <si>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</si>
  <si>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</si>
  <si>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</si>
  <si>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</si>
  <si>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</si>
  <si>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</si>
  <si>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</si>
  <si>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</si>
  <si>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</si>
  <si>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</si>
  <si>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</si>
  <si>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</si>
  <si>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</si>
  <si>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</si>
  <si>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</si>
  <si>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</si>
  <si>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</si>
  <si>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</si>
  <si>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</si>
  <si>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</si>
  <si>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</si>
  <si>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</si>
  <si>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</si>
  <si>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</si>
  <si>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</si>
  <si>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</si>
  <si>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</si>
  <si>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</si>
  <si>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</si>
  <si>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</si>
  <si>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</si>
  <si>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</si>
  <si>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</si>
  <si>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</si>
  <si>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</si>
  <si>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</si>
  <si>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</si>
  <si>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</si>
  <si>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</si>
  <si>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</si>
  <si>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</si>
  <si>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</si>
  <si>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</si>
  <si>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</si>
  <si>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</si>
  <si>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</si>
  <si>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</si>
  <si>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</si>
  <si>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</si>
  <si>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</si>
  <si>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</si>
  <si>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</si>
  <si>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</si>
  <si>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</si>
  <si>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</si>
  <si>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</si>
  <si>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</si>
  <si>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</si>
  <si>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</si>
  <si>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</si>
  <si>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</si>
  <si>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</si>
  <si>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</si>
  <si>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</si>
  <si>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</si>
  <si>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</si>
  <si>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</si>
  <si>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</si>
  <si>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</si>
  <si>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</si>
  <si>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</si>
  <si>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</si>
  <si>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</si>
  <si>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</si>
  <si>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</si>
  <si>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</si>
  <si>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</si>
  <si>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</si>
  <si>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</si>
  <si>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</si>
  <si>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</si>
  <si>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</si>
  <si>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</si>
  <si>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</si>
  <si>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</si>
  <si>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</si>
  <si>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</si>
  <si>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</si>
  <si>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</si>
  <si>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</si>
  <si>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</si>
  <si>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</si>
  <si>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</si>
  <si>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</si>
  <si>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</si>
  <si>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</si>
  <si>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</si>
  <si>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</si>
  <si>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</si>
  <si>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</si>
  <si>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</si>
  <si>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</si>
  <si>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</si>
  <si>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</si>
  <si>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</si>
  <si>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</si>
  <si>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</si>
  <si>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</si>
  <si>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</si>
  <si>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</si>
  <si>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</si>
  <si>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</si>
  <si>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</si>
  <si>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</si>
  <si>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</si>
  <si>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</si>
  <si>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</si>
  <si>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</si>
  <si>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</si>
  <si>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</si>
  <si>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</si>
  <si>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</si>
  <si>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</si>
  <si>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</si>
  <si>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</si>
  <si>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</si>
  <si>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</si>
  <si>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</si>
  <si>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</si>
  <si>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</si>
  <si>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</si>
  <si>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</si>
  <si>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</si>
  <si>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</si>
  <si>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</si>
  <si>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</si>
  <si>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</si>
  <si>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</si>
  <si>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</si>
  <si>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</si>
  <si>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</si>
  <si>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</si>
  <si>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</si>
  <si>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</si>
  <si>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</si>
  <si>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</si>
  <si>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</si>
  <si>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</si>
  <si>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</si>
  <si>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</si>
  <si>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</si>
  <si>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</si>
  <si>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</si>
  <si>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</si>
  <si>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</si>
  <si>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</si>
  <si>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</si>
  <si>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</si>
  <si>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</si>
  <si>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</si>
  <si>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</si>
  <si>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</si>
  <si>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</si>
  <si>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</si>
  <si>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</si>
  <si>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</si>
  <si>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</si>
  <si>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</si>
  <si>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</si>
  <si>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</si>
  <si>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</si>
  <si>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</si>
  <si>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</si>
  <si>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</si>
  <si>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</si>
  <si>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</si>
  <si>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</si>
  <si>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</si>
  <si>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</si>
  <si>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</si>
  <si>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</si>
  <si>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</si>
  <si>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</si>
  <si>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</si>
  <si>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</si>
  <si>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</si>
  <si>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</si>
  <si>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</si>
  <si>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</si>
  <si>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</si>
  <si>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</si>
  <si>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</si>
  <si>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</si>
  <si>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</si>
  <si>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</si>
  <si>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</si>
  <si>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</si>
  <si>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</si>
  <si>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</si>
  <si>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</si>
  <si>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</si>
  <si>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</si>
  <si>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</si>
  <si>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</si>
  <si>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</si>
  <si>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</si>
  <si>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</si>
  <si>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</si>
  <si>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</si>
  <si>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</si>
  <si>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</si>
  <si>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</si>
  <si>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</si>
  <si>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</si>
  <si>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</si>
  <si>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</si>
  <si>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</si>
  <si>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</si>
  <si>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</si>
  <si>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</si>
  <si>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</si>
  <si>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</si>
  <si>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</si>
  <si>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</si>
  <si>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</si>
  <si>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</si>
  <si>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</si>
  <si>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</si>
  <si>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</si>
  <si>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</si>
  <si>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</si>
  <si>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</si>
  <si>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</si>
  <si>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</si>
  <si>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</si>
  <si>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</si>
  <si>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</si>
  <si>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</si>
  <si>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</si>
  <si>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</si>
  <si>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</si>
  <si>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</si>
  <si>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</si>
  <si>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</si>
  <si>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</si>
  <si>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</si>
  <si>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</si>
  <si>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</si>
  <si>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</si>
  <si>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</si>
  <si>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</si>
  <si>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</si>
  <si>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</si>
  <si>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</si>
  <si>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</si>
  <si>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</si>
  <si>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</si>
  <si>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</si>
  <si>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</si>
  <si>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</si>
  <si>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</si>
  <si>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</si>
  <si>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</si>
  <si>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</si>
  <si>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</si>
  <si>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</si>
  <si>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</si>
  <si>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</si>
  <si>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</si>
  <si>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</si>
  <si>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</si>
  <si>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</si>
  <si>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</si>
  <si>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</si>
  <si>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</si>
  <si>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</si>
  <si>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</si>
  <si>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</si>
  <si>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</si>
  <si>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</si>
  <si>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</si>
  <si>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</si>
  <si>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</si>
  <si>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</si>
  <si>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</si>
  <si>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</si>
  <si>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</si>
  <si>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</si>
  <si>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</si>
  <si>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</si>
  <si>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</si>
  <si>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</si>
  <si>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</si>
  <si>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</si>
  <si>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</si>
  <si>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</si>
  <si>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</si>
  <si>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</si>
  <si>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</si>
  <si>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</si>
  <si>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</si>
  <si>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</si>
  <si>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</si>
  <si>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</si>
  <si>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</si>
  <si>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</si>
  <si>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</si>
  <si>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</si>
  <si>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</si>
  <si>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</si>
  <si>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</si>
  <si>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</si>
  <si>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</si>
  <si>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</si>
  <si>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</si>
  <si>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</si>
  <si>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</si>
  <si>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</si>
  <si>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</si>
  <si>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</si>
  <si>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</si>
  <si>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</si>
  <si>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</si>
  <si>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</si>
  <si>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</si>
  <si>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</si>
  <si>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</si>
  <si>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</si>
  <si>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</si>
  <si>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</si>
  <si>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</si>
  <si>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</si>
  <si>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</si>
  <si>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</si>
  <si>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</si>
  <si>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</si>
  <si>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</si>
  <si>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</si>
  <si>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</si>
  <si>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</si>
  <si>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</si>
  <si>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</si>
  <si>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</si>
  <si>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</si>
  <si>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</si>
  <si>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</si>
  <si>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</si>
  <si>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</si>
  <si>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</si>
  <si>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</si>
  <si>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</si>
  <si>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</si>
  <si>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</si>
  <si>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</si>
  <si>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</si>
  <si>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</si>
  <si>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</si>
  <si>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</si>
  <si>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</si>
  <si>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</si>
  <si>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</si>
  <si>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</si>
  <si>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</si>
  <si>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</si>
  <si>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</si>
  <si>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</si>
  <si>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</si>
  <si>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</si>
  <si>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</si>
  <si>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</si>
  <si>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</si>
  <si>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</si>
  <si>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</si>
  <si>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</si>
  <si>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</si>
  <si>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</si>
  <si>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</si>
  <si>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</si>
  <si>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</si>
  <si>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</si>
  <si>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</si>
  <si>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</si>
  <si>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</si>
  <si>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</si>
  <si>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</si>
  <si>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</si>
  <si>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</si>
  <si>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</si>
  <si>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</si>
  <si>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</si>
  <si>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</si>
  <si>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</si>
  <si>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</si>
  <si>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</si>
  <si>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</si>
  <si>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</si>
  <si>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</si>
  <si>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</si>
  <si>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</si>
  <si>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</si>
  <si>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</si>
  <si>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</si>
  <si>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</si>
  <si>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</si>
  <si>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</si>
  <si>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</si>
  <si>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</si>
  <si>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</si>
  <si>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</si>
  <si>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</si>
  <si>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</si>
  <si>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</si>
  <si>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</si>
  <si>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</si>
  <si>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</si>
  <si>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</si>
  <si>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</si>
  <si>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</si>
  <si>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</si>
  <si>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</si>
  <si>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</si>
  <si>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</si>
  <si>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</si>
  <si>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</si>
  <si>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</si>
  <si>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</si>
  <si>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</si>
  <si>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</si>
  <si>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</si>
  <si>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</si>
  <si>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</si>
  <si>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</si>
  <si>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</si>
  <si>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</si>
  <si>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</si>
  <si>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</si>
  <si>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</si>
  <si>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</si>
  <si>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</si>
  <si>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</si>
  <si>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</si>
  <si>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</si>
  <si>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</si>
  <si>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</si>
  <si>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</si>
  <si>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</si>
  <si>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</si>
  <si>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</si>
  <si>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</si>
  <si>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</si>
  <si>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</si>
  <si>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</si>
  <si>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</si>
  <si>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</si>
  <si>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</si>
  <si>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</si>
  <si>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</si>
  <si>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</si>
  <si>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</si>
  <si>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</si>
  <si>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</si>
  <si>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</si>
  <si>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</si>
  <si>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</si>
  <si>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</si>
  <si>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</si>
  <si>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</si>
  <si>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</si>
  <si>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</si>
  <si>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</si>
  <si>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</si>
  <si>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</si>
  <si>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</si>
  <si>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</si>
  <si>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</si>
  <si>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</si>
  <si>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</si>
  <si>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</si>
  <si>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</si>
  <si>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</si>
  <si>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</si>
  <si>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</si>
  <si>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</si>
  <si>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</si>
  <si>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</si>
  <si>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</si>
  <si>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</si>
  <si>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</si>
  <si>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</si>
  <si>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</si>
  <si>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</si>
  <si>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</si>
  <si>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</si>
  <si>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</si>
  <si>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</si>
  <si>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</si>
  <si>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</si>
  <si>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</si>
  <si>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</si>
  <si>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</si>
  <si>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</si>
  <si>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</si>
  <si>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</si>
  <si>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</si>
  <si>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</si>
  <si>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</si>
  <si>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</si>
  <si>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</si>
  <si>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</si>
  <si>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</si>
  <si>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</si>
  <si>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</si>
  <si>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</si>
  <si>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</si>
  <si>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</si>
  <si>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</si>
  <si>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</si>
  <si>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</si>
  <si>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</si>
  <si>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</si>
  <si>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</si>
  <si>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</si>
  <si>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</si>
  <si>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</si>
  <si>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</si>
  <si>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</si>
  <si>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</si>
  <si>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</si>
  <si>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</si>
  <si>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</si>
  <si>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</si>
  <si>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</si>
  <si>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</si>
  <si>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</si>
  <si>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</si>
  <si>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</si>
  <si>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</si>
  <si>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</si>
  <si>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</si>
  <si>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</si>
  <si>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</si>
  <si>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</si>
  <si>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</si>
  <si>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</si>
  <si>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</si>
  <si>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</si>
  <si>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</si>
  <si>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</si>
  <si>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</si>
  <si>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</si>
  <si>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</si>
  <si>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</si>
  <si>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</si>
  <si>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</si>
  <si>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</si>
  <si>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</si>
  <si>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</si>
  <si>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</si>
  <si>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</si>
  <si>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</si>
  <si>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</si>
  <si>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</si>
  <si>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</si>
  <si>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</si>
  <si>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</si>
  <si>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</si>
  <si>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</si>
  <si>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</si>
  <si>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</si>
  <si>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</si>
  <si>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</si>
  <si>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</si>
  <si>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</si>
  <si>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</si>
  <si>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</si>
  <si>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</si>
  <si>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</si>
  <si>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</si>
  <si>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</si>
  <si>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</si>
  <si>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</si>
  <si>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</si>
  <si>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</si>
  <si>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</si>
  <si>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</si>
  <si>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</si>
  <si>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</si>
  <si>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</si>
  <si>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</si>
  <si>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</si>
  <si>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</si>
  <si>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</si>
  <si>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</si>
  <si>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</si>
  <si>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</si>
  <si>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</si>
  <si>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</si>
  <si>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</si>
  <si>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</si>
  <si>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</si>
  <si>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</si>
  <si>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</si>
  <si>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</si>
  <si>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</si>
  <si>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</si>
  <si>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</si>
  <si>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</si>
  <si>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</si>
  <si>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</si>
  <si>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</si>
  <si>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</si>
  <si>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</si>
  <si>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</si>
  <si>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</si>
  <si>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</si>
  <si>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</si>
  <si>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</si>
  <si>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</si>
  <si>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</si>
  <si>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</si>
  <si>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</si>
  <si>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</si>
  <si>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</si>
  <si>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</si>
  <si>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</si>
  <si>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</si>
  <si>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</si>
  <si>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</si>
  <si>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</si>
  <si>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</si>
  <si>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</si>
  <si>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</si>
  <si>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</si>
  <si>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</si>
  <si>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</si>
  <si>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</si>
  <si>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</si>
  <si>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</si>
  <si>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</si>
  <si>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</si>
  <si>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</si>
  <si>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</si>
  <si>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</si>
  <si>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</si>
  <si>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</si>
  <si>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</si>
  <si>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</si>
  <si>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</si>
  <si>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</si>
  <si>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</si>
  <si>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</si>
  <si>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</si>
  <si>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</si>
  <si>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</si>
  <si>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</si>
  <si>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</si>
  <si>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</si>
  <si>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</si>
  <si>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</si>
  <si>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</si>
  <si>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</si>
  <si>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</si>
  <si>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</si>
  <si>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</si>
  <si>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</si>
  <si>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</si>
  <si>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</si>
  <si>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</si>
  <si>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</si>
  <si>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</si>
  <si>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</si>
  <si>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</si>
  <si>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</si>
  <si>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</si>
  <si>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</si>
  <si>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</si>
  <si>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</si>
  <si>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</si>
  <si>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</si>
  <si>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</si>
  <si>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</si>
  <si>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</si>
  <si>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</si>
  <si>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</si>
  <si>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</si>
  <si>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</si>
  <si>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</si>
  <si>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</si>
  <si>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</si>
  <si>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</si>
  <si>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</si>
  <si>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</si>
  <si>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</si>
  <si>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</si>
  <si>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</si>
  <si>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</si>
  <si>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</si>
  <si>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</si>
  <si>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</si>
  <si>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</si>
  <si>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</si>
  <si>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</si>
  <si>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</si>
  <si>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</si>
  <si>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</si>
  <si>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</si>
  <si>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</si>
  <si>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</si>
  <si>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</si>
  <si>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</si>
  <si>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</si>
  <si>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</si>
  <si>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</si>
  <si>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</si>
  <si>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</si>
  <si>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</si>
  <si>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</si>
  <si>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</si>
  <si>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</si>
  <si>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</si>
  <si>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</si>
  <si>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</si>
  <si>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</si>
  <si>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</si>
  <si>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</si>
  <si>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</si>
  <si>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</si>
  <si>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</si>
  <si>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</si>
  <si>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</si>
  <si>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</si>
  <si>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</si>
  <si>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</si>
  <si>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</si>
  <si>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</si>
  <si>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</si>
  <si>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</si>
  <si>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</si>
  <si>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</si>
  <si>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</si>
  <si>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</si>
  <si>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</si>
  <si>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</si>
  <si>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</si>
  <si>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</si>
  <si>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</si>
  <si>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</si>
  <si>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</si>
  <si>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</si>
  <si>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</si>
  <si>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</si>
  <si>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</si>
  <si>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</si>
  <si>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</si>
  <si>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</si>
  <si>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</si>
  <si>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</si>
  <si>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</si>
  <si>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</si>
  <si>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</si>
  <si>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</si>
  <si>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</si>
  <si>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</si>
  <si>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</si>
  <si>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</si>
  <si>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</si>
  <si>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</si>
  <si>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</si>
  <si>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</si>
  <si>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</si>
  <si>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</si>
  <si>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</si>
  <si>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</si>
  <si>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</si>
  <si>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</si>
  <si>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</si>
  <si>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</si>
  <si>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</si>
  <si>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</si>
  <si>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</si>
  <si>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</si>
  <si>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</si>
  <si>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</si>
  <si>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</si>
  <si>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</si>
  <si>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</si>
  <si>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</si>
  <si>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</si>
  <si>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</si>
  <si>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</si>
  <si>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</si>
  <si>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</si>
  <si>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</si>
  <si>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</si>
  <si>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</si>
  <si>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</si>
  <si>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</si>
  <si>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</si>
  <si>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</si>
  <si>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</si>
  <si>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</si>
  <si>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</si>
  <si>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</si>
  <si>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</si>
  <si>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</si>
  <si>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</si>
  <si>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</si>
  <si>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</si>
  <si>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</si>
  <si>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</si>
  <si>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</si>
  <si>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</si>
  <si>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</si>
  <si>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</si>
  <si>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</si>
  <si>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</si>
  <si>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</si>
  <si>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</si>
  <si>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</si>
  <si>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</si>
  <si>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</si>
  <si>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</si>
  <si>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</si>
  <si>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</si>
  <si>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</si>
  <si>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</si>
  <si>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</si>
  <si>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</si>
  <si>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</si>
  <si>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</si>
  <si>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</si>
  <si>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</si>
  <si>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</si>
  <si>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</si>
  <si>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</si>
  <si>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</si>
  <si>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</si>
  <si>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</si>
  <si>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</si>
  <si>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</si>
  <si>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</si>
  <si>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</si>
  <si>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</si>
  <si>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</si>
  <si>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</si>
  <si>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</si>
  <si>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</si>
  <si>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</si>
  <si>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</si>
  <si>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</si>
  <si>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</si>
  <si>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</si>
  <si>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</si>
  <si>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</si>
  <si>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</si>
  <si>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</si>
  <si>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</si>
  <si>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</si>
  <si>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</si>
  <si>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</si>
  <si>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</si>
  <si>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</si>
  <si>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</si>
  <si>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</si>
  <si>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</si>
  <si>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</si>
  <si>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</si>
  <si>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</si>
  <si>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</si>
  <si>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</si>
  <si>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</si>
  <si>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</si>
  <si>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</si>
  <si>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</si>
  <si>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</si>
  <si>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</si>
  <si>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</si>
  <si>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</si>
  <si>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</si>
  <si>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</si>
  <si>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</si>
  <si>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</si>
  <si>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</si>
  <si>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</si>
  <si>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</si>
  <si>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</si>
  <si>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</si>
  <si>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</si>
  <si>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</si>
  <si>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</si>
  <si>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</si>
  <si>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</si>
  <si>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</si>
  <si>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</si>
  <si>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</si>
  <si>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</si>
  <si>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</si>
  <si>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</si>
  <si>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</si>
  <si>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</si>
  <si>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</si>
  <si>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</si>
  <si>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</si>
  <si>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</si>
  <si>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</si>
  <si>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</si>
  <si>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</si>
  <si>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</si>
  <si>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</si>
  <si>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</si>
  <si>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</si>
  <si>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</si>
  <si>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</si>
  <si>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</si>
  <si>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</si>
  <si>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</si>
  <si>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</si>
  <si>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</si>
  <si>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</si>
  <si>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</si>
  <si>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</si>
  <si>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</si>
  <si>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</si>
  <si>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</si>
  <si>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</si>
  <si>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</si>
  <si>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</si>
  <si>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</si>
  <si>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</si>
  <si>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</si>
  <si>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</si>
  <si>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</si>
  <si>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</si>
  <si>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</si>
  <si>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</si>
  <si>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</si>
  <si>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</si>
  <si>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</si>
  <si>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</si>
  <si>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</si>
  <si>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</si>
  <si>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</si>
  <si>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</si>
  <si>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</si>
  <si>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</si>
  <si>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</si>
  <si>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</si>
  <si>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</si>
  <si>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</si>
  <si>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</si>
  <si>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</si>
  <si>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</si>
  <si>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</si>
  <si>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</si>
  <si>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</si>
  <si>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</si>
  <si>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</si>
  <si>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</si>
  <si>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</si>
  <si>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</si>
  <si>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</si>
  <si>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</si>
  <si>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</si>
  <si>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</si>
  <si>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</si>
  <si>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</si>
  <si>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</si>
  <si>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</si>
  <si>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</si>
  <si>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</si>
  <si>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</si>
  <si>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</si>
  <si>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</si>
  <si>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</si>
  <si>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</si>
  <si>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</si>
  <si>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</si>
  <si>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</si>
  <si>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</si>
  <si>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</si>
  <si>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</si>
  <si>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</si>
  <si>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</si>
  <si>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</si>
  <si>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</si>
  <si>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</si>
  <si>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</si>
  <si>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</si>
  <si>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</si>
  <si>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</si>
  <si>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</si>
  <si>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</si>
  <si>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</si>
  <si>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</si>
  <si>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</si>
  <si>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</si>
  <si>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</si>
  <si>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</si>
  <si>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</si>
  <si>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</si>
  <si>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</si>
  <si>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</si>
  <si>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</si>
  <si>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</si>
  <si>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</si>
  <si>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</si>
  <si>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</si>
  <si>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</si>
  <si>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</si>
  <si>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</si>
  <si>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</si>
  <si>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</si>
  <si>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</si>
  <si>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</si>
  <si>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</si>
  <si>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</si>
  <si>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</si>
  <si>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</si>
  <si>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</si>
  <si>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</si>
  <si>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</si>
  <si>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</si>
  <si>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</si>
  <si>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</si>
  <si>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</si>
  <si>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</si>
  <si>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</si>
  <si>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</si>
  <si>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</si>
  <si>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</si>
  <si>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</si>
  <si>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</si>
  <si>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</si>
  <si>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</si>
  <si>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</si>
  <si>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</si>
  <si>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</si>
  <si>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</si>
  <si>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</si>
  <si>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</si>
  <si>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</si>
  <si>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</si>
  <si>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</si>
  <si>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</si>
  <si>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</si>
  <si>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</si>
  <si>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</si>
  <si>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</si>
  <si>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</si>
  <si>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</si>
  <si>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</si>
  <si>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</si>
  <si>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</si>
  <si>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</si>
  <si>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</si>
  <si>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</si>
  <si>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</si>
  <si>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</si>
  <si>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</si>
  <si>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</si>
  <si>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</si>
  <si>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</si>
  <si>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</si>
  <si>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</si>
  <si>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</si>
  <si>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</si>
  <si>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</si>
  <si>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</si>
  <si>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</si>
  <si>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</si>
  <si>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</si>
  <si>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</si>
  <si>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</si>
  <si>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</si>
  <si>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</si>
  <si>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</si>
  <si>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</si>
  <si>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</si>
  <si>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</si>
  <si>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</si>
  <si>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</si>
  <si>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</si>
  <si>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</si>
  <si>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</si>
  <si>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</si>
  <si>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</si>
  <si>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</si>
  <si>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</si>
  <si>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</si>
  <si>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</si>
  <si>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</si>
  <si>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</si>
  <si>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</si>
  <si>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</si>
  <si>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</si>
  <si>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</si>
  <si>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</si>
  <si>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</si>
  <si>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</si>
  <si>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</si>
  <si>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</si>
  <si>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</si>
  <si>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</si>
  <si>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</si>
  <si>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</si>
  <si>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</si>
  <si>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</si>
  <si>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</si>
  <si>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</si>
  <si>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</si>
  <si>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</si>
  <si>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</si>
  <si>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</si>
  <si>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</si>
  <si>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</si>
  <si>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</si>
  <si>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</si>
  <si>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</si>
  <si>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</si>
  <si>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</si>
  <si>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</si>
  <si>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</si>
  <si>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</si>
  <si>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</si>
  <si>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</si>
  <si>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</si>
  <si>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</si>
  <si>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</si>
  <si>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</si>
  <si>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</si>
  <si>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</si>
  <si>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</si>
  <si>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</si>
  <si>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</si>
  <si>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</si>
  <si>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</si>
  <si>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</si>
  <si>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</si>
  <si>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</si>
  <si>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</si>
  <si>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</si>
  <si>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</si>
  <si>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</si>
  <si>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</si>
  <si>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</si>
  <si>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</si>
  <si>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</si>
  <si>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</si>
  <si>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</si>
  <si>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</si>
  <si>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</si>
  <si>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</si>
  <si>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</si>
  <si>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</si>
  <si>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</si>
  <si>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</si>
  <si>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</si>
  <si>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</si>
  <si>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</si>
  <si>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</si>
  <si>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</si>
  <si>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</si>
  <si>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</si>
  <si>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</si>
  <si>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</si>
  <si>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</si>
  <si>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</si>
  <si>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</si>
  <si>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</si>
  <si>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</si>
  <si>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</si>
  <si>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</si>
  <si>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</si>
  <si>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</si>
  <si>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</si>
  <si>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</si>
  <si>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</si>
  <si>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</si>
  <si>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</si>
  <si>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</si>
  <si>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</si>
  <si>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</si>
  <si>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</si>
  <si>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</si>
  <si>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</si>
  <si>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</si>
  <si>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</si>
  <si>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</si>
  <si>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</si>
  <si>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</si>
  <si>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</si>
  <si>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</si>
  <si>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</si>
  <si>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</si>
  <si>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</si>
  <si>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</si>
  <si>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</si>
  <si>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</si>
  <si>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</si>
  <si>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</si>
  <si>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</si>
  <si>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</si>
  <si>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</si>
  <si>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</si>
  <si>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</si>
  <si>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</si>
  <si>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</si>
  <si>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</si>
  <si>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</si>
  <si>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</si>
  <si>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</si>
  <si>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</si>
  <si>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</si>
  <si>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</si>
  <si>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</si>
  <si>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</si>
  <si>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</si>
  <si>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</si>
  <si>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</si>
  <si>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</si>
  <si>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</si>
  <si>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</si>
  <si>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</si>
  <si>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</si>
  <si>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</si>
  <si>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</si>
  <si>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</si>
  <si>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</si>
  <si>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</si>
  <si>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</si>
  <si>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</si>
  <si>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</si>
  <si>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</si>
  <si>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</si>
  <si>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</si>
  <si>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</si>
  <si>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</si>
  <si>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</si>
  <si>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</si>
  <si>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</si>
  <si>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</si>
  <si>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</si>
  <si>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</si>
  <si>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</si>
  <si>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</si>
  <si>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</si>
  <si>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</si>
  <si>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</si>
  <si>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</si>
  <si>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</si>
  <si>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</si>
  <si>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</si>
  <si>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</si>
  <si>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</si>
  <si>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</si>
  <si>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</si>
  <si>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</si>
  <si>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</si>
  <si>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</si>
  <si>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</si>
  <si>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</si>
  <si>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</si>
  <si>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</si>
  <si>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</si>
  <si>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</si>
  <si>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</si>
  <si>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</si>
  <si>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</si>
  <si>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</si>
  <si>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</si>
  <si>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</si>
  <si>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</si>
  <si>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</si>
  <si>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</si>
  <si>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</si>
  <si>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</si>
  <si>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</si>
  <si>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</si>
  <si>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</si>
  <si>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</si>
  <si>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</si>
  <si>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</si>
  <si>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</si>
  <si>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</si>
  <si>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</si>
  <si>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</si>
  <si>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</si>
  <si>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</si>
  <si>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</si>
  <si>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</si>
  <si>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</si>
  <si>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</si>
  <si>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</si>
  <si>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</si>
  <si>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</si>
  <si>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</si>
  <si>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</si>
  <si>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</si>
  <si>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</si>
  <si>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</si>
  <si>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</si>
  <si>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</si>
  <si>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</si>
  <si>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</si>
  <si>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</si>
  <si>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</si>
  <si>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</si>
  <si>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</si>
  <si>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</si>
  <si>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</si>
  <si>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</si>
  <si>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</si>
  <si>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</si>
  <si>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</si>
  <si>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</si>
  <si>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</si>
  <si>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</si>
  <si>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</si>
  <si>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</si>
  <si>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</si>
  <si>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</si>
  <si>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</si>
  <si>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</si>
  <si>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</si>
  <si>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</si>
  <si>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</si>
  <si>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</si>
  <si>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</si>
  <si>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</si>
  <si>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</si>
  <si>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</si>
  <si>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</si>
  <si>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</si>
  <si>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</si>
  <si>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</si>
  <si>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</si>
  <si>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</si>
  <si>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</si>
  <si>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</si>
  <si>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</si>
  <si>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</si>
  <si>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</si>
  <si>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</si>
  <si>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</si>
  <si>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</si>
  <si>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</si>
  <si>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</si>
  <si>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</si>
  <si>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</si>
  <si>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</si>
  <si>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</si>
  <si>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</si>
  <si>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</si>
  <si>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</si>
  <si>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</si>
  <si>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</si>
  <si>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</si>
  <si>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</si>
  <si>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</si>
  <si>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</si>
  <si>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</si>
  <si>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</si>
  <si>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</si>
  <si>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</si>
  <si>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</si>
  <si>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</si>
  <si>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</si>
  <si>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</si>
  <si>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</si>
  <si>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</si>
  <si>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</si>
  <si>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</si>
  <si>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</si>
  <si>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</si>
  <si>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</si>
  <si>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</si>
  <si>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</si>
  <si>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</si>
  <si>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</si>
  <si>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</si>
  <si>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</si>
  <si>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</si>
  <si>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</si>
  <si>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</si>
  <si>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</si>
  <si>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</si>
  <si>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</si>
  <si>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</si>
  <si>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</si>
  <si>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</si>
  <si>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</si>
  <si>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</si>
  <si>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</si>
  <si>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</si>
  <si>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</si>
  <si>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</si>
  <si>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</si>
  <si>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</si>
  <si>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</si>
  <si>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</si>
  <si>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</si>
  <si>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</si>
  <si>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</si>
  <si>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</si>
  <si>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</si>
  <si>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</si>
  <si>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</si>
  <si>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</si>
  <si>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</si>
  <si>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</si>
  <si>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</si>
  <si>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</si>
  <si>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</si>
  <si>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</si>
  <si>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</si>
  <si>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</si>
  <si>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</si>
  <si>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</si>
  <si>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</si>
  <si>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</si>
  <si>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</si>
  <si>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</si>
  <si>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</si>
  <si>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</si>
  <si>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</si>
  <si>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</si>
  <si>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</si>
  <si>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</si>
  <si>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</si>
  <si>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</si>
  <si>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</si>
  <si>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</si>
  <si>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</si>
  <si>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</si>
  <si>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</si>
  <si>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</si>
  <si>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</si>
  <si>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</si>
  <si>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</si>
  <si>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</si>
  <si>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</si>
  <si>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</si>
  <si>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</si>
  <si>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</si>
  <si>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</si>
  <si>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</si>
  <si>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</si>
  <si>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</si>
  <si>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</si>
  <si>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</si>
  <si>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</si>
  <si>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</si>
  <si>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</si>
  <si>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</si>
  <si>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</si>
  <si>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</si>
  <si>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</si>
  <si>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</si>
  <si>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</si>
  <si>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</si>
  <si>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</si>
  <si>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</si>
  <si>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</si>
  <si>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</si>
  <si>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</si>
  <si>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</si>
  <si>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</si>
  <si>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</si>
  <si>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</si>
  <si>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</si>
  <si>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</si>
  <si>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</si>
  <si>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</si>
  <si>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</si>
  <si>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</si>
  <si>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</si>
  <si>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</si>
  <si>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</si>
  <si>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</si>
  <si>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</si>
  <si>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</si>
  <si>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</si>
  <si>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</si>
  <si>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</si>
  <si>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</si>
  <si>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</si>
  <si>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</si>
  <si>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</si>
  <si>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</si>
  <si>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</si>
  <si>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</si>
  <si>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</si>
  <si>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</si>
  <si>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</si>
  <si>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</si>
  <si>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</si>
  <si>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</si>
  <si>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</si>
  <si>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</si>
  <si>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</si>
  <si>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</si>
  <si>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</si>
  <si>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</si>
  <si>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</si>
  <si>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</si>
  <si>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</si>
  <si>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</si>
  <si>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</si>
  <si>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</si>
  <si>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</si>
  <si>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</si>
  <si>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</si>
  <si>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</si>
  <si>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</si>
  <si>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</si>
  <si>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</si>
  <si>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</si>
  <si>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</si>
  <si>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</si>
  <si>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</si>
  <si>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</si>
  <si>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</si>
  <si>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</si>
  <si>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</si>
  <si>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</si>
  <si>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</si>
  <si>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</si>
  <si>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</si>
  <si>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</si>
  <si>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</si>
  <si>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</si>
  <si>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</si>
  <si>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</si>
  <si>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</si>
  <si>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</si>
  <si>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</si>
  <si>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</si>
  <si>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</si>
  <si>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</si>
  <si>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</si>
  <si>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</si>
  <si>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</si>
  <si>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</si>
  <si>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</si>
  <si>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</si>
  <si>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</si>
  <si>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</si>
  <si>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</si>
  <si>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</si>
  <si>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</si>
  <si>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</si>
  <si>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</si>
  <si>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</si>
  <si>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</si>
  <si>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</si>
  <si>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</si>
  <si>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</si>
  <si>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</si>
  <si>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</si>
  <si>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</si>
  <si>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</si>
  <si>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</si>
  <si>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</si>
  <si>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</si>
  <si>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</si>
  <si>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</si>
  <si>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</si>
  <si>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</si>
  <si>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</si>
  <si>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</si>
  <si>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</si>
  <si>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</si>
  <si>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</si>
  <si>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</si>
  <si>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</si>
  <si>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</si>
  <si>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</si>
  <si>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</si>
  <si>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</si>
  <si>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</si>
  <si>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</si>
  <si>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</si>
  <si>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</si>
  <si>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</si>
  <si>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</si>
  <si>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</si>
  <si>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</si>
  <si>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</si>
  <si>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</si>
  <si>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</si>
  <si>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</si>
  <si>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</si>
  <si>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</si>
  <si>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</si>
  <si>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</si>
  <si>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</si>
  <si>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</si>
  <si>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</si>
  <si>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</si>
  <si>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</si>
  <si>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</si>
  <si>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</si>
  <si>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</si>
  <si>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</si>
  <si>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</si>
  <si>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</si>
  <si>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</si>
  <si>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</si>
  <si>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</si>
  <si>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</si>
  <si>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</si>
  <si>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</si>
  <si>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</si>
  <si>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</si>
  <si>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</si>
  <si>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</si>
  <si>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</si>
  <si>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</si>
  <si>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</si>
  <si>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</si>
  <si>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</si>
  <si>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</si>
  <si>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</si>
  <si>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</si>
  <si>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</si>
  <si>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</si>
  <si>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</si>
  <si>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</si>
  <si>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</si>
  <si>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</si>
  <si>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</si>
  <si>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</si>
  <si>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</si>
  <si>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</si>
  <si>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</si>
  <si>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</si>
  <si>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</si>
  <si>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</si>
  <si>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</si>
  <si>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</si>
  <si>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</si>
  <si>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</si>
  <si>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</si>
  <si>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</si>
  <si>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</si>
  <si>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</si>
  <si>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</si>
  <si>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</si>
  <si>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</si>
  <si>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</si>
  <si>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</si>
  <si>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</si>
  <si>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</si>
  <si>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</si>
  <si>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</si>
  <si>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</si>
  <si>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</si>
  <si>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</si>
  <si>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</si>
  <si>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</si>
  <si>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</si>
  <si>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</si>
  <si>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</si>
  <si>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</si>
  <si>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</si>
  <si>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</si>
  <si>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</si>
  <si>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</si>
  <si>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</si>
  <si>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</si>
  <si>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</si>
  <si>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</si>
  <si>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</si>
  <si>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</si>
  <si>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</si>
  <si>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</si>
  <si>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</si>
  <si>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</si>
  <si>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</si>
  <si>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</si>
  <si>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</si>
  <si>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</si>
  <si>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</si>
  <si>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</si>
  <si>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</si>
  <si>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</si>
  <si>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</si>
  <si>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</si>
  <si>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</si>
  <si>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</si>
  <si>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</si>
  <si>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</si>
  <si>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</si>
  <si>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</si>
  <si>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</si>
  <si>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</si>
  <si>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</si>
  <si>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</si>
  <si>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</si>
  <si>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</si>
  <si>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</si>
  <si>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</si>
  <si>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</si>
  <si>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</si>
  <si>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</si>
  <si>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</si>
  <si>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</si>
  <si>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</si>
  <si>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</si>
  <si>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</si>
  <si>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</si>
  <si>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</si>
  <si>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</si>
  <si>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</si>
  <si>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</si>
  <si>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</si>
  <si>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</si>
  <si>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</si>
  <si>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</si>
  <si>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</si>
  <si>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</si>
  <si>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</si>
  <si>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</si>
  <si>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</si>
  <si>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</si>
  <si>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</si>
  <si>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</si>
  <si>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</si>
  <si>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</si>
  <si>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</si>
  <si>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</si>
  <si>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</si>
  <si>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</si>
  <si>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</si>
  <si>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</si>
  <si>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</si>
  <si>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</si>
  <si>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</si>
  <si>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</si>
  <si>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</si>
  <si>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</si>
  <si>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</si>
  <si>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</si>
  <si>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</si>
  <si>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</si>
  <si>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</si>
  <si>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</si>
  <si>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</si>
  <si>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</si>
  <si>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</si>
  <si>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</si>
  <si>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</si>
  <si>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</si>
  <si>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</si>
  <si>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</si>
  <si>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</si>
  <si>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</si>
  <si>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</si>
  <si>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</si>
  <si>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</si>
  <si>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</si>
  <si>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</si>
  <si>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</si>
  <si>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</si>
  <si>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</si>
  <si>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</si>
  <si>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</si>
  <si>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</si>
  <si>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</si>
  <si>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</si>
  <si>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</si>
  <si>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</si>
  <si>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</si>
  <si>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</si>
  <si>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</si>
  <si>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</si>
  <si>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</si>
  <si>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</si>
  <si>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</si>
  <si>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</si>
  <si>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</si>
  <si>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</si>
  <si>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</si>
  <si>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</si>
  <si>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</si>
  <si>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</si>
  <si>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</si>
  <si>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</si>
  <si>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</si>
  <si>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</si>
  <si>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</si>
  <si>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</si>
  <si>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</si>
  <si>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</si>
  <si>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</si>
  <si>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</si>
  <si>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</si>
  <si>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</si>
  <si>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</si>
  <si>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</si>
  <si>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</si>
  <si>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</si>
  <si>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</si>
  <si>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</si>
  <si>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</si>
  <si>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</si>
  <si>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</si>
  <si>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</si>
  <si>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</si>
  <si>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</si>
  <si>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</si>
  <si>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</si>
  <si>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</si>
  <si>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</si>
  <si>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</si>
  <si>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</si>
  <si>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</si>
  <si>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</si>
  <si>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</si>
  <si>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</si>
  <si>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</si>
  <si>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</si>
  <si>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</si>
  <si>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</si>
  <si>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</si>
  <si>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</si>
  <si>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</si>
  <si>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</si>
  <si>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</si>
  <si>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</si>
  <si>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</si>
  <si>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</si>
  <si>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</si>
  <si>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</si>
  <si>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</si>
  <si>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</si>
  <si>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</si>
  <si>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</si>
  <si>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</si>
  <si>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</si>
  <si>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</si>
  <si>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</si>
  <si>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</si>
  <si>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</si>
  <si>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</si>
  <si>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</si>
  <si>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</si>
  <si>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</si>
  <si>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</si>
  <si>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</si>
  <si>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</si>
  <si>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</si>
  <si>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</si>
  <si>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</si>
  <si>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</si>
  <si>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</si>
  <si>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</si>
  <si>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</si>
  <si>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</si>
  <si>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</si>
  <si>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</si>
  <si>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</si>
  <si>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</si>
  <si>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</si>
  <si>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</si>
  <si>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</si>
  <si>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</si>
  <si>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</si>
  <si>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</si>
  <si>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</si>
  <si>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</si>
  <si>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</si>
  <si>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</si>
  <si>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</si>
  <si>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</si>
  <si>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</si>
  <si>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</si>
  <si>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</si>
  <si>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</si>
  <si>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</si>
  <si>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</si>
  <si>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</si>
  <si>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</si>
  <si>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</si>
  <si>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</si>
  <si>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</si>
  <si>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</si>
  <si>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</si>
  <si>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</si>
  <si>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</si>
  <si>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</si>
  <si>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</si>
  <si>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</si>
  <si>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</si>
  <si>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</si>
  <si>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</si>
  <si>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</si>
  <si>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</si>
  <si>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</si>
  <si>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</si>
  <si>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</si>
  <si>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</si>
  <si>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</si>
  <si>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</si>
  <si>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</si>
  <si>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</si>
  <si>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</si>
  <si>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</si>
  <si>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</si>
  <si>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</si>
  <si>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</si>
  <si>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</si>
  <si>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</si>
  <si>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</si>
  <si>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</si>
  <si>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</si>
  <si>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</si>
  <si>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</si>
  <si>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</si>
  <si>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</si>
  <si>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</si>
  <si>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</si>
  <si>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</si>
  <si>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</si>
  <si>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</si>
  <si>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</si>
  <si>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</si>
  <si>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</si>
  <si>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</si>
  <si>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</si>
  <si>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</si>
  <si>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</si>
  <si>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</si>
  <si>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</si>
  <si>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</si>
  <si>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</si>
  <si>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</si>
  <si>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</si>
  <si>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</si>
  <si>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</si>
  <si>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</si>
  <si>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</si>
  <si>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</si>
  <si>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</si>
  <si>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</si>
  <si>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</si>
  <si>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</si>
  <si>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</si>
  <si>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</si>
  <si>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</si>
  <si>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</si>
  <si>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</si>
  <si>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</si>
  <si>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</si>
  <si>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</si>
  <si>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</si>
  <si>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</si>
  <si>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</si>
  <si>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</si>
  <si>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</si>
  <si>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</si>
  <si>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</si>
  <si>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</si>
  <si>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</si>
  <si>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</si>
  <si>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</si>
  <si>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</si>
  <si>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</si>
  <si>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</si>
  <si>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</si>
  <si>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</si>
  <si>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</si>
  <si>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</si>
  <si>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</si>
  <si>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</si>
  <si>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</si>
  <si>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</si>
  <si>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</si>
  <si>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</si>
  <si>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</si>
  <si>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</si>
  <si>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</si>
  <si>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</si>
  <si>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</si>
  <si>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</si>
  <si>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</si>
  <si>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</si>
  <si>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</si>
  <si>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</si>
  <si>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</si>
  <si>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</si>
  <si>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</si>
  <si>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</si>
  <si>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</si>
  <si>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</si>
  <si>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</si>
  <si>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</si>
  <si>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</si>
  <si>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</si>
  <si>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</si>
  <si>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</si>
  <si>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</si>
  <si>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</si>
  <si>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</si>
  <si>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</si>
  <si>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</si>
  <si>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</si>
  <si>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</si>
  <si>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</si>
  <si>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</si>
  <si>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</si>
  <si>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</si>
  <si>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</si>
  <si>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</si>
  <si>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</si>
  <si>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</si>
  <si>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</si>
  <si>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</si>
  <si>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</si>
  <si>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</si>
  <si>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</si>
  <si>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</si>
  <si>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</si>
  <si>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</si>
  <si>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</si>
  <si>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</si>
  <si>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</si>
  <si>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</si>
  <si>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</si>
  <si>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</si>
  <si>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</si>
  <si>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</si>
  <si>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</si>
  <si>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</si>
  <si>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</si>
  <si>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</si>
  <si>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</si>
  <si>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</si>
  <si>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</si>
  <si>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</si>
  <si>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</si>
  <si>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</si>
  <si>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</si>
  <si>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</si>
  <si>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</si>
  <si>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</si>
  <si>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</si>
  <si>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</si>
  <si>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</si>
  <si>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</si>
  <si>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</si>
  <si>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</si>
  <si>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</si>
  <si>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</si>
  <si>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</si>
  <si>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</si>
  <si>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</si>
  <si>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</si>
  <si>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</si>
  <si>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</si>
  <si>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</si>
  <si>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</si>
  <si>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</si>
  <si>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</si>
  <si>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</si>
  <si>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</si>
  <si>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</si>
  <si>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</si>
  <si>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</si>
  <si>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</si>
  <si>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</si>
  <si>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</si>
  <si>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</si>
  <si>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</si>
  <si>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</si>
  <si>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</si>
  <si>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</si>
  <si>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</si>
  <si>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</si>
  <si>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</si>
  <si>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</si>
  <si>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</si>
  <si>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</si>
  <si>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</si>
  <si>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</si>
  <si>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</si>
  <si>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</si>
  <si>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</si>
  <si>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</si>
  <si>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</si>
  <si>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</si>
  <si>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</si>
  <si>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</si>
  <si>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</si>
  <si>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</si>
  <si>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</si>
  <si>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</si>
  <si>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</si>
  <si>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</si>
  <si>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</si>
  <si>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</si>
  <si>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</si>
  <si>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</si>
  <si>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</si>
  <si>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</si>
  <si>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</si>
  <si>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</si>
  <si>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</si>
  <si>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</si>
  <si>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</si>
  <si>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</si>
  <si>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</si>
  <si>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</si>
  <si>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</si>
  <si>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</si>
  <si>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</si>
  <si>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</si>
  <si>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</si>
  <si>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</si>
  <si>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</si>
  <si>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</si>
  <si>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</si>
  <si>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</si>
  <si>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</si>
  <si>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</si>
  <si>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</si>
  <si>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</si>
  <si>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</si>
  <si>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</si>
  <si>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</si>
  <si>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</si>
  <si>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</si>
  <si>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</si>
  <si>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</si>
  <si>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</si>
  <si>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</si>
  <si>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</si>
  <si>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</si>
  <si>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</si>
  <si>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</si>
  <si>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</si>
  <si>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</si>
  <si>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</si>
  <si>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</si>
  <si>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</si>
  <si>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</si>
  <si>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</si>
  <si>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</si>
  <si>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</si>
  <si>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</si>
  <si>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</si>
  <si>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</si>
  <si>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</si>
  <si>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</si>
  <si>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</si>
  <si>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</si>
  <si>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</si>
  <si>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</si>
  <si>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</si>
  <si>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</si>
  <si>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</si>
  <si>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</si>
  <si>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</si>
  <si>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</si>
  <si>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</si>
  <si>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</si>
  <si>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</si>
  <si>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</si>
  <si>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</si>
  <si>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</si>
  <si>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</si>
  <si>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</si>
  <si>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</si>
  <si>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</si>
  <si>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</si>
  <si>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</si>
  <si>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</si>
  <si>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</si>
  <si>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</si>
  <si>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</si>
  <si>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</si>
  <si>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</si>
  <si>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</si>
  <si>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</si>
  <si>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</si>
  <si>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</si>
  <si>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</si>
  <si>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</si>
  <si>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</si>
  <si>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</si>
  <si>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</si>
  <si>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</si>
  <si>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</si>
  <si>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</si>
  <si>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</si>
  <si>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</si>
  <si>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</si>
  <si>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</si>
  <si>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</si>
  <si>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</si>
  <si>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</si>
  <si>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</si>
  <si>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</si>
  <si>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</si>
  <si>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</si>
  <si>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</si>
  <si>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</si>
  <si>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</si>
  <si>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</si>
  <si>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</si>
  <si>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</si>
  <si>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</si>
  <si>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</si>
  <si>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</si>
  <si>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</si>
  <si>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</si>
  <si>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</si>
  <si>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</si>
  <si>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</si>
  <si>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</si>
  <si>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</si>
  <si>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</si>
  <si>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</si>
  <si>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</si>
  <si>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</si>
  <si>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</si>
  <si>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</si>
  <si>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</si>
  <si>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</si>
  <si>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</si>
  <si>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</si>
  <si>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</si>
  <si>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</si>
  <si>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</si>
  <si>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</si>
  <si>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</si>
  <si>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</si>
  <si>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</si>
  <si>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</si>
  <si>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</si>
  <si>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</si>
  <si>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</si>
  <si>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</si>
  <si>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</si>
  <si>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</si>
  <si>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</si>
  <si>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</si>
  <si>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</si>
  <si>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</si>
  <si>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</si>
  <si>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</si>
  <si>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</si>
  <si>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</si>
  <si>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</si>
  <si>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</si>
  <si>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</si>
  <si>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</si>
  <si>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</si>
  <si>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</si>
  <si>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</si>
  <si>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</si>
  <si>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</si>
  <si>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</si>
  <si>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</si>
  <si>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</si>
  <si>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</si>
  <si>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</si>
  <si>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</si>
  <si>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</si>
  <si>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</si>
  <si>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</si>
  <si>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</si>
  <si>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</si>
  <si>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</si>
  <si>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</si>
  <si>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</si>
  <si>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</si>
  <si>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</si>
  <si>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</si>
  <si>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</si>
  <si>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</si>
  <si>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</si>
  <si>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</si>
  <si>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</si>
  <si>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</si>
  <si>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</si>
  <si>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</si>
  <si>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</si>
  <si>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</si>
  <si>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</si>
  <si>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</si>
  <si>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</si>
  <si>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</si>
  <si>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</si>
  <si>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</si>
  <si>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</si>
  <si>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</si>
  <si>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</si>
  <si>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</si>
  <si>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</si>
  <si>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</si>
  <si>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</si>
  <si>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</si>
  <si>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</si>
  <si>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</si>
  <si>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</si>
  <si>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</si>
  <si>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</si>
  <si>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</si>
  <si>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</si>
  <si>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</si>
  <si>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</si>
  <si>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</si>
  <si>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</si>
  <si>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</si>
  <si>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</si>
  <si>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</si>
  <si>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</si>
  <si>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</si>
  <si>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</si>
  <si>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</si>
  <si>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</si>
  <si>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</si>
  <si>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</si>
  <si>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</si>
  <si>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</si>
  <si>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</si>
  <si>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</si>
  <si>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</si>
  <si>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</si>
  <si>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</si>
  <si>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</si>
  <si>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</si>
  <si>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</si>
  <si>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</si>
  <si>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</si>
  <si>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</si>
  <si>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</si>
  <si>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</si>
  <si>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</si>
  <si>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</si>
  <si>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</si>
  <si>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</si>
  <si>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</si>
  <si>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</si>
  <si>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</si>
  <si>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</si>
  <si>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</si>
  <si>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</si>
  <si>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</si>
  <si>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</si>
  <si>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</si>
  <si>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</si>
  <si>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</si>
  <si>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</si>
  <si>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</si>
  <si>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</si>
  <si>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</si>
  <si>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</si>
  <si>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</si>
  <si>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</si>
  <si>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</si>
  <si>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</si>
  <si>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</si>
  <si>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</si>
  <si>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</si>
  <si>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</si>
  <si>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</si>
  <si>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</si>
  <si>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</si>
  <si>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</si>
  <si>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</si>
  <si>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</si>
  <si>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</si>
  <si>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</si>
  <si>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</si>
  <si>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</si>
  <si>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</si>
  <si>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</si>
  <si>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</si>
  <si>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</si>
  <si>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</si>
  <si>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</si>
  <si>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</si>
  <si>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</si>
  <si>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</si>
  <si>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</si>
  <si>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</si>
  <si>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</si>
  <si>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</si>
  <si>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</si>
  <si>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</si>
  <si>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</si>
  <si>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</si>
  <si>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</si>
  <si>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</si>
  <si>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</si>
  <si>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</si>
  <si>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</si>
  <si>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</si>
  <si>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</si>
  <si>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</si>
  <si>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</si>
  <si>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</si>
  <si>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</si>
  <si>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</si>
  <si>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</si>
  <si>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</si>
  <si>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</si>
  <si>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</si>
  <si>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</si>
  <si>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</si>
  <si>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</si>
  <si>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</si>
  <si>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</si>
  <si>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</si>
  <si>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</si>
  <si>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</si>
  <si>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</si>
  <si>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</si>
  <si>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</si>
  <si>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</si>
  <si>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</si>
  <si>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</si>
  <si>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</si>
  <si>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</si>
  <si>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</si>
  <si>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</si>
  <si>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</si>
  <si>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</si>
  <si>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</si>
  <si>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</si>
  <si>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</si>
  <si>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</si>
  <si>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</si>
  <si>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</si>
  <si>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</si>
  <si>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</si>
  <si>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</si>
  <si>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</si>
  <si>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</si>
  <si>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</si>
  <si>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</si>
  <si>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</si>
  <si>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</si>
  <si>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</si>
  <si>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</si>
  <si>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</si>
  <si>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</si>
  <si>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</si>
  <si>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</si>
  <si>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</si>
  <si>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</si>
  <si>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</si>
  <si>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</si>
  <si>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</si>
  <si>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</si>
  <si>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</si>
  <si>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</si>
  <si>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</si>
  <si>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</si>
  <si>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</si>
  <si>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</si>
  <si>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</si>
  <si>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</si>
  <si>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</si>
  <si>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</si>
  <si>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</si>
  <si>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</si>
  <si>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</si>
  <si>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</si>
  <si>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</si>
  <si>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</si>
  <si>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</si>
  <si>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</si>
  <si>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</si>
  <si>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</si>
  <si>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</si>
  <si>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</si>
  <si>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</si>
  <si>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</si>
  <si>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</si>
  <si>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</si>
  <si>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</si>
  <si>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</si>
  <si>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</si>
  <si>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</si>
  <si>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</si>
  <si>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</si>
  <si>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</si>
  <si>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</si>
  <si>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</si>
  <si>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</si>
  <si>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</si>
  <si>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</si>
  <si>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</si>
  <si>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</si>
  <si>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</si>
  <si>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</si>
  <si>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</si>
  <si>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</si>
  <si>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</si>
  <si>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</si>
  <si>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</si>
  <si>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</si>
  <si>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</si>
  <si>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</si>
  <si>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</si>
  <si>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</si>
  <si>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</si>
  <si>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</si>
  <si>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</si>
  <si>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</si>
  <si>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</si>
  <si>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</si>
  <si>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</si>
  <si>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</si>
  <si>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</si>
  <si>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</si>
  <si>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</si>
  <si>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</si>
  <si>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</si>
  <si>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</si>
  <si>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</si>
  <si>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</si>
  <si>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</si>
  <si>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</si>
  <si>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</si>
  <si>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</si>
  <si>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</si>
  <si>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</si>
  <si>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</si>
  <si>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</si>
  <si>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</si>
  <si>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</si>
  <si>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</si>
  <si>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</si>
  <si>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</si>
  <si>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</si>
  <si>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</si>
  <si>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</si>
  <si>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</si>
  <si>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</si>
  <si>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</si>
  <si>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</si>
  <si>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</si>
  <si>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</si>
  <si>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</si>
  <si>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</si>
  <si>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</si>
  <si>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</si>
  <si>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</si>
  <si>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</si>
  <si>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</si>
  <si>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</si>
  <si>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</si>
  <si>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</si>
  <si>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</si>
  <si>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</si>
  <si>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</si>
  <si>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</si>
  <si>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</si>
  <si>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</si>
  <si>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</si>
  <si>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</si>
  <si>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</si>
  <si>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</si>
  <si>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</si>
  <si>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</si>
  <si>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</si>
  <si>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</si>
  <si>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</si>
  <si>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</si>
  <si>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</si>
  <si>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</si>
  <si>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</si>
  <si>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</si>
  <si>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</si>
  <si>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</si>
  <si>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</si>
  <si>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</si>
  <si>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</si>
  <si>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</si>
  <si>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</si>
  <si>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</si>
  <si>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</si>
  <si>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</si>
  <si>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</si>
  <si>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</si>
  <si>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</si>
  <si>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</si>
  <si>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</si>
  <si>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</si>
  <si>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</si>
  <si>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</si>
  <si>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</si>
  <si>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</si>
  <si>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</si>
  <si>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</si>
  <si>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</si>
  <si>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</si>
  <si>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</si>
  <si>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</si>
  <si>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</si>
  <si>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</si>
  <si>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</si>
  <si>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</si>
  <si>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</si>
  <si>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</si>
  <si>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</si>
  <si>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</si>
  <si>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</si>
  <si>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</si>
  <si>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</si>
  <si>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</si>
  <si>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</si>
  <si>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</si>
  <si>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</si>
  <si>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</si>
  <si>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</si>
  <si>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</si>
  <si>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</si>
  <si>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</si>
  <si>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</si>
  <si>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</si>
  <si>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</si>
  <si>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</si>
  <si>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</si>
  <si>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</si>
  <si>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</si>
  <si>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</si>
  <si>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</si>
  <si>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</si>
  <si>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</si>
  <si>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</si>
  <si>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</si>
  <si>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</si>
  <si>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</si>
  <si>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</si>
  <si>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</si>
  <si>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</si>
  <si>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</si>
  <si>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</si>
  <si>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</si>
  <si>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</si>
  <si>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</si>
  <si>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</si>
  <si>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</si>
  <si>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</si>
  <si>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</si>
  <si>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</si>
  <si>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</si>
  <si>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</si>
  <si>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</si>
  <si>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</si>
  <si>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</si>
  <si>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</si>
  <si>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</si>
  <si>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</si>
  <si>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</si>
  <si>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</si>
  <si>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</si>
  <si>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</si>
  <si>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</si>
  <si>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</si>
  <si>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</si>
  <si>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</si>
  <si>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</si>
  <si>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</si>
  <si>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</si>
  <si>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</si>
  <si>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</si>
  <si>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</si>
  <si>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</si>
  <si>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</si>
  <si>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</si>
  <si>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</si>
  <si>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</si>
  <si>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</si>
  <si>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</si>
  <si>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</si>
  <si>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</si>
  <si>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</si>
  <si>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</si>
  <si>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</si>
  <si>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</si>
  <si>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</si>
  <si>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</si>
  <si>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</si>
  <si>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</si>
  <si>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</si>
  <si>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</si>
  <si>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</si>
  <si>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</si>
  <si>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</si>
  <si>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</si>
  <si>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</si>
  <si>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</si>
  <si>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</si>
  <si>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</si>
  <si>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</si>
  <si>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</si>
  <si>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</si>
  <si>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</si>
  <si>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</si>
  <si>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</si>
  <si>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</si>
  <si>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</si>
  <si>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</si>
  <si>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</si>
  <si>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</si>
  <si>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</si>
  <si>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</si>
  <si>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</si>
  <si>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</si>
  <si>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</si>
  <si>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</si>
  <si>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</si>
  <si>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</si>
  <si>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</si>
  <si>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</si>
  <si>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</si>
  <si>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</si>
  <si>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</si>
  <si>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</si>
  <si>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</si>
  <si>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</si>
  <si>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</si>
  <si>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</si>
  <si>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</si>
  <si>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</si>
  <si>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</si>
  <si>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</si>
  <si>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</si>
  <si>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</si>
  <si>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</si>
  <si>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</si>
  <si>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</si>
  <si>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</si>
  <si>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</si>
  <si>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</si>
  <si>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</si>
  <si>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</si>
  <si>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</si>
  <si>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</si>
  <si>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</si>
  <si>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</si>
  <si>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</si>
  <si>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</si>
  <si>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</si>
  <si>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</si>
  <si>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</si>
  <si>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</si>
  <si>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</si>
  <si>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</si>
  <si>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</si>
  <si>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</si>
  <si>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</si>
  <si>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</si>
  <si>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</si>
  <si>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</si>
  <si>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</si>
  <si>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</si>
  <si>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</si>
  <si>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</si>
  <si>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</si>
  <si>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</si>
  <si>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</si>
  <si>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</si>
  <si>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</si>
  <si>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</si>
  <si>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</si>
  <si>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</si>
  <si>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</si>
  <si>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</si>
  <si>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</si>
  <si>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</si>
  <si>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</si>
  <si>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</si>
  <si>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</si>
  <si>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</si>
  <si>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</si>
  <si>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</si>
  <si>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</si>
  <si>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</si>
  <si>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</si>
  <si>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</si>
  <si>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</si>
  <si>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</si>
  <si>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</si>
  <si>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</si>
  <si>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</si>
  <si>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</si>
  <si>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</si>
  <si>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</si>
  <si>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</si>
  <si>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</si>
  <si>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</si>
  <si>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</si>
  <si>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</si>
  <si>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</si>
  <si>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</si>
  <si>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</si>
  <si>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</si>
  <si>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</si>
  <si>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</si>
  <si>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</si>
  <si>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</si>
  <si>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</si>
  <si>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</si>
  <si>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</si>
  <si>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</si>
  <si>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</si>
  <si>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</si>
  <si>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</si>
  <si>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</si>
  <si>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</si>
  <si>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</si>
  <si>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</si>
  <si>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</si>
  <si>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</si>
  <si>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</si>
  <si>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</si>
  <si>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</si>
  <si>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</si>
  <si>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</si>
  <si>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</si>
  <si>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</si>
  <si>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</si>
  <si>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</si>
  <si>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</si>
  <si>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</si>
  <si>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</si>
  <si>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</si>
  <si>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</si>
  <si>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</si>
  <si>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</si>
  <si>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</si>
  <si>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</si>
  <si>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</si>
  <si>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</si>
  <si>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</si>
  <si>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</si>
  <si>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</si>
  <si>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</si>
  <si>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</si>
  <si>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</si>
  <si>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</si>
  <si>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</si>
  <si>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</si>
  <si>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</si>
  <si>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</si>
  <si>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</si>
  <si>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</si>
  <si>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</si>
  <si>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</si>
  <si>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</si>
  <si>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</si>
  <si>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</si>
  <si>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</si>
  <si>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</si>
  <si>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</si>
  <si>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</si>
  <si>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</si>
  <si>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</si>
  <si>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</si>
  <si>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</si>
  <si>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</si>
  <si>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</si>
  <si>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</si>
  <si>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</si>
  <si>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</si>
  <si>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</si>
  <si>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</si>
  <si>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</si>
  <si>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</si>
  <si>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</si>
  <si>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</si>
  <si>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</si>
  <si>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</si>
  <si>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</si>
  <si>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</si>
  <si>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</si>
  <si>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</si>
  <si>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</si>
  <si>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</si>
  <si>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</si>
  <si>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</si>
  <si>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</si>
  <si>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</si>
  <si>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</si>
  <si>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</si>
  <si>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</si>
  <si>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</si>
  <si>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</si>
  <si>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</si>
  <si>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</si>
  <si>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</si>
  <si>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</si>
  <si>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</si>
  <si>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</si>
  <si>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</si>
  <si>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</si>
  <si>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</si>
  <si>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</si>
  <si>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</si>
  <si>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</si>
  <si>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</si>
  <si>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</si>
  <si>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</si>
  <si>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</si>
  <si>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</si>
  <si>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</si>
  <si>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</si>
  <si>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</si>
  <si>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</si>
  <si>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</si>
  <si>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</si>
  <si>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</si>
  <si>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</si>
  <si>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</si>
  <si>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</si>
  <si>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</si>
  <si>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</si>
  <si>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</si>
  <si>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</si>
  <si>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</si>
  <si>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</si>
  <si>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</si>
  <si>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</si>
  <si>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</si>
  <si>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</si>
  <si>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</si>
  <si>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</si>
  <si>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</si>
  <si>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</si>
  <si>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</si>
  <si>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</si>
  <si>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</si>
  <si>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</si>
  <si>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</si>
  <si>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</si>
  <si>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</si>
  <si>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</si>
  <si>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</si>
  <si>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</si>
  <si>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</si>
  <si>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</si>
  <si>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</si>
  <si>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</si>
  <si>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</si>
  <si>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</si>
  <si>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</si>
  <si>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</si>
  <si>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</si>
  <si>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</si>
  <si>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</si>
  <si>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</si>
  <si>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</si>
  <si>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</si>
  <si>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</si>
  <si>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</si>
  <si>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</si>
  <si>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</si>
  <si>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</si>
  <si>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</si>
  <si>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</si>
  <si>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</si>
  <si>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</si>
  <si>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</si>
  <si>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</si>
  <si>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</si>
  <si>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</si>
  <si>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</si>
  <si>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</si>
  <si>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</si>
  <si>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</si>
  <si>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</si>
  <si>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</si>
  <si>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</si>
  <si>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</si>
  <si>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</si>
  <si>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</si>
  <si>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</si>
  <si>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</si>
  <si>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</si>
  <si>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</si>
  <si>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</si>
  <si>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</si>
  <si>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</si>
  <si>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</si>
  <si>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</si>
  <si>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</si>
  <si>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</si>
  <si>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</si>
  <si>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</si>
  <si>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</si>
  <si>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</si>
  <si>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</si>
  <si>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</si>
  <si>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</si>
  <si>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</si>
  <si>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</si>
  <si>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</si>
  <si>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</si>
  <si>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</si>
  <si>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</si>
  <si>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</si>
  <si>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</si>
  <si>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</si>
  <si>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</si>
  <si>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</si>
  <si>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</si>
  <si>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</si>
  <si>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</si>
  <si>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</si>
  <si>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</si>
  <si>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</si>
  <si>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</si>
  <si>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</si>
  <si>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</si>
  <si>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</si>
  <si>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</si>
  <si>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</si>
  <si>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</si>
  <si>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</si>
  <si>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</si>
  <si>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</si>
  <si>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</si>
  <si>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</si>
  <si>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</si>
  <si>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</si>
  <si>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</si>
  <si>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</si>
  <si>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</si>
  <si>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</si>
  <si>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</si>
  <si>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</si>
  <si>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</si>
  <si>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</si>
  <si>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</si>
  <si>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</si>
  <si>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</si>
  <si>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</si>
  <si>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</si>
  <si>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</si>
  <si>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</si>
  <si>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</si>
  <si>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</si>
  <si>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</si>
  <si>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</si>
  <si>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</si>
  <si>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</si>
  <si>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</si>
  <si>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</si>
  <si>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</si>
  <si>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</si>
  <si>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</si>
  <si>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</si>
  <si>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</si>
  <si>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</si>
  <si>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</si>
  <si>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</si>
  <si>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</si>
  <si>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</si>
  <si>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</si>
  <si>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</si>
  <si>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</si>
  <si>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</si>
  <si>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</si>
  <si>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</si>
  <si>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</si>
  <si>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</si>
  <si>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</si>
  <si>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</si>
  <si>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</si>
  <si>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</si>
  <si>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</si>
  <si>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</si>
  <si>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</si>
  <si>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</si>
  <si>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</si>
  <si>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</si>
  <si>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</si>
  <si>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</si>
  <si>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</si>
  <si>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</si>
  <si>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</si>
  <si>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</si>
  <si>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</si>
  <si>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</si>
  <si>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</si>
  <si>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</si>
  <si>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</si>
  <si>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</si>
  <si>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</si>
  <si>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</si>
  <si>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</si>
  <si>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</si>
  <si>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</si>
  <si>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</si>
  <si>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</si>
  <si>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</si>
  <si>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</si>
  <si>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</si>
  <si>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</si>
  <si>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</si>
  <si>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</si>
  <si>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</si>
  <si>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</si>
  <si>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</si>
  <si>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</si>
  <si>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</si>
  <si>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</si>
  <si>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</si>
  <si>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</si>
  <si>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</si>
  <si>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</si>
  <si>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</si>
  <si>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</si>
  <si>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</si>
  <si>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</si>
  <si>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</si>
  <si>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</si>
  <si>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</si>
  <si>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</si>
  <si>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</si>
  <si>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</si>
  <si>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</si>
  <si>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</si>
  <si>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</si>
  <si>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</si>
  <si>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</si>
  <si>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</si>
  <si>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</si>
  <si>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</si>
  <si>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</si>
  <si>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</si>
  <si>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</si>
  <si>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</si>
  <si>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</si>
  <si>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</si>
  <si>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</si>
  <si>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</si>
  <si>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</si>
  <si>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</si>
  <si>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</si>
  <si>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</si>
  <si>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</si>
  <si>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</si>
  <si>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</si>
  <si>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</si>
  <si>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</si>
  <si>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</si>
  <si>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</si>
  <si>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</si>
  <si>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</si>
  <si>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</si>
  <si>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</si>
  <si>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</si>
  <si>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</si>
  <si>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</si>
  <si>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</si>
  <si>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</si>
  <si>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</si>
  <si>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</si>
  <si>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</si>
  <si>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</si>
  <si>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</si>
  <si>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</si>
  <si>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</si>
  <si>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</si>
  <si>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</si>
  <si>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</si>
  <si>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</si>
  <si>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</si>
  <si>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</si>
  <si>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</si>
  <si>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</si>
  <si>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</si>
  <si>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</si>
  <si>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</si>
  <si>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</si>
  <si>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</si>
  <si>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</si>
  <si>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</si>
  <si>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</si>
  <si>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</si>
  <si>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</si>
  <si>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</si>
  <si>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</si>
  <si>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</si>
  <si>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</si>
  <si>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</si>
  <si>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</si>
  <si>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</si>
  <si>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</si>
  <si>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</si>
  <si>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</si>
  <si>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</si>
  <si>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</si>
  <si>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</si>
  <si>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</si>
  <si>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</si>
  <si>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</si>
  <si>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</si>
  <si>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</si>
  <si>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</si>
  <si>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</si>
  <si>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</si>
  <si>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</si>
  <si>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</si>
  <si>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</si>
  <si>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</si>
  <si>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</si>
  <si>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</si>
  <si>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</si>
  <si>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</si>
  <si>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</si>
  <si>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</si>
  <si>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</si>
  <si>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</si>
  <si>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</si>
  <si>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</si>
  <si>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</si>
  <si>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</si>
  <si>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</si>
  <si>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</si>
  <si>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</si>
  <si>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</si>
  <si>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</si>
  <si>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</si>
  <si>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</si>
  <si>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</si>
  <si>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</si>
  <si>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</si>
  <si>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</si>
  <si>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</si>
  <si>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</si>
  <si>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</si>
  <si>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</si>
  <si>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</si>
  <si>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</si>
  <si>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</si>
  <si>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</si>
  <si>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</si>
  <si>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</si>
  <si>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</si>
  <si>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</si>
  <si>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</si>
  <si>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</si>
  <si>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</si>
  <si>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</si>
  <si>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</si>
  <si>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</si>
  <si>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</si>
  <si>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</si>
  <si>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</si>
  <si>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</si>
  <si>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</si>
  <si>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</si>
  <si>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</si>
  <si>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</si>
  <si>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</si>
  <si>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</si>
  <si>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</si>
  <si>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</si>
  <si>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</si>
  <si>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</si>
  <si>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</si>
  <si>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</si>
  <si>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</si>
  <si>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</si>
  <si>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</si>
  <si>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</si>
  <si>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</si>
  <si>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</si>
  <si>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</si>
  <si>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</si>
  <si>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</si>
  <si>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</si>
  <si>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</si>
  <si>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</si>
  <si>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</si>
  <si>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</si>
  <si>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</si>
  <si>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</si>
  <si>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</si>
  <si>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</si>
  <si>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</si>
  <si>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</si>
  <si>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</si>
  <si>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</si>
  <si>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</si>
  <si>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</si>
  <si>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</si>
  <si>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</si>
  <si>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</si>
  <si>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</si>
  <si>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</si>
  <si>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</si>
  <si>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</si>
  <si>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</si>
  <si>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</si>
  <si>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</si>
  <si>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</si>
  <si>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</si>
  <si>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</si>
  <si>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</si>
  <si>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</si>
  <si>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</si>
  <si>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</si>
  <si>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</si>
  <si>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</si>
  <si>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</si>
  <si>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</si>
  <si>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</si>
  <si>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</si>
  <si>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</si>
  <si>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</si>
  <si>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</si>
  <si>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</si>
  <si>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</si>
  <si>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</si>
  <si>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</si>
  <si>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</si>
  <si>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</si>
  <si>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</si>
  <si>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</si>
  <si>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</si>
  <si>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</si>
  <si>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</si>
  <si>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</si>
  <si>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</si>
  <si>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</si>
  <si>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</si>
  <si>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</si>
  <si>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</si>
  <si>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</si>
  <si>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</si>
  <si>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</si>
  <si>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</si>
  <si>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</si>
  <si>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</si>
  <si>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</si>
  <si>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</si>
  <si>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</si>
  <si>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</si>
  <si>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</si>
  <si>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</si>
  <si>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</si>
  <si>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</si>
  <si>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</si>
  <si>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</si>
  <si>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</si>
  <si>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</si>
  <si>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</si>
  <si>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</si>
  <si>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</si>
  <si>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</si>
  <si>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</si>
  <si>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</si>
  <si>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</si>
  <si>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</si>
  <si>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</si>
  <si>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</si>
  <si>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</si>
  <si>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</si>
  <si>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</si>
  <si>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</si>
  <si>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</si>
  <si>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</si>
  <si>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</si>
  <si>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</si>
  <si>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</si>
  <si>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</si>
  <si>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</si>
  <si>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</si>
  <si>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</si>
  <si>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</si>
  <si>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</si>
  <si>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</si>
  <si>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</si>
  <si>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</si>
  <si>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</si>
  <si>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</si>
  <si>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</si>
  <si>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</si>
  <si>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</si>
  <si>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</si>
  <si>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</si>
  <si>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</si>
  <si>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</si>
  <si>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</si>
  <si>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</si>
  <si>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</si>
  <si>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</si>
  <si>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</si>
  <si>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</si>
  <si>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</si>
  <si>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</si>
  <si>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</si>
  <si>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</si>
  <si>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</si>
  <si>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</si>
  <si>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</si>
  <si>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</si>
  <si>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</si>
  <si>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</si>
  <si>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</si>
  <si>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</si>
  <si>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</si>
  <si>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</si>
  <si>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</si>
  <si>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</si>
  <si>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</si>
  <si>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</si>
  <si>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</si>
  <si>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</si>
  <si>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</si>
  <si>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</si>
  <si>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</si>
  <si>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</si>
  <si>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</si>
  <si>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</si>
  <si>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</si>
  <si>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</si>
  <si>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</si>
  <si>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</si>
  <si>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</si>
  <si>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</si>
  <si>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</si>
  <si>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</si>
  <si>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</si>
  <si>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</si>
  <si>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</si>
  <si>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</si>
  <si>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</si>
  <si>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</si>
  <si>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</si>
  <si>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</si>
  <si>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</si>
  <si>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</si>
  <si>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</si>
  <si>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</si>
  <si>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</si>
  <si>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</si>
  <si>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</si>
  <si>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</si>
  <si>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</si>
  <si>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</si>
  <si>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</si>
  <si>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</si>
  <si>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</si>
  <si>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</si>
  <si>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</si>
  <si>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</si>
  <si>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</si>
  <si>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</si>
  <si>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</si>
  <si>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</si>
  <si>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</si>
  <si>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</si>
  <si>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</si>
  <si>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</si>
  <si>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</si>
  <si>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</si>
  <si>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</si>
  <si>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</si>
  <si>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</si>
  <si>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</si>
  <si>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</si>
  <si>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</si>
  <si>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</si>
  <si>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</si>
  <si>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</si>
  <si>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</si>
  <si>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</si>
  <si>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</si>
  <si>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</si>
  <si>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</si>
  <si>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</si>
  <si>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</si>
  <si>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</si>
  <si>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</si>
  <si>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</si>
  <si>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</si>
  <si>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</si>
  <si>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</si>
  <si>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</si>
  <si>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</si>
  <si>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</si>
  <si>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</si>
  <si>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</si>
  <si>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</si>
  <si>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</si>
  <si>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</si>
  <si>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</si>
  <si>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</si>
  <si>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</si>
  <si>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</si>
  <si>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</si>
  <si>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</si>
  <si>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</si>
  <si>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</si>
  <si>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</si>
  <si>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</si>
  <si>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</si>
  <si>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</si>
  <si>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</si>
  <si>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</si>
  <si>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</si>
  <si>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</si>
  <si>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</si>
  <si>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</si>
  <si>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</si>
  <si>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</si>
  <si>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</si>
  <si>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</si>
  <si>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</si>
  <si>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</si>
  <si>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</si>
  <si>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</si>
  <si>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</si>
  <si>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</si>
  <si>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</si>
  <si>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</si>
  <si>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</si>
  <si>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</si>
  <si>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</si>
  <si>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</si>
  <si>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</si>
  <si>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</si>
  <si>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</si>
  <si>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</si>
  <si>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</si>
  <si>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</si>
  <si>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</si>
  <si>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</si>
  <si>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</si>
  <si>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</si>
  <si>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</si>
  <si>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</si>
  <si>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</si>
  <si>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</si>
  <si>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</si>
  <si>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</si>
  <si>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</si>
  <si>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</si>
  <si>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</si>
  <si>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</si>
  <si>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</si>
  <si>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</si>
  <si>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</si>
  <si>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</si>
  <si>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</si>
  <si>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</si>
  <si>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</si>
  <si>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</si>
  <si>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</si>
  <si>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</si>
  <si>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</si>
  <si>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</si>
  <si>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</si>
  <si>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</si>
  <si>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</si>
  <si>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</si>
  <si>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</si>
  <si>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</si>
  <si>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</si>
  <si>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</si>
  <si>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</si>
  <si>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</si>
  <si>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</si>
  <si>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</si>
  <si>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</si>
  <si>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</si>
  <si>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</si>
  <si>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</si>
  <si>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</si>
  <si>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</si>
  <si>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</si>
  <si>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</si>
  <si>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</si>
  <si>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</si>
  <si>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</si>
  <si>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</si>
  <si>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</si>
  <si>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</si>
  <si>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</si>
  <si>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</si>
  <si>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</si>
  <si>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</si>
  <si>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</si>
  <si>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</si>
  <si>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</si>
  <si>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</si>
  <si>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</si>
  <si>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</si>
  <si>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</si>
  <si>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</si>
  <si>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</si>
  <si>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</si>
  <si>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</si>
  <si>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</si>
  <si>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</si>
  <si>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</si>
  <si>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</si>
  <si>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</si>
  <si>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</si>
  <si>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</si>
  <si>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</si>
  <si>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</si>
  <si>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</si>
  <si>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</si>
  <si>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</si>
  <si>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</si>
  <si>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</si>
  <si>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</si>
  <si>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</si>
  <si>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</si>
  <si>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</si>
  <si>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</si>
  <si>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</si>
  <si>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</si>
  <si>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</si>
  <si>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</si>
  <si>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</si>
  <si>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</si>
  <si>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</si>
  <si>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</si>
  <si>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</si>
  <si>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</si>
  <si>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</si>
  <si>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</si>
  <si>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</si>
  <si>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</si>
  <si>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</si>
  <si>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</si>
  <si>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</si>
  <si>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</si>
  <si>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</si>
  <si>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</si>
  <si>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</si>
  <si>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</si>
  <si>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</si>
  <si>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</si>
  <si>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</si>
  <si>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</si>
  <si>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</si>
  <si>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</si>
  <si>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</si>
  <si>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</si>
  <si>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</si>
  <si>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</si>
  <si>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</si>
  <si>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</si>
  <si>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</si>
  <si>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</si>
  <si>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</si>
  <si>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</si>
  <si>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</si>
  <si>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</si>
  <si>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</si>
  <si>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</si>
  <si>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</si>
  <si>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</si>
  <si>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</si>
  <si>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</si>
  <si>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</si>
  <si>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</si>
  <si>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</si>
  <si>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</si>
  <si>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</si>
  <si>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</si>
  <si>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</si>
  <si>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</si>
  <si>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</si>
  <si>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</si>
  <si>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</si>
  <si>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</si>
  <si>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</si>
  <si>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</si>
  <si>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</si>
  <si>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</si>
  <si>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</si>
  <si>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</si>
  <si>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</si>
  <si>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</si>
  <si>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</si>
  <si>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</si>
  <si>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</si>
  <si>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</si>
  <si>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</si>
  <si>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</si>
  <si>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</si>
  <si>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</si>
  <si>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</si>
  <si>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</si>
  <si>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</si>
  <si>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</si>
  <si>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</si>
  <si>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</si>
  <si>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</si>
  <si>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</si>
  <si>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</si>
  <si>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</si>
  <si>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</si>
  <si>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</si>
  <si>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</si>
  <si>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</si>
  <si>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</si>
  <si>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</si>
  <si>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</si>
  <si>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</si>
  <si>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</si>
  <si>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</si>
  <si>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</si>
  <si>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</si>
  <si>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</si>
  <si>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</si>
  <si>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</si>
  <si>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</si>
  <si>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</si>
  <si>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</si>
  <si>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</si>
  <si>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</si>
  <si>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</si>
  <si>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</si>
  <si>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</si>
  <si>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</si>
  <si>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</si>
  <si>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</si>
  <si>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</si>
  <si>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</si>
  <si>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</si>
  <si>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</si>
  <si>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</si>
  <si>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</si>
  <si>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</si>
  <si>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</si>
  <si>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</si>
  <si>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</si>
  <si>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</si>
  <si>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</si>
  <si>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</si>
  <si>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</si>
  <si>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</si>
  <si>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</si>
  <si>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</si>
  <si>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</si>
  <si>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</si>
  <si>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</si>
  <si>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</si>
  <si>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</si>
  <si>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</si>
  <si>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</si>
  <si>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</si>
  <si>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</si>
  <si>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</si>
  <si>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</si>
  <si>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</si>
  <si>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</si>
  <si>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</si>
  <si>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</si>
  <si>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</si>
  <si>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</si>
  <si>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</si>
  <si>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</si>
  <si>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</si>
  <si>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</si>
  <si>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</si>
  <si>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</si>
  <si>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</si>
  <si>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</si>
  <si>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</si>
  <si>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</si>
  <si>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</si>
  <si>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</si>
  <si>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</si>
  <si>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</si>
  <si>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</si>
  <si>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</si>
  <si>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</si>
  <si>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</si>
  <si>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</si>
  <si>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</si>
  <si>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</si>
  <si>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</si>
  <si>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</si>
  <si>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</si>
  <si>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</si>
  <si>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</si>
  <si>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</si>
  <si>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</si>
  <si>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</si>
  <si>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</si>
  <si>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</si>
  <si>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</si>
  <si>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</si>
  <si>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</si>
  <si>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</si>
  <si>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</si>
  <si>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</si>
  <si>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</si>
  <si>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</si>
  <si>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</si>
  <si>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</si>
  <si>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</si>
  <si>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</si>
  <si>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</si>
  <si>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</si>
  <si>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</si>
  <si>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</si>
  <si>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</si>
  <si>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</si>
  <si>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</si>
  <si>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</si>
  <si>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</si>
  <si>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</si>
  <si>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</si>
  <si>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</si>
  <si>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</si>
  <si>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</si>
  <si>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</si>
  <si>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</si>
  <si>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</si>
  <si>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</si>
  <si>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</si>
  <si>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</si>
  <si>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</si>
  <si>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</si>
  <si>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</si>
  <si>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</si>
  <si>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</si>
  <si>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</si>
  <si>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</si>
  <si>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</si>
  <si>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</si>
  <si>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</si>
  <si>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</si>
  <si>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</si>
  <si>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</si>
  <si>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</si>
  <si>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</si>
  <si>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</si>
  <si>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</si>
  <si>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</si>
  <si>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</si>
  <si>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</si>
  <si>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</si>
  <si>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</si>
  <si>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</si>
  <si>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</si>
  <si>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</si>
  <si>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</si>
  <si>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</si>
  <si>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</si>
  <si>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</si>
  <si>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</si>
  <si>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</si>
  <si>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</si>
  <si>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</si>
  <si>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</si>
  <si>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</si>
  <si>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</si>
  <si>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</si>
  <si>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</si>
  <si>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</si>
  <si>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</si>
  <si>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</si>
  <si>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</si>
  <si>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</si>
  <si>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</si>
  <si>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</si>
  <si>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</si>
  <si>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</si>
  <si>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</si>
  <si>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</si>
  <si>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</si>
  <si>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</si>
  <si>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</si>
  <si>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</si>
  <si>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</si>
  <si>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</si>
  <si>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</si>
  <si>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</si>
  <si>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</si>
  <si>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</si>
  <si>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</si>
  <si>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</si>
  <si>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</si>
  <si>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</si>
  <si>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</si>
  <si>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</si>
  <si>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</si>
  <si>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</si>
  <si>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</si>
  <si>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</si>
  <si>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</si>
  <si>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</si>
  <si>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</si>
  <si>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</si>
  <si>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</si>
  <si>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</si>
  <si>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</si>
  <si>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</si>
  <si>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</si>
  <si>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</si>
  <si>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</si>
  <si>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</si>
  <si>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</si>
  <si>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</si>
  <si>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</si>
  <si>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</si>
  <si>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</si>
  <si>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</si>
  <si>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</si>
  <si>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</si>
  <si>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</si>
  <si>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</si>
  <si>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</si>
  <si>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</si>
  <si>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</si>
  <si>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</si>
  <si>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</si>
  <si>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</si>
  <si>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</si>
  <si>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</si>
  <si>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</si>
  <si>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</si>
  <si>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</si>
  <si>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</si>
  <si>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</si>
  <si>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</si>
  <si>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</si>
  <si>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</si>
  <si>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</si>
  <si>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</si>
  <si>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</si>
  <si>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</si>
  <si>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</si>
  <si>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</si>
  <si>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</si>
  <si>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</si>
  <si>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</si>
  <si>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</si>
  <si>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</si>
  <si>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</si>
  <si>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</si>
  <si>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</si>
  <si>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</si>
  <si>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</si>
  <si>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</si>
  <si>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</si>
  <si>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</si>
  <si>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</si>
  <si>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</si>
  <si>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</si>
  <si>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</si>
  <si>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</si>
  <si>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</si>
  <si>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</si>
  <si>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</si>
  <si>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</si>
  <si>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</si>
  <si>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</si>
  <si>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</si>
  <si>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</si>
  <si>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</si>
  <si>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</si>
  <si>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</si>
  <si>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</si>
  <si>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</si>
  <si>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</si>
  <si>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</si>
  <si>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</si>
  <si>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</si>
  <si>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</si>
  <si>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</si>
  <si>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</si>
  <si>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</si>
  <si>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</si>
  <si>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</si>
  <si>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</si>
  <si>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</si>
  <si>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</si>
  <si>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</si>
  <si>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</si>
  <si>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</si>
  <si>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</si>
  <si>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</si>
  <si>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</si>
  <si>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</si>
  <si>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</si>
  <si>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</si>
  <si>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</si>
  <si>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</si>
  <si>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</si>
  <si>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</si>
  <si>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</si>
  <si>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</si>
  <si>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</si>
  <si>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</si>
  <si>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</si>
  <si>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</si>
  <si>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</si>
  <si>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</si>
  <si>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</si>
  <si>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</si>
  <si>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</si>
  <si>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</si>
  <si>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</si>
  <si>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</si>
  <si>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</si>
  <si>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</si>
  <si>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</si>
  <si>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</si>
  <si>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</si>
  <si>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</si>
  <si>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</si>
  <si>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</si>
  <si>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</si>
  <si>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</si>
  <si>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</si>
  <si>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</si>
  <si>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</si>
  <si>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</si>
  <si>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</si>
  <si>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</si>
  <si>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</si>
  <si>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</si>
  <si>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</si>
  <si>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</si>
  <si>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</si>
  <si>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</si>
  <si>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</si>
  <si>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</si>
  <si>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</si>
  <si>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</si>
  <si>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</si>
  <si>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</si>
  <si>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</si>
  <si>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</si>
  <si>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</si>
  <si>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</si>
  <si>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</si>
  <si>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</si>
  <si>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</si>
  <si>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</si>
  <si>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</si>
  <si>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</si>
  <si>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</si>
  <si>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</si>
  <si>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</si>
  <si>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</si>
  <si>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</si>
  <si>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</si>
  <si>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</si>
  <si>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</si>
  <si>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</si>
  <si>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</si>
  <si>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</si>
  <si>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</si>
  <si>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</si>
  <si>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</si>
  <si>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</si>
  <si>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</si>
  <si>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</si>
  <si>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</si>
  <si>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</si>
  <si>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</si>
  <si>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</si>
  <si>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</si>
  <si>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</si>
  <si>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</si>
  <si>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</si>
  <si>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</si>
  <si>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</si>
  <si>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</si>
  <si>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</si>
  <si>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</si>
  <si>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</si>
  <si>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</si>
  <si>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</si>
  <si>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</si>
  <si>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</si>
  <si>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</si>
  <si>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</si>
  <si>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</si>
  <si>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</si>
  <si>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</si>
  <si>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</si>
  <si>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</si>
  <si>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</si>
  <si>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</si>
  <si>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</si>
  <si>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</si>
  <si>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</si>
  <si>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</si>
  <si>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</si>
  <si>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</si>
  <si>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</si>
  <si>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</si>
  <si>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</si>
  <si>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</si>
  <si>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</si>
  <si>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</si>
  <si>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</si>
  <si>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</si>
  <si>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</si>
  <si>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</si>
  <si>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</si>
  <si>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</si>
  <si>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</si>
  <si>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</si>
  <si>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</si>
  <si>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</si>
  <si>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</si>
  <si>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</si>
  <si>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</si>
  <si>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</si>
  <si>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</si>
  <si>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</si>
  <si>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</si>
  <si>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</si>
  <si>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</si>
  <si>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</si>
  <si>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</si>
  <si>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</si>
  <si>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</si>
  <si>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</si>
  <si>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</si>
  <si>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</si>
  <si>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</si>
  <si>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</si>
  <si>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</si>
  <si>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</si>
  <si>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</si>
  <si>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</si>
  <si>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</si>
  <si>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</si>
  <si>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</si>
  <si>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</si>
  <si>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</si>
  <si>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</si>
  <si>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</si>
  <si>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</si>
  <si>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</si>
  <si>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</si>
  <si>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</si>
  <si>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</si>
  <si>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</si>
  <si>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</si>
  <si>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</si>
  <si>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</si>
  <si>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</si>
  <si>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</si>
  <si>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</si>
  <si>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</si>
  <si>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</si>
  <si>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</si>
  <si>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</si>
  <si>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</si>
  <si>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</si>
  <si>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</si>
  <si>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</si>
  <si>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</si>
  <si>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</si>
  <si>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</si>
  <si>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</si>
  <si>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</si>
  <si>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</si>
  <si>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</si>
  <si>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</si>
  <si>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</si>
  <si>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</si>
  <si>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</si>
  <si>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</si>
  <si>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</si>
  <si>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</si>
  <si>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</si>
  <si>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</si>
  <si>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</si>
  <si>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</si>
  <si>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</si>
  <si>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</si>
  <si>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</si>
  <si>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</si>
  <si>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</si>
  <si>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</si>
  <si>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</si>
  <si>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</si>
  <si>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</si>
  <si>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</si>
  <si>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</si>
  <si>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</si>
  <si>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</si>
  <si>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</si>
  <si>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</si>
  <si>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</si>
  <si>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</si>
  <si>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</si>
  <si>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</si>
  <si>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</si>
  <si>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</si>
  <si>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</si>
  <si>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</si>
  <si>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</si>
  <si>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</si>
  <si>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</si>
  <si>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</si>
  <si>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</si>
  <si>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</si>
  <si>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</si>
  <si>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</si>
  <si>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</si>
  <si>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</si>
  <si>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</si>
  <si>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</si>
  <si>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</si>
  <si>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</si>
  <si>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</si>
  <si>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</si>
  <si>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</si>
  <si>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</si>
  <si>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</si>
  <si>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</si>
  <si>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</si>
  <si>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</si>
  <si>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</si>
  <si>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</si>
  <si>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</si>
  <si>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</si>
  <si>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</si>
  <si>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</si>
  <si>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</si>
  <si>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</si>
  <si>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</si>
  <si>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</si>
  <si>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</si>
  <si>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</si>
  <si>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</si>
  <si>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</si>
  <si>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</si>
  <si>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</si>
  <si>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</si>
  <si>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</si>
  <si>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</si>
  <si>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</si>
  <si>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</si>
  <si>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</si>
  <si>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</si>
  <si>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</si>
  <si>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</si>
  <si>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</si>
  <si>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</si>
  <si>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</si>
  <si>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</si>
  <si>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</si>
  <si>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</si>
  <si>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</si>
  <si>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</si>
  <si>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</si>
  <si>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</si>
  <si>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</si>
  <si>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</si>
  <si>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</si>
  <si>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</si>
  <si>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</si>
  <si>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</si>
  <si>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</si>
  <si>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</si>
  <si>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</si>
  <si>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</si>
  <si>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</si>
  <si>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</si>
  <si>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</si>
  <si>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</si>
  <si>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</si>
  <si>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</si>
  <si>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</si>
  <si>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</si>
  <si>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</si>
  <si>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</si>
  <si>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</si>
  <si>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</si>
  <si>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</si>
  <si>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</si>
  <si>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</si>
  <si>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</si>
  <si>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</si>
  <si>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</si>
  <si>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</si>
  <si>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</si>
  <si>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</si>
  <si>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</si>
  <si>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</si>
  <si>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</si>
  <si>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</si>
  <si>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</si>
  <si>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</si>
  <si>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</si>
  <si>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</si>
  <si>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</si>
  <si>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</si>
  <si>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</si>
  <si>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</si>
  <si>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</si>
  <si>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</si>
  <si>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</si>
  <si>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</si>
  <si>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</si>
  <si>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</si>
  <si>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</si>
  <si>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</si>
  <si>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</si>
  <si>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</si>
  <si>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</si>
  <si>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</si>
  <si>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</si>
  <si>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</si>
  <si>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</si>
  <si>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</si>
  <si>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</si>
  <si>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</si>
  <si>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</si>
  <si>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</si>
  <si>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</si>
  <si>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</si>
  <si>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</si>
  <si>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</si>
  <si>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</si>
  <si>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</si>
  <si>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</si>
  <si>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</si>
  <si>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</si>
  <si>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</si>
  <si>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</si>
  <si>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</si>
  <si>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</si>
  <si>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</si>
  <si>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</si>
  <si>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</si>
  <si>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</si>
  <si>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</si>
  <si>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</si>
  <si>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</si>
  <si>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</si>
  <si>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</si>
  <si>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</si>
  <si>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</si>
  <si>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</si>
  <si>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</si>
  <si>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</si>
  <si>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</si>
  <si>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</si>
  <si>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</si>
  <si>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</si>
  <si>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</si>
  <si>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</si>
  <si>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</si>
  <si>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</si>
  <si>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</si>
  <si>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</si>
  <si>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</si>
  <si>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</si>
  <si>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</si>
  <si>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</si>
  <si>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</si>
  <si>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</si>
  <si>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</si>
  <si>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</si>
  <si>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</si>
  <si>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</si>
  <si>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</si>
  <si>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</si>
  <si>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</si>
  <si>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</si>
  <si>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</si>
  <si>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</si>
  <si>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</si>
  <si>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</si>
  <si>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</si>
  <si>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</si>
  <si>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</si>
  <si>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</si>
  <si>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</si>
  <si>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</si>
  <si>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</si>
  <si>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</si>
  <si>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</si>
  <si>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</si>
  <si>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</si>
  <si>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</si>
  <si>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</si>
  <si>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</si>
  <si>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</si>
  <si>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</si>
  <si>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</si>
  <si>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</si>
  <si>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</si>
  <si>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</si>
  <si>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</si>
  <si>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</si>
  <si>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</si>
  <si>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</si>
  <si>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</si>
  <si>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</si>
  <si>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</si>
  <si>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</si>
  <si>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</si>
  <si>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</si>
  <si>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</si>
  <si>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</si>
  <si>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</si>
  <si>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</si>
  <si>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</si>
  <si>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</si>
  <si>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</si>
  <si>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</si>
  <si>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</si>
  <si>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</si>
  <si>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</si>
  <si>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</si>
  <si>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</si>
  <si>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</si>
  <si>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</si>
  <si>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</si>
  <si>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</si>
  <si>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</si>
  <si>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</si>
  <si>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</si>
  <si>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</si>
  <si>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</si>
  <si>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</si>
  <si>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</si>
  <si>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</si>
  <si>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</si>
  <si>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</si>
  <si>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</si>
  <si>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</si>
  <si>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</si>
  <si>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</si>
  <si>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</si>
  <si>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</si>
  <si>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</si>
  <si>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</si>
  <si>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</si>
  <si>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</si>
  <si>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</si>
  <si>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</si>
  <si>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</si>
  <si>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</si>
  <si>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</si>
  <si>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</si>
  <si>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</si>
  <si>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</si>
  <si>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</si>
  <si>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</si>
  <si>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</si>
  <si>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</si>
  <si>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</si>
  <si>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</si>
  <si>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</si>
  <si>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</si>
  <si>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</si>
  <si>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</si>
  <si>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</si>
  <si>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</si>
  <si>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</si>
  <si>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</si>
  <si>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</si>
  <si>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</si>
  <si>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</si>
  <si>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</si>
  <si>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</si>
  <si>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</si>
  <si>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</si>
  <si>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</si>
  <si>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</si>
  <si>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</si>
  <si>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</si>
  <si>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</si>
  <si>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</si>
  <si>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</si>
  <si>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</si>
  <si>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</si>
  <si>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</si>
  <si>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</si>
  <si>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</si>
  <si>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</si>
  <si>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</si>
  <si>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</si>
  <si>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</si>
  <si>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</si>
  <si>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</si>
  <si>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</si>
  <si>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</si>
  <si>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</si>
  <si>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</si>
  <si>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</si>
  <si>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</si>
  <si>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</si>
  <si>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</si>
  <si>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</si>
  <si>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</si>
  <si>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</si>
  <si>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</si>
  <si>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</si>
  <si>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</si>
  <si>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</si>
  <si>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</si>
  <si>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</si>
  <si>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</si>
  <si>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</si>
  <si>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</si>
  <si>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</si>
  <si>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</si>
  <si>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</si>
  <si>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</si>
  <si>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</si>
  <si>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</si>
  <si>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</si>
  <si>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</si>
  <si>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</si>
  <si>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</si>
  <si>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</si>
  <si>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</si>
  <si>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</si>
  <si>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</si>
  <si>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</si>
  <si>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</si>
  <si>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</si>
  <si>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</si>
  <si>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</si>
  <si>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</si>
  <si>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</si>
  <si>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</si>
  <si>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</si>
  <si>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</si>
  <si>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</si>
  <si>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</si>
  <si>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</si>
  <si>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</si>
  <si>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</si>
  <si>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</si>
  <si>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</si>
  <si>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</si>
  <si>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</si>
  <si>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</si>
  <si>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</si>
  <si>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</si>
  <si>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</si>
  <si>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</si>
  <si>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</si>
  <si>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</si>
  <si>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</si>
  <si>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</si>
  <si>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</si>
  <si>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</si>
  <si>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</si>
  <si>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</si>
  <si>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</si>
  <si>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</si>
  <si>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</si>
  <si>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</si>
  <si>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</si>
  <si>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</si>
  <si>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</si>
  <si>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</si>
  <si>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</si>
  <si>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</si>
  <si>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</si>
  <si>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</si>
  <si>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</si>
  <si>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</si>
  <si>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</si>
  <si>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</si>
  <si>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</si>
  <si>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</si>
  <si>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</si>
  <si>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</si>
  <si>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</si>
  <si>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</si>
  <si>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</si>
  <si>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</si>
  <si>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</si>
  <si>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</si>
  <si>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</si>
  <si>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</si>
  <si>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</si>
  <si>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</si>
  <si>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</si>
  <si>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</si>
  <si>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</si>
  <si>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</si>
  <si>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</si>
  <si>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</si>
  <si>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</si>
  <si>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</si>
  <si>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</si>
  <si>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</si>
  <si>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</si>
  <si>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</si>
  <si>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</si>
  <si>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</si>
  <si>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</si>
  <si>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</si>
  <si>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</si>
  <si>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</si>
  <si>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</si>
  <si>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</si>
  <si>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</si>
  <si>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</si>
  <si>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</si>
  <si>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</si>
  <si>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</si>
  <si>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</si>
  <si>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</si>
  <si>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</si>
  <si>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</si>
  <si>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</si>
  <si>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</si>
  <si>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</si>
  <si>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</si>
  <si>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</si>
  <si>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</si>
  <si>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</si>
  <si>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</si>
  <si>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</si>
  <si>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</si>
  <si>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</si>
  <si>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</si>
  <si>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</si>
  <si>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</si>
  <si>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</si>
  <si>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</si>
  <si>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</si>
  <si>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</si>
  <si>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</si>
  <si>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</si>
  <si>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</si>
  <si>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</si>
  <si>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</si>
  <si>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</si>
  <si>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</si>
  <si>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</si>
  <si>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</si>
  <si>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</si>
  <si>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</si>
  <si>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</si>
  <si>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</si>
  <si>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</si>
  <si>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</si>
  <si>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</si>
  <si>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</si>
  <si>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</si>
  <si>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</si>
  <si>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</si>
  <si>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</si>
  <si>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</si>
  <si>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</si>
  <si>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</si>
  <si>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</si>
  <si>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</si>
  <si>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</si>
  <si>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</si>
  <si>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</si>
  <si>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</si>
  <si>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</si>
  <si>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</si>
  <si>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</si>
  <si>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</si>
  <si>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</si>
  <si>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</si>
  <si>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</si>
  <si>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</si>
  <si>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</si>
  <si>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</si>
  <si>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</si>
  <si>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</si>
  <si>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</si>
  <si>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</si>
  <si>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</si>
  <si>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</si>
  <si>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</si>
  <si>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</si>
  <si>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</si>
  <si>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</si>
  <si>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</si>
  <si>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</si>
  <si>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</si>
  <si>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</si>
  <si>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</si>
  <si>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</si>
  <si>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</si>
  <si>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</si>
  <si>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</si>
  <si>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</si>
  <si>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</si>
  <si>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</si>
  <si>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</si>
  <si>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</si>
  <si>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</si>
  <si>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</si>
  <si>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</si>
  <si>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</si>
  <si>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</si>
  <si>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</si>
  <si>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</si>
  <si>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</si>
  <si>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</si>
  <si>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</si>
  <si>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</si>
  <si>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</si>
  <si>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</si>
  <si>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</si>
  <si>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</si>
  <si>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</si>
  <si>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</si>
  <si>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</si>
  <si>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</si>
  <si>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</si>
  <si>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</si>
  <si>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</si>
  <si>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</si>
  <si>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</si>
  <si>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</si>
  <si>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</si>
  <si>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</si>
  <si>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</si>
  <si>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</si>
  <si>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</si>
  <si>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</si>
  <si>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</si>
  <si>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</si>
  <si>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</si>
  <si>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</si>
  <si>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</si>
  <si>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</si>
  <si>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</si>
  <si>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</si>
  <si>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</si>
  <si>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</si>
  <si>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</si>
  <si>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</si>
  <si>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</si>
  <si>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</si>
  <si>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</si>
  <si>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</si>
  <si>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</si>
  <si>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</si>
  <si>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</si>
  <si>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</si>
  <si>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</si>
  <si>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</si>
  <si>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</si>
  <si>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</si>
  <si>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</si>
  <si>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</si>
  <si>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</si>
  <si>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</si>
  <si>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</si>
  <si>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</si>
  <si>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</si>
  <si>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</si>
  <si>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</si>
  <si>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</si>
  <si>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</si>
  <si>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</si>
  <si>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</si>
  <si>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</si>
  <si>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</si>
  <si>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</si>
  <si>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</si>
  <si>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</si>
  <si>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</si>
  <si>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</si>
  <si>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</si>
  <si>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</si>
  <si>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</si>
  <si>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</si>
  <si>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</si>
  <si>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</si>
  <si>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</si>
  <si>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</si>
  <si>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</si>
  <si>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</si>
  <si>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</si>
  <si>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</si>
  <si>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</si>
  <si>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</si>
  <si>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</si>
  <si>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</si>
  <si>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</si>
  <si>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</si>
  <si>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</si>
  <si>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</si>
  <si>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</si>
  <si>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</si>
  <si>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</si>
  <si>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</si>
  <si>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</si>
  <si>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</si>
  <si>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</si>
  <si>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</si>
  <si>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</si>
  <si>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</si>
  <si>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</si>
  <si>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</si>
  <si>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</si>
  <si>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</si>
  <si>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</si>
  <si>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</si>
  <si>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</si>
  <si>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</si>
  <si>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</si>
  <si>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</si>
  <si>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</si>
  <si>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</si>
  <si>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</si>
  <si>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</si>
  <si>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</si>
  <si>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</si>
  <si>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</si>
  <si>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</si>
  <si>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</si>
  <si>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</si>
  <si>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</si>
  <si>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</si>
  <si>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</si>
  <si>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</si>
  <si>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</si>
  <si>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</si>
  <si>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</si>
  <si>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</si>
  <si>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</si>
  <si>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</si>
  <si>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</si>
  <si>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</si>
  <si>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</si>
  <si>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</si>
  <si>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</si>
  <si>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</si>
  <si>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</si>
  <si>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</si>
  <si>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</si>
  <si>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</si>
  <si>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</si>
  <si>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</si>
  <si>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</si>
  <si>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</si>
  <si>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</si>
  <si>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</si>
  <si>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</si>
  <si>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</si>
  <si>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</si>
  <si>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</si>
  <si>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</si>
  <si>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</si>
  <si>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</si>
  <si>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</si>
  <si>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</si>
  <si>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</si>
  <si>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</si>
  <si>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</si>
  <si>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</si>
  <si>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</si>
  <si>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</si>
  <si>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</si>
  <si>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</si>
  <si>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</si>
  <si>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</si>
  <si>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</si>
  <si>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</si>
  <si>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</si>
  <si>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</si>
  <si>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</si>
  <si>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</si>
  <si>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</si>
  <si>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</si>
  <si>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</si>
  <si>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</si>
  <si>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</si>
  <si>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</si>
  <si>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</si>
  <si>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</si>
  <si>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</si>
  <si>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</si>
  <si>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</si>
  <si>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</si>
  <si>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</si>
  <si>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</si>
  <si>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</si>
  <si>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</si>
  <si>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</si>
  <si>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</si>
  <si>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</si>
  <si>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</si>
  <si>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</si>
  <si>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</si>
  <si>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</si>
  <si>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</si>
  <si>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</si>
  <si>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</si>
  <si>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</si>
  <si>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</si>
  <si>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</si>
  <si>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</si>
  <si>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</si>
  <si>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</si>
  <si>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</si>
  <si>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</si>
  <si>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</si>
  <si>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</si>
  <si>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</si>
  <si>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</si>
  <si>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</si>
  <si>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</si>
  <si>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</si>
  <si>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</si>
  <si>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</si>
  <si>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</si>
  <si>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</si>
  <si>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</si>
  <si>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</si>
  <si>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</si>
  <si>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</si>
  <si>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</si>
  <si>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</si>
  <si>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</si>
  <si>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</si>
  <si>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</si>
  <si>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</si>
  <si>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</si>
  <si>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</si>
  <si>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</si>
  <si>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</si>
  <si>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</si>
  <si>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</si>
  <si>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</si>
  <si>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</si>
  <si>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</si>
  <si>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</si>
  <si>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</si>
  <si>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</si>
  <si>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</si>
  <si>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</si>
  <si>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</si>
  <si>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</si>
  <si>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</si>
  <si>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</si>
  <si>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</si>
  <si>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</si>
  <si>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</si>
  <si>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</si>
  <si>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</si>
  <si>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</si>
  <si>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</si>
  <si>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</si>
  <si>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</si>
  <si>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</si>
  <si>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</si>
  <si>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</si>
  <si>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</si>
  <si>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</si>
  <si>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</si>
  <si>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</si>
  <si>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</si>
  <si>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</si>
  <si>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</si>
  <si>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</si>
  <si>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</si>
  <si>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</si>
  <si>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</si>
  <si>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</si>
  <si>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</si>
  <si>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</si>
  <si>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</si>
  <si>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</si>
  <si>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</si>
  <si>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</si>
  <si>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</si>
  <si>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</si>
  <si>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</si>
  <si>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</si>
  <si>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</si>
  <si>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</si>
  <si>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</si>
  <si>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</si>
  <si>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</si>
  <si>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</si>
  <si>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</si>
  <si>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</si>
  <si>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</si>
  <si>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</si>
  <si>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</si>
  <si>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</si>
  <si>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</si>
  <si>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</si>
  <si>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</si>
  <si>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</si>
  <si>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</si>
  <si>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</si>
  <si>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</si>
  <si>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</si>
  <si>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</si>
  <si>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</si>
  <si>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</si>
  <si>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</si>
  <si>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</si>
  <si>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</si>
  <si>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</si>
  <si>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</si>
  <si>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</si>
  <si>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</si>
  <si>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</si>
  <si>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</si>
  <si>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</si>
  <si>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</si>
  <si>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</si>
  <si>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</si>
  <si>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</si>
  <si>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</si>
  <si>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</si>
  <si>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</si>
  <si>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</si>
  <si>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</si>
  <si>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</si>
  <si>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</si>
  <si>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</si>
  <si>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</si>
  <si>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</si>
  <si>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</si>
  <si>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</si>
  <si>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</si>
  <si>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</si>
  <si>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</si>
  <si>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</si>
  <si>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</si>
  <si>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</si>
  <si>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</si>
  <si>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</si>
  <si>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</si>
  <si>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</si>
  <si>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</si>
  <si>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</si>
  <si>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</si>
  <si>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</si>
  <si>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</si>
  <si>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</si>
  <si>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</si>
  <si>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</si>
  <si>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</si>
  <si>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</si>
  <si>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</si>
  <si>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</si>
  <si>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</si>
  <si>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</si>
  <si>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</si>
  <si>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</si>
  <si>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</si>
  <si>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</si>
  <si>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</si>
  <si>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</si>
  <si>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</si>
  <si>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</si>
  <si>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</si>
  <si>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</si>
  <si>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</si>
  <si>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</si>
  <si>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</si>
  <si>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</si>
  <si>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</si>
  <si>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</si>
  <si>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</si>
  <si>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</si>
  <si>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</si>
  <si>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</si>
  <si>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</si>
  <si>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</si>
  <si>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</si>
  <si>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</si>
  <si>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</si>
  <si>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</si>
  <si>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</si>
  <si>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</si>
  <si>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</si>
  <si>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</si>
  <si>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</si>
  <si>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</si>
  <si>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</si>
  <si>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</si>
  <si>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</si>
  <si>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</si>
  <si>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</si>
  <si>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</si>
  <si>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</si>
  <si>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</si>
  <si>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</si>
  <si>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</si>
  <si>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</si>
  <si>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</si>
  <si>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</si>
  <si>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</si>
  <si>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</si>
  <si>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</si>
  <si>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</si>
  <si>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</si>
  <si>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</si>
  <si>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</si>
  <si>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</si>
  <si>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</si>
  <si>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</si>
  <si>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</si>
  <si>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</si>
  <si>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</si>
  <si>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</si>
  <si>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</si>
  <si>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</si>
  <si>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</si>
  <si>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</si>
  <si>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</si>
  <si>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</si>
  <si>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</si>
  <si>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</si>
  <si>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</si>
  <si>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</si>
  <si>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</si>
  <si>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</si>
  <si>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</si>
  <si>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</si>
  <si>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</si>
  <si>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</si>
  <si>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</si>
  <si>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</si>
  <si>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</si>
  <si>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</si>
  <si>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</si>
  <si>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</si>
  <si>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</si>
  <si>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</si>
  <si>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</si>
  <si>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</si>
  <si>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</si>
  <si>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</si>
  <si>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</si>
  <si>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</si>
  <si>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</si>
  <si>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</si>
  <si>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</si>
  <si>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</si>
  <si>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</si>
  <si>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</si>
  <si>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</si>
  <si>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</si>
  <si>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</si>
  <si>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</si>
  <si>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</si>
  <si>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</si>
  <si>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</si>
  <si>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</si>
  <si>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</si>
  <si>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</si>
  <si>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</si>
  <si>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</si>
  <si>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</si>
  <si>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</si>
  <si>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</si>
  <si>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</si>
  <si>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</si>
  <si>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</si>
  <si>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</si>
  <si>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</si>
  <si>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</si>
  <si>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</si>
  <si>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</si>
  <si>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</si>
  <si>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</si>
  <si>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</si>
  <si>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</si>
  <si>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</si>
  <si>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</si>
  <si>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</si>
  <si>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</si>
  <si>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</si>
  <si>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</si>
  <si>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</si>
  <si>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</si>
  <si>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</si>
  <si>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</si>
  <si>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</si>
  <si>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</si>
  <si>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</si>
  <si>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</si>
  <si>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</si>
  <si>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</si>
  <si>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</si>
  <si>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</si>
  <si>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</si>
  <si>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</si>
  <si>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</si>
  <si>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</si>
  <si>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</si>
  <si>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</si>
  <si>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</si>
  <si>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</si>
  <si>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</si>
  <si>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</si>
  <si>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</si>
  <si>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</si>
  <si>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</si>
  <si>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</si>
  <si>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</si>
  <si>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</si>
  <si>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</si>
  <si>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</si>
  <si>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</si>
  <si>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</si>
  <si>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</si>
  <si>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</si>
  <si>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</si>
  <si>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</si>
  <si>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</si>
  <si>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</si>
  <si>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</si>
  <si>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</si>
  <si>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</si>
  <si>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</si>
  <si>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</si>
  <si>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</si>
  <si>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</si>
  <si>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</si>
  <si>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</si>
  <si>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</si>
  <si>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</si>
  <si>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</si>
  <si>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</si>
  <si>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</si>
  <si>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</si>
  <si>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</si>
  <si>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</si>
  <si>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</si>
  <si>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</si>
  <si>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</si>
  <si>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</si>
  <si>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</si>
  <si>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</si>
  <si>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</si>
  <si>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</si>
  <si>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</si>
  <si>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</si>
  <si>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</si>
  <si>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</si>
  <si>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</si>
  <si>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</si>
  <si>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</si>
  <si>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</si>
  <si>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</si>
  <si>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</si>
  <si>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</si>
  <si>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</si>
  <si>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</si>
  <si>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</si>
  <si>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</si>
  <si>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</si>
  <si>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</si>
  <si>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</si>
  <si>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</si>
  <si>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</si>
  <si>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</si>
  <si>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</si>
  <si>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</si>
  <si>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</si>
  <si>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</si>
  <si>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</si>
  <si>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</si>
  <si>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</si>
  <si>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</si>
  <si>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</si>
  <si>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</si>
  <si>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</si>
  <si>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</si>
  <si>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</si>
  <si>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</si>
  <si>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</si>
  <si>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</si>
  <si>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</si>
  <si>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</si>
  <si>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</si>
  <si>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</si>
  <si>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</si>
  <si>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</si>
  <si>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</si>
  <si>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</si>
  <si>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</si>
  <si>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</si>
  <si>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</si>
  <si>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</si>
  <si>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</si>
  <si>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</si>
  <si>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</si>
  <si>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</si>
  <si>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</si>
  <si>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</si>
  <si>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</si>
  <si>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</si>
  <si>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</si>
  <si>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</si>
  <si>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</si>
  <si>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</si>
  <si>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</si>
  <si>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</si>
  <si>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</si>
  <si>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</si>
  <si>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</si>
  <si>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</si>
  <si>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</si>
  <si>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</si>
  <si>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</si>
  <si>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</si>
  <si>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</si>
  <si>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</si>
  <si>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</si>
  <si>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</si>
  <si>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</si>
  <si>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</si>
  <si>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</si>
  <si>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</si>
  <si>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</si>
  <si>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</si>
  <si>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</si>
  <si>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</si>
  <si>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</si>
  <si>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</si>
  <si>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</si>
  <si>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</si>
  <si>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</si>
  <si>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</si>
  <si>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</si>
  <si>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</si>
  <si>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</si>
  <si>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</si>
  <si>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</si>
  <si>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</si>
  <si>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</si>
  <si>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</si>
  <si>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</si>
  <si>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</si>
  <si>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</si>
  <si>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</si>
  <si>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</si>
  <si>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</si>
  <si>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</si>
  <si>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</si>
  <si>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</si>
  <si>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</si>
  <si>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</si>
  <si>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</si>
  <si>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</si>
  <si>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</si>
  <si>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</si>
  <si>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</si>
  <si>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</si>
  <si>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</si>
  <si>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</si>
  <si>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</si>
  <si>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</si>
  <si>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</si>
  <si>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</si>
  <si>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</si>
  <si>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</si>
  <si>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</si>
  <si>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</si>
  <si>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</si>
  <si>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</si>
  <si>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</si>
  <si>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</si>
  <si>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</si>
  <si>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</si>
  <si>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</si>
  <si>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</si>
  <si>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</si>
  <si>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</si>
  <si>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</si>
  <si>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</si>
  <si>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</si>
  <si>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</si>
  <si>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</si>
  <si>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</si>
  <si>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</si>
  <si>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</si>
  <si>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</si>
  <si>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</si>
  <si>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</si>
  <si>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</si>
  <si>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</si>
  <si>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</si>
  <si>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</si>
  <si>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</si>
  <si>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</si>
  <si>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</si>
  <si>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</si>
  <si>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</si>
  <si>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</si>
  <si>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</si>
  <si>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</si>
  <si>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</si>
  <si>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</si>
  <si>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</si>
  <si>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</si>
  <si>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</si>
  <si>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</si>
  <si>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</si>
  <si>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</si>
  <si>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</si>
  <si>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</si>
  <si>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</si>
  <si>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</si>
  <si>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</si>
  <si>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</si>
  <si>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</si>
  <si>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</si>
  <si>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</si>
  <si>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</si>
  <si>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</si>
  <si>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</si>
  <si>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</si>
  <si>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</si>
  <si>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</si>
  <si>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</si>
  <si>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</si>
  <si>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</si>
  <si>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</si>
  <si>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</si>
  <si>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</si>
  <si>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</si>
  <si>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</si>
  <si>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</si>
  <si>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</si>
  <si>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</si>
  <si>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</si>
  <si>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</si>
  <si>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</si>
  <si>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</si>
  <si>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</si>
  <si>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</si>
  <si>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</si>
  <si>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</si>
  <si>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</si>
  <si>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</si>
  <si>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</si>
  <si>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</si>
  <si>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</si>
  <si>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</si>
  <si>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</si>
  <si>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</si>
  <si>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</si>
  <si>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</si>
  <si>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</si>
  <si>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</si>
  <si>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</si>
  <si>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</si>
  <si>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</si>
  <si>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</si>
  <si>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</si>
  <si>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</si>
  <si>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</si>
  <si>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</si>
  <si>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</si>
  <si>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</si>
  <si>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</si>
  <si>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</si>
  <si>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</si>
  <si>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</si>
  <si>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</si>
  <si>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</si>
  <si>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</si>
  <si>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</si>
  <si>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</si>
  <si>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</si>
  <si>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</si>
  <si>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</si>
  <si>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</si>
  <si>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</si>
  <si>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</si>
  <si>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</si>
  <si>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</si>
  <si>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</si>
  <si>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</si>
  <si>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</si>
  <si>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</si>
  <si>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</si>
  <si>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</si>
  <si>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</si>
  <si>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</si>
  <si>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</si>
  <si>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</si>
  <si>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</si>
  <si>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</si>
  <si>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</si>
  <si>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</si>
  <si>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</si>
  <si>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</si>
  <si>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</si>
  <si>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</si>
  <si>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</si>
  <si>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</si>
  <si>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</si>
  <si>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</si>
  <si>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</si>
  <si>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</si>
  <si>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</si>
  <si>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</si>
  <si>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</si>
  <si>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</si>
  <si>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</si>
  <si>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</si>
  <si>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</si>
  <si>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</si>
  <si>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</si>
  <si>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</si>
  <si>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</si>
  <si>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</si>
  <si>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</si>
  <si>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</si>
  <si>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</si>
  <si>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</si>
  <si>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</si>
  <si>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</si>
  <si>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</si>
  <si>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</si>
  <si>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</si>
  <si>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</si>
  <si>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</si>
  <si>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</si>
  <si>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</si>
  <si>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</si>
  <si>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</si>
  <si>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</si>
  <si>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</si>
  <si>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</si>
  <si>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</si>
  <si>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</si>
  <si>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</si>
  <si>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</si>
  <si>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</si>
  <si>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</si>
  <si>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</si>
  <si>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</si>
  <si>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</si>
  <si>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</si>
  <si>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</si>
  <si>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</si>
  <si>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</si>
  <si>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</si>
  <si>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</si>
  <si>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</si>
  <si>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</si>
  <si>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</si>
  <si>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</si>
  <si>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</si>
  <si>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</si>
  <si>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</si>
  <si>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</si>
  <si>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</si>
  <si>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</si>
  <si>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</si>
  <si>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</si>
  <si>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</si>
  <si>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</si>
  <si>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</si>
  <si>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</si>
  <si>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</si>
  <si>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</si>
  <si>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</si>
  <si>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</si>
  <si>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</si>
  <si>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</si>
  <si>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</si>
  <si>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</si>
  <si>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</si>
  <si>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</si>
  <si>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</si>
  <si>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</si>
  <si>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</si>
  <si>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</si>
  <si>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</si>
  <si>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</si>
  <si>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</si>
  <si>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</si>
  <si>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</si>
  <si>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</si>
  <si>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</si>
  <si>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</si>
  <si>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</si>
  <si>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</si>
  <si>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</si>
  <si>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</si>
  <si>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</si>
  <si>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</si>
  <si>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</si>
  <si>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</si>
  <si>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</si>
  <si>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</si>
  <si>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</si>
  <si>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</si>
  <si>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</si>
  <si>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</si>
  <si>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</si>
  <si>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</si>
  <si>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</si>
  <si>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</si>
  <si>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</si>
  <si>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</si>
  <si>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</si>
  <si>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</si>
  <si>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</si>
  <si>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</si>
  <si>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</si>
  <si>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</si>
  <si>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</si>
  <si>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</si>
  <si>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</si>
  <si>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</si>
  <si>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</si>
  <si>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</si>
  <si>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</si>
  <si>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</si>
  <si>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</si>
  <si>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</si>
  <si>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</si>
  <si>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</si>
  <si>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</si>
  <si>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</si>
  <si>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</si>
  <si>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</si>
  <si>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</si>
  <si>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</si>
  <si>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</si>
  <si>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</si>
  <si>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</si>
  <si>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</si>
  <si>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</si>
  <si>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</si>
  <si>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</si>
  <si>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</si>
  <si>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</si>
  <si>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</si>
  <si>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</si>
  <si>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</si>
  <si>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</si>
  <si>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</si>
  <si>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</si>
  <si>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</si>
  <si>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</si>
  <si>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</si>
  <si>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</si>
  <si>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</si>
  <si>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</si>
  <si>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</si>
  <si>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</si>
  <si>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</si>
  <si>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</si>
  <si>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</si>
  <si>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</si>
  <si>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</si>
  <si>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</si>
  <si>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</si>
  <si>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</si>
  <si>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</si>
  <si>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</si>
  <si>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</si>
  <si>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</si>
  <si>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</si>
  <si>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</si>
  <si>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</si>
  <si>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</si>
  <si>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</si>
  <si>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</si>
  <si>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</si>
  <si>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</si>
  <si>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</si>
  <si>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</si>
  <si>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</si>
  <si>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</si>
  <si>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</si>
  <si>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</si>
  <si>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</si>
  <si>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</si>
  <si>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</si>
  <si>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</si>
  <si>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</si>
  <si>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</si>
  <si>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</si>
  <si>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</si>
  <si>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</si>
  <si>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</si>
  <si>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</si>
  <si>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</si>
  <si>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</si>
  <si>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</si>
  <si>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</si>
  <si>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</si>
  <si>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</si>
  <si>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</si>
  <si>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</si>
  <si>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</si>
  <si>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</si>
  <si>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</si>
  <si>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</si>
  <si>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</si>
  <si>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</si>
  <si>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</si>
  <si>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</si>
  <si>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</si>
  <si>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</si>
  <si>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</si>
  <si>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</si>
  <si>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</si>
  <si>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</si>
  <si>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</si>
  <si>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</si>
  <si>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</si>
  <si>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</si>
  <si>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</si>
  <si>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</si>
  <si>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</si>
  <si>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</si>
  <si>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</si>
  <si>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</si>
  <si>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</si>
  <si>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</si>
  <si>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</si>
  <si>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</si>
  <si>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</si>
  <si>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</si>
  <si>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</si>
  <si>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</si>
  <si>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</si>
  <si>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</si>
  <si>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</si>
  <si>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</si>
  <si>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</si>
  <si>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</si>
  <si>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</si>
  <si>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</si>
  <si>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</si>
  <si>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</si>
  <si>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</si>
  <si>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</si>
  <si>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</si>
  <si>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</si>
  <si>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</si>
  <si>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</si>
  <si>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</si>
  <si>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</si>
  <si>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</si>
  <si>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</si>
  <si>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</si>
  <si>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</si>
  <si>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</si>
  <si>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</si>
  <si>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</si>
  <si>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</si>
  <si>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</si>
  <si>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</si>
  <si>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</si>
  <si>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</si>
  <si>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</si>
  <si>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</si>
  <si>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</si>
  <si>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</si>
  <si>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</si>
  <si>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</si>
  <si>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</si>
  <si>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</si>
  <si>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</si>
  <si>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</si>
  <si>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</si>
  <si>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</si>
  <si>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</si>
  <si>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</si>
  <si>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</si>
  <si>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</si>
  <si>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</si>
  <si>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</si>
  <si>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</si>
  <si>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</si>
  <si>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</si>
  <si>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</si>
  <si>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</si>
  <si>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</si>
  <si>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</si>
  <si>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</si>
  <si>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</si>
  <si>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</si>
  <si>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</si>
  <si>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</si>
  <si>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</si>
  <si>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</si>
  <si>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</si>
  <si>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</si>
  <si>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</si>
  <si>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</si>
  <si>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</si>
  <si>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</si>
  <si>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</si>
  <si>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</si>
  <si>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</si>
  <si>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</si>
  <si>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</si>
  <si>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</si>
  <si>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</si>
  <si>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</si>
  <si>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</si>
  <si>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</si>
  <si>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</si>
  <si>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</si>
  <si>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</si>
  <si>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</si>
  <si>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</si>
  <si>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</si>
  <si>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</si>
  <si>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</si>
  <si>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</si>
  <si>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</si>
  <si>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</si>
  <si>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</si>
  <si>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</si>
  <si>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</si>
  <si>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</si>
  <si>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</si>
  <si>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</si>
  <si>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</si>
  <si>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</si>
  <si>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</si>
  <si>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</si>
  <si>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</si>
  <si>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</si>
  <si>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</si>
  <si>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</si>
  <si>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</si>
  <si>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</si>
  <si>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</si>
  <si>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</si>
  <si>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</si>
  <si>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</si>
  <si>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</si>
  <si>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</si>
  <si>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</si>
  <si>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</si>
  <si>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</si>
  <si>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</si>
  <si>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</si>
  <si>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</si>
  <si>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</si>
  <si>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</si>
  <si>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</si>
  <si>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</si>
  <si>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</si>
  <si>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</si>
  <si>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</si>
  <si>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</si>
  <si>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</si>
  <si>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</si>
  <si>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</si>
  <si>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</si>
  <si>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</si>
  <si>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</si>
  <si>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</si>
  <si>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</si>
  <si>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</si>
  <si>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</si>
  <si>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</si>
  <si>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</si>
  <si>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</si>
  <si>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</si>
  <si>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</si>
  <si>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</si>
  <si>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</si>
  <si>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</si>
  <si>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</si>
  <si>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</si>
  <si>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</si>
  <si>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</si>
  <si>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</si>
  <si>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</si>
  <si>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</si>
  <si>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</si>
  <si>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</si>
  <si>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</si>
  <si>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</si>
  <si>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</si>
  <si>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</si>
  <si>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</si>
  <si>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</si>
  <si>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</si>
  <si>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</si>
  <si>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</si>
  <si>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</si>
  <si>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</si>
  <si>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</si>
  <si>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</si>
  <si>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</si>
  <si>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</si>
  <si>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</si>
  <si>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</si>
  <si>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</si>
  <si>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</si>
  <si>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</si>
  <si>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</si>
  <si>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</si>
  <si>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</si>
  <si>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</si>
  <si>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</si>
  <si>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</si>
  <si>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</si>
  <si>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</si>
  <si>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</si>
  <si>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</si>
  <si>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</si>
  <si>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</si>
  <si>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</si>
  <si>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</si>
  <si>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</si>
  <si>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</si>
  <si>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</si>
  <si>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</si>
  <si>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</si>
  <si>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</si>
  <si>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</si>
  <si>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</si>
  <si>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</si>
  <si>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</si>
  <si>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</si>
  <si>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</si>
  <si>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</si>
  <si>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</si>
  <si>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</si>
  <si>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</si>
  <si>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</si>
  <si>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</si>
  <si>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</si>
  <si>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</si>
  <si>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</si>
  <si>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</si>
  <si>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</si>
  <si>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</si>
  <si>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</si>
  <si>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</si>
  <si>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</si>
  <si>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</si>
  <si>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</si>
  <si>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</si>
  <si>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</si>
  <si>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</si>
  <si>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</si>
  <si>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</si>
  <si>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</si>
  <si>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</si>
  <si>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</si>
  <si>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</si>
  <si>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</si>
  <si>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</si>
  <si>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</si>
  <si>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</si>
  <si>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</si>
  <si>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</si>
  <si>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</si>
  <si>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</si>
  <si>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</si>
  <si>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</si>
  <si>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</si>
  <si>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</si>
  <si>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</si>
  <si>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</si>
  <si>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</si>
  <si>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</si>
  <si>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</si>
  <si>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</si>
  <si>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</si>
  <si>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</si>
  <si>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</si>
  <si>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</si>
  <si>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</si>
  <si>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</si>
  <si>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</si>
  <si>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</si>
  <si>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</si>
  <si>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</si>
  <si>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</si>
  <si>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</si>
  <si>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</si>
  <si>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</si>
  <si>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</si>
  <si>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</si>
  <si>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</si>
  <si>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</si>
  <si>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</si>
  <si>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</si>
  <si>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</si>
  <si>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</si>
  <si>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</si>
  <si>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</si>
  <si>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</si>
  <si>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</si>
  <si>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</si>
  <si>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</si>
  <si>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</si>
  <si>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</si>
  <si>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</si>
  <si>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</si>
  <si>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</si>
  <si>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</si>
  <si>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</si>
  <si>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</si>
  <si>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</si>
  <si>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</si>
  <si>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</si>
  <si>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</si>
  <si>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</si>
  <si>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</si>
  <si>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</si>
  <si>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</si>
  <si>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</si>
  <si>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</si>
  <si>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</si>
  <si>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</si>
  <si>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</si>
  <si>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</si>
  <si>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</si>
  <si>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</si>
  <si>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</si>
  <si>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</si>
  <si>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</si>
  <si>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</si>
  <si>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</si>
  <si>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</si>
  <si>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</si>
  <si>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</si>
  <si>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</si>
  <si>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</si>
  <si>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</si>
  <si>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</si>
  <si>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</si>
  <si>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</si>
  <si>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</si>
  <si>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</si>
  <si>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</si>
  <si>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</si>
  <si>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</si>
  <si>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</si>
  <si>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</si>
  <si>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</si>
  <si>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</si>
  <si>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</si>
  <si>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</si>
  <si>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</si>
  <si>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</si>
  <si>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</si>
  <si>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</si>
  <si>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</si>
  <si>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</si>
  <si>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</si>
  <si>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</si>
  <si>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</si>
  <si>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</si>
  <si>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</si>
  <si>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</si>
  <si>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</si>
  <si>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</si>
  <si>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</si>
  <si>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</si>
  <si>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</si>
  <si>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</si>
  <si>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</si>
  <si>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</si>
  <si>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</si>
  <si>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</si>
  <si>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</si>
  <si>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</si>
  <si>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</si>
  <si>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</si>
  <si>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</si>
  <si>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</si>
  <si>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</si>
  <si>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</si>
  <si>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</si>
  <si>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</si>
  <si>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</si>
  <si>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</si>
  <si>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</si>
  <si>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</si>
  <si>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</si>
  <si>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</si>
  <si>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</si>
  <si>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</si>
  <si>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</si>
  <si>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</si>
  <si>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</si>
  <si>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</si>
  <si>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</si>
  <si>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</si>
  <si>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</si>
  <si>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</si>
  <si>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</si>
  <si>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</si>
  <si>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</si>
  <si>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</si>
  <si>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</si>
  <si>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</si>
  <si>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</si>
  <si>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</si>
  <si>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</si>
  <si>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</si>
  <si>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</si>
  <si>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</si>
  <si>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</si>
  <si>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</si>
  <si>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</si>
  <si>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</si>
  <si>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</si>
  <si>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</si>
  <si>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</si>
  <si>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</si>
  <si>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</si>
  <si>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</si>
  <si>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</si>
  <si>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</si>
  <si>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</si>
  <si>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</si>
  <si>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</si>
  <si>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</si>
  <si>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</si>
  <si>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</si>
  <si>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</si>
  <si>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</si>
  <si>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</si>
  <si>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</si>
  <si>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</si>
  <si>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</si>
  <si>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</si>
  <si>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</si>
  <si>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</si>
  <si>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</si>
  <si>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</si>
  <si>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</si>
  <si>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</si>
  <si>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</si>
  <si>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</si>
  <si>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</si>
  <si>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</si>
  <si>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</si>
  <si>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</si>
  <si>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</si>
  <si>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</si>
  <si>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</si>
  <si>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</si>
  <si>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</si>
  <si>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</si>
  <si>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</si>
  <si>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</si>
  <si>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</si>
  <si>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</si>
  <si>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</si>
  <si>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</si>
  <si>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</si>
  <si>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</si>
  <si>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</si>
  <si>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</si>
  <si>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</si>
  <si>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</si>
  <si>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</si>
  <si>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</si>
  <si>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</si>
  <si>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</si>
  <si>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</si>
  <si>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</si>
  <si>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</si>
  <si>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</si>
  <si>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</si>
  <si>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</si>
  <si>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</si>
  <si>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</si>
  <si>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</si>
  <si>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</si>
  <si>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</si>
  <si>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</si>
  <si>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</si>
  <si>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</si>
  <si>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</si>
  <si>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</si>
  <si>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</si>
  <si>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</si>
  <si>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</si>
  <si>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</si>
  <si>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</si>
  <si>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</si>
  <si>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</si>
  <si>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</si>
  <si>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</si>
  <si>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</si>
  <si>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</si>
  <si>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</si>
  <si>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</si>
  <si>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</si>
  <si>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</si>
  <si>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</si>
  <si>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</si>
  <si>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</si>
  <si>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</si>
  <si>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</si>
  <si>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</si>
  <si>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</si>
  <si>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</si>
  <si>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</si>
  <si>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</si>
  <si>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</si>
  <si>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</si>
  <si>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</si>
  <si>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</si>
  <si>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</si>
  <si>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</si>
  <si>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</si>
  <si>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</si>
  <si>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</si>
  <si>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</si>
  <si>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</si>
  <si>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</si>
  <si>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</si>
  <si>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</si>
  <si>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</si>
  <si>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</si>
  <si>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</si>
  <si>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</si>
  <si>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</si>
  <si>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</si>
  <si>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</si>
  <si>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</si>
  <si>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</si>
  <si>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</si>
  <si>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</si>
  <si>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</si>
  <si>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</si>
  <si>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</si>
  <si>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</si>
  <si>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</si>
  <si>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</si>
  <si>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</si>
  <si>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</si>
  <si>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</si>
  <si>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</si>
  <si>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</si>
  <si>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</si>
  <si>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</si>
  <si>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</si>
  <si>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</si>
  <si>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</si>
  <si>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</si>
  <si>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</si>
  <si>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</si>
  <si>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</si>
  <si>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</si>
  <si>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</si>
  <si>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</si>
  <si>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</si>
  <si>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</si>
  <si>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</si>
  <si>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</si>
  <si>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</si>
  <si>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</si>
  <si>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</si>
  <si>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</si>
  <si>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</si>
  <si>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</si>
  <si>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</si>
  <si>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</si>
  <si>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</si>
  <si>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</si>
  <si>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</si>
  <si>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</si>
  <si>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</si>
  <si>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</si>
  <si>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</si>
  <si>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</si>
  <si>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</si>
  <si>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</si>
  <si>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</si>
  <si>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</si>
  <si>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</si>
  <si>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</si>
  <si>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</si>
  <si>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</si>
  <si>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</si>
  <si>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</si>
  <si>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</si>
  <si>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</si>
  <si>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</si>
  <si>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</si>
  <si>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</si>
  <si>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</si>
  <si>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</si>
  <si>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</si>
  <si>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</si>
  <si>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</si>
  <si>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</si>
  <si>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</si>
  <si>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</si>
  <si>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</si>
  <si>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</si>
  <si>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</si>
  <si>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</si>
  <si>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</si>
  <si>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</si>
  <si>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</si>
  <si>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</si>
  <si>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</si>
  <si>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</si>
  <si>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</si>
  <si>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</si>
  <si>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</si>
  <si>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</si>
  <si>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</si>
  <si>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</si>
  <si>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</si>
  <si>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</si>
  <si>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</si>
  <si>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</si>
  <si>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</si>
  <si>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</si>
  <si>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</si>
  <si>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</si>
  <si>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</si>
  <si>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</si>
  <si>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</si>
  <si>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</si>
  <si>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</si>
  <si>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</si>
  <si>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</si>
  <si>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</si>
  <si>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</si>
  <si>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</si>
  <si>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</si>
  <si>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</si>
  <si>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</si>
  <si>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</si>
  <si>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</si>
  <si>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</si>
  <si>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</si>
  <si>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</si>
  <si>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</si>
  <si>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</si>
  <si>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</si>
  <si>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</si>
  <si>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</si>
  <si>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</si>
  <si>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</si>
  <si>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</si>
  <si>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</si>
  <si>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</si>
  <si>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</si>
  <si>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</si>
  <si>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</si>
  <si>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</si>
  <si>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</si>
  <si>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</si>
  <si>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</si>
  <si>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</si>
  <si>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</si>
  <si>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</si>
  <si>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</si>
  <si>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</si>
  <si>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</si>
  <si>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</si>
  <si>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</si>
  <si>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</si>
  <si>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</si>
  <si>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</si>
  <si>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</si>
  <si>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</si>
  <si>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</si>
  <si>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</si>
  <si>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</si>
  <si>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</si>
  <si>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</si>
  <si>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</si>
  <si>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</si>
  <si>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</si>
  <si>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</si>
  <si>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</si>
  <si>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</si>
  <si>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</si>
  <si>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</si>
  <si>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</si>
  <si>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</si>
  <si>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</si>
  <si>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</si>
  <si>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</si>
  <si>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</si>
  <si>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</si>
  <si>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</si>
  <si>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</si>
  <si>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</si>
  <si>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</si>
  <si>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</si>
  <si>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</si>
  <si>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</si>
  <si>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</si>
  <si>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</si>
  <si>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</si>
  <si>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</si>
  <si>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</si>
  <si>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</si>
  <si>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</si>
  <si>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</si>
  <si>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</si>
  <si>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</si>
  <si>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</si>
  <si>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</si>
  <si>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</si>
  <si>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</si>
  <si>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</si>
  <si>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</si>
  <si>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</si>
  <si>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</si>
  <si>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</si>
  <si>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</si>
  <si>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</si>
  <si>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</si>
  <si>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</si>
  <si>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</si>
  <si>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</si>
  <si>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</si>
  <si>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</si>
  <si>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</si>
  <si>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</si>
  <si>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</si>
  <si>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</si>
  <si>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</si>
  <si>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</si>
  <si>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</si>
  <si>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</si>
  <si>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</si>
  <si>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</si>
  <si>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</si>
  <si>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</si>
  <si>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</si>
  <si>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</si>
  <si>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</si>
  <si>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</si>
  <si>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</si>
  <si>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</si>
  <si>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</si>
  <si>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</si>
  <si>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</si>
  <si>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</si>
  <si>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</si>
  <si>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</si>
  <si>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</si>
  <si>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</si>
  <si>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</si>
  <si>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</si>
  <si>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</si>
  <si>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</si>
  <si>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</si>
  <si>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</si>
  <si>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</si>
  <si>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</si>
  <si>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</si>
  <si>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</si>
  <si>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</si>
  <si>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</si>
  <si>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</si>
  <si>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</si>
  <si>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</si>
  <si>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</si>
  <si>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</si>
  <si>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</si>
  <si>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</si>
  <si>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</si>
  <si>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</si>
  <si>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</si>
  <si>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</si>
  <si>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</si>
  <si>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</si>
  <si>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</si>
  <si>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</si>
  <si>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</si>
  <si>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</si>
  <si>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</si>
  <si>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</si>
  <si>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</si>
  <si>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</si>
  <si>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</si>
  <si>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</si>
  <si>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</si>
  <si>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</si>
  <si>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</si>
  <si>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</si>
  <si>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</si>
  <si>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</si>
  <si>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</si>
  <si>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</si>
  <si>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</si>
  <si>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</si>
  <si>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</si>
  <si>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</si>
  <si>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</si>
  <si>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</si>
  <si>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</si>
  <si>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</si>
  <si>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</si>
  <si>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</si>
  <si>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</si>
  <si>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</si>
  <si>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</si>
  <si>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</si>
  <si>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</si>
  <si>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</si>
  <si>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</si>
  <si>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</si>
  <si>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</si>
  <si>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</si>
  <si>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</si>
  <si>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</si>
  <si>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</si>
  <si>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</si>
  <si>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</si>
  <si>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</si>
  <si>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</si>
  <si>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</si>
  <si>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</si>
  <si>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</si>
  <si>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</si>
  <si>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</si>
  <si>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</si>
  <si>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</si>
  <si>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</si>
  <si>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</si>
  <si>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</si>
  <si>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</si>
  <si>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</si>
  <si>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</si>
  <si>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</si>
  <si>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</si>
  <si>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</si>
  <si>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</si>
  <si>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</si>
  <si>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</si>
  <si>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</si>
  <si>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</si>
  <si>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</si>
  <si>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</si>
  <si>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</si>
  <si>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</si>
  <si>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</si>
  <si>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</si>
  <si>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</si>
  <si>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</si>
  <si>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</si>
  <si>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</si>
  <si>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</si>
  <si>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</si>
  <si>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</si>
  <si>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</si>
  <si>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</si>
  <si>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</si>
  <si>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</si>
  <si>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</si>
  <si>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</si>
  <si>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</si>
  <si>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</si>
  <si>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</si>
  <si>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</si>
  <si>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</si>
  <si>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</si>
  <si>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</si>
  <si>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</si>
  <si>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</si>
  <si>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</si>
  <si>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</si>
  <si>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</si>
  <si>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</si>
  <si>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</si>
  <si>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</si>
  <si>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</si>
  <si>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</si>
  <si>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</si>
  <si>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</si>
  <si>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</si>
  <si>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</si>
  <si>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</si>
  <si>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</si>
  <si>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</si>
  <si>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</si>
  <si>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</si>
  <si>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</si>
  <si>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</si>
  <si>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</si>
  <si>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</si>
  <si>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</si>
  <si>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</si>
  <si>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</si>
  <si>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</si>
  <si>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</si>
  <si>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</si>
  <si>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</si>
  <si>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</si>
  <si>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</si>
  <si>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</si>
  <si>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</si>
  <si>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</si>
  <si>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</si>
  <si>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</si>
  <si>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</si>
  <si>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</si>
  <si>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</si>
  <si>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</si>
  <si>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</si>
  <si>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</si>
  <si>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</si>
  <si>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</si>
  <si>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</si>
  <si>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</si>
  <si>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</si>
  <si>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</si>
  <si>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</si>
  <si>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</si>
  <si>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</si>
  <si>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</si>
  <si>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</si>
  <si>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</si>
  <si>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</si>
  <si>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</si>
  <si>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</si>
  <si>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</si>
  <si>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</si>
  <si>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</si>
  <si>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</si>
  <si>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</si>
  <si>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</si>
  <si>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</si>
  <si>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</si>
  <si>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</si>
  <si>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</si>
  <si>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</si>
  <si>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</si>
  <si>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</si>
  <si>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</si>
  <si>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</si>
  <si>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</si>
  <si>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</si>
  <si>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</si>
  <si>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</si>
  <si>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</si>
  <si>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</si>
  <si>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</si>
  <si>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</si>
  <si>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</si>
  <si>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</si>
  <si>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</si>
  <si>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</si>
  <si>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</si>
  <si>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</si>
  <si>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</si>
  <si>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</si>
  <si>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</si>
  <si>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</si>
  <si>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</si>
  <si>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</si>
  <si>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</si>
  <si>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</si>
  <si>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</si>
  <si>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</si>
  <si>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</si>
  <si>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</si>
  <si>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</si>
  <si>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</si>
  <si>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</si>
  <si>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</si>
  <si>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</si>
  <si>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</si>
  <si>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</si>
  <si>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</si>
  <si>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</si>
  <si>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</si>
  <si>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</si>
  <si>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</si>
  <si>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</si>
  <si>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</si>
  <si>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</si>
  <si>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</si>
  <si>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</si>
  <si>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</si>
  <si>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</si>
  <si>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</si>
  <si>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</si>
  <si>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</si>
  <si>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</si>
  <si>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</si>
  <si>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</si>
  <si>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</si>
  <si>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</si>
  <si>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</si>
  <si>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</si>
  <si>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</si>
  <si>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</si>
  <si>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</si>
  <si>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</si>
  <si>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</si>
  <si>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</si>
  <si>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</si>
  <si>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</si>
  <si>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</si>
  <si>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</si>
  <si>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</si>
  <si>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</si>
  <si>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</si>
  <si>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</si>
  <si>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</si>
  <si>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</si>
  <si>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</si>
  <si>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</si>
  <si>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</si>
  <si>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</si>
  <si>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</si>
  <si>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</si>
  <si>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</si>
  <si>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</si>
  <si>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</si>
  <si>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</si>
  <si>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</si>
  <si>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</si>
  <si>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</si>
  <si>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</si>
  <si>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</si>
  <si>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</si>
  <si>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</si>
  <si>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</si>
  <si>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</si>
  <si>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</si>
  <si>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</si>
  <si>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</si>
  <si>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</si>
  <si>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</si>
  <si>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</si>
  <si>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</si>
  <si>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</si>
  <si>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</si>
  <si>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</si>
  <si>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</si>
  <si>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</si>
  <si>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</si>
  <si>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</si>
  <si>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</si>
  <si>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</si>
  <si>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</si>
  <si>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</si>
  <si>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</si>
  <si>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</si>
  <si>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</si>
  <si>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</si>
  <si>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</si>
  <si>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</si>
  <si>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</si>
  <si>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</si>
  <si>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</si>
  <si>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</si>
  <si>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</si>
  <si>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</si>
  <si>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</si>
  <si>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</si>
  <si>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</si>
  <si>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</si>
  <si>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</si>
  <si>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</si>
  <si>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</si>
  <si>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</si>
  <si>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</si>
  <si>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</si>
  <si>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</si>
  <si>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</si>
  <si>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</si>
  <si>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</si>
  <si>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</si>
  <si>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</si>
  <si>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</si>
  <si>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</si>
  <si>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</si>
  <si>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</si>
  <si>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</si>
  <si>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</si>
  <si>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</si>
  <si>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</si>
  <si>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</si>
  <si>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</si>
  <si>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</si>
  <si>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</si>
  <si>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</si>
  <si>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</si>
  <si>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</si>
  <si>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</si>
  <si>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</si>
  <si>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</si>
  <si>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</si>
  <si>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</si>
  <si>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</si>
  <si>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</si>
  <si>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</si>
  <si>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</si>
  <si>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</si>
  <si>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</si>
  <si>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</si>
  <si>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</si>
  <si>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</si>
  <si>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</si>
  <si>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</si>
  <si>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</si>
  <si>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</si>
  <si>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</si>
  <si>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</si>
  <si>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</si>
  <si>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</si>
  <si>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</si>
  <si>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</si>
  <si>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</si>
  <si>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</si>
  <si>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</si>
  <si>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</si>
  <si>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</si>
  <si>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</si>
  <si>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</si>
  <si>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</si>
  <si>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</si>
  <si>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</si>
  <si>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</si>
  <si>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</si>
  <si>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</si>
  <si>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</si>
  <si>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</si>
  <si>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</si>
  <si>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</si>
  <si>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</si>
  <si>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</si>
  <si>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</si>
  <si>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</si>
  <si>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</si>
  <si>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</si>
  <si>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</si>
  <si>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</si>
  <si>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</si>
  <si>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</si>
  <si>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</si>
  <si>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</si>
  <si>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</si>
  <si>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</si>
  <si>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</si>
  <si>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</si>
  <si>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</si>
  <si>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</si>
  <si>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</si>
  <si>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</si>
  <si>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</si>
  <si>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</si>
  <si>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</si>
  <si>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</si>
  <si>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</si>
  <si>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</si>
  <si>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</si>
  <si>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</si>
  <si>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</si>
  <si>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</si>
  <si>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</si>
  <si>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</si>
  <si>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</si>
  <si>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</si>
  <si>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</si>
  <si>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</si>
  <si>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</si>
  <si>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</si>
  <si>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</si>
  <si>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</si>
  <si>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</si>
  <si>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</si>
  <si>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</si>
  <si>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</si>
  <si>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</si>
  <si>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</si>
  <si>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</si>
  <si>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</si>
  <si>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</si>
  <si>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</si>
  <si>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</si>
  <si>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</si>
  <si>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</si>
  <si>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</si>
  <si>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</si>
  <si>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</si>
  <si>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</si>
  <si>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</si>
  <si>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</si>
  <si>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</si>
  <si>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</si>
  <si>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</si>
  <si>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</si>
  <si>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</si>
  <si>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</si>
  <si>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</si>
  <si>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</si>
  <si>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</si>
  <si>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</si>
  <si>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</si>
  <si>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</si>
  <si>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</si>
  <si>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</si>
  <si>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</si>
  <si>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</si>
  <si>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</si>
  <si>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</si>
  <si>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</si>
  <si>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</si>
  <si>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</si>
  <si>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</si>
  <si>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</si>
  <si>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</si>
  <si>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</si>
  <si>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</si>
  <si>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</si>
  <si>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</si>
  <si>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</si>
  <si>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</si>
  <si>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</si>
  <si>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</si>
  <si>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</si>
  <si>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</si>
  <si>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</si>
  <si>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</si>
  <si>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</si>
  <si>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</si>
  <si>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</si>
  <si>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</si>
  <si>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</si>
  <si>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</si>
  <si>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</si>
  <si>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</si>
  <si>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</si>
  <si>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</si>
  <si>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</si>
  <si>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</si>
  <si>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</si>
  <si>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</si>
  <si>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</si>
  <si>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</si>
  <si>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</si>
  <si>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</si>
  <si>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</si>
  <si>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</si>
  <si>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</si>
  <si>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</si>
  <si>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</si>
  <si>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</si>
  <si>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</si>
  <si>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</si>
  <si>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</si>
  <si>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</si>
  <si>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</si>
  <si>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</si>
  <si>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</si>
  <si>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</si>
  <si>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</si>
  <si>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</si>
  <si>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</si>
  <si>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</si>
  <si>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</si>
  <si>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</si>
  <si>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</si>
  <si>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</si>
  <si>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</si>
  <si>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</si>
  <si>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</si>
  <si>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</si>
  <si>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</si>
  <si>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</si>
  <si>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</si>
  <si>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</si>
  <si>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</si>
  <si>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</si>
  <si>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</si>
  <si>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</si>
  <si>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</si>
  <si>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</si>
  <si>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</si>
  <si>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</si>
  <si>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</si>
  <si>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</si>
  <si>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</si>
  <si>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</si>
  <si>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</si>
  <si>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</si>
  <si>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</si>
  <si>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</si>
  <si>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</si>
  <si>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</si>
  <si>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</si>
  <si>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</si>
  <si>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</si>
  <si>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</si>
  <si>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</si>
  <si>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</si>
  <si>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</si>
  <si>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</si>
  <si>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</si>
  <si>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</si>
  <si>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</si>
  <si>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</si>
  <si>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</si>
  <si>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</si>
  <si>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</si>
  <si>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</si>
  <si>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</si>
  <si>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</si>
  <si>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</si>
  <si>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</si>
  <si>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</si>
  <si>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</si>
  <si>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</si>
  <si>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</si>
  <si>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</si>
  <si>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</si>
  <si>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</si>
  <si>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</si>
  <si>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</si>
  <si>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</si>
  <si>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</si>
  <si>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</si>
  <si>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</si>
  <si>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</si>
  <si>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</si>
  <si>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</si>
  <si>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</si>
  <si>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</si>
  <si>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</si>
  <si>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</si>
  <si>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</si>
  <si>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</si>
  <si>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</si>
  <si>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</si>
  <si>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</si>
  <si>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</si>
  <si>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</si>
  <si>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</si>
  <si>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</si>
  <si>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</si>
  <si>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</si>
  <si>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</si>
  <si>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</si>
  <si>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</si>
  <si>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</si>
  <si>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</si>
  <si>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</si>
  <si>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</si>
  <si>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</si>
  <si>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</si>
  <si>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</si>
  <si>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</si>
  <si>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</si>
  <si>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</si>
  <si>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</si>
  <si>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</si>
  <si>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</si>
  <si>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</si>
  <si>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</si>
  <si>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</si>
  <si>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</si>
  <si>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</si>
  <si>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</si>
  <si>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</si>
  <si>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</si>
  <si>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</si>
  <si>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</si>
  <si>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</si>
  <si>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</si>
  <si>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</si>
  <si>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</si>
  <si>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</si>
  <si>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</si>
  <si>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</si>
  <si>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</si>
  <si>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</si>
  <si>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</si>
  <si>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</si>
  <si>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</si>
  <si>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</si>
  <si>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</si>
  <si>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</si>
  <si>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</si>
  <si>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</si>
  <si>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</si>
  <si>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</si>
  <si>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</si>
  <si>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</si>
  <si>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</si>
  <si>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</si>
  <si>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</si>
  <si>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</si>
  <si>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</si>
  <si>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</si>
  <si>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</si>
  <si>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</si>
  <si>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</si>
  <si>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</si>
  <si>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</si>
  <si>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</si>
  <si>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</si>
  <si>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</si>
  <si>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</si>
  <si>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</si>
  <si>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</si>
  <si>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</si>
  <si>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</si>
  <si>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</si>
  <si>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</si>
  <si>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</si>
  <si>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</si>
  <si>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</si>
  <si>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</si>
  <si>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</si>
  <si>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</si>
  <si>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</si>
  <si>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</si>
  <si>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</si>
  <si>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</si>
  <si>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</si>
  <si>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</si>
  <si>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</si>
  <si>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</si>
  <si>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</si>
  <si>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</si>
  <si>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</si>
  <si>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</si>
  <si>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</si>
  <si>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</si>
  <si>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</si>
  <si>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</si>
  <si>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</si>
  <si>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</si>
  <si>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</si>
  <si>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</si>
  <si>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</si>
  <si>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</si>
  <si>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</si>
  <si>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</si>
  <si>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</si>
  <si>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</si>
  <si>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</si>
  <si>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</si>
  <si>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</si>
  <si>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</si>
  <si>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</si>
  <si>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</si>
  <si>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</si>
  <si>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</si>
  <si>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</si>
  <si>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</si>
  <si>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</si>
  <si>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</si>
  <si>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</si>
  <si>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</si>
  <si>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</si>
  <si>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</si>
  <si>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</si>
  <si>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</si>
  <si>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</si>
  <si>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</si>
  <si>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</si>
  <si>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</si>
  <si>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</si>
  <si>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</si>
  <si>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</si>
  <si>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</si>
  <si>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</si>
  <si>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</si>
  <si>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</si>
  <si>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</si>
  <si>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</si>
  <si>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</si>
  <si>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</si>
  <si>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</si>
  <si>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</si>
  <si>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</si>
  <si>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</si>
  <si>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</si>
  <si>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</si>
  <si>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</si>
  <si>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</si>
  <si>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</si>
  <si>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</si>
  <si>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</si>
  <si>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</si>
  <si>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</si>
  <si>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</si>
  <si>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</si>
  <si>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</si>
  <si>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</si>
  <si>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</si>
  <si>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</si>
  <si>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</si>
  <si>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</si>
  <si>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</si>
  <si>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</si>
  <si>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</si>
  <si>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</si>
  <si>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</si>
  <si>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</si>
  <si>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</si>
  <si>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</si>
  <si>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</si>
  <si>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</si>
  <si>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</si>
  <si>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</si>
  <si>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</si>
  <si>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</si>
  <si>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</si>
  <si>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</si>
  <si>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</si>
  <si>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</si>
  <si>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</si>
  <si>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</si>
  <si>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</si>
  <si>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</si>
  <si>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</si>
  <si>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</si>
  <si>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</si>
  <si>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</si>
  <si>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</si>
  <si>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</si>
  <si>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</si>
  <si>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</si>
  <si>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</si>
  <si>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</si>
  <si>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</si>
  <si>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</si>
  <si>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</si>
  <si>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</si>
  <si>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</si>
  <si>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</si>
  <si>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</si>
  <si>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</si>
  <si>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</si>
  <si>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</si>
  <si>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</si>
  <si>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</si>
  <si>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</si>
  <si>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</si>
  <si>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</si>
  <si>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</si>
  <si>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</si>
  <si>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</si>
  <si>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</si>
  <si>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</si>
  <si>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</si>
  <si>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</si>
  <si>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</si>
  <si>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</si>
  <si>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</si>
  <si>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</si>
  <si>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</si>
  <si>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</si>
  <si>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</si>
  <si>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</si>
  <si>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</si>
  <si>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</si>
  <si>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</si>
  <si>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</si>
  <si>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</si>
  <si>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</si>
  <si>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</si>
  <si>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</si>
  <si>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</si>
  <si>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</si>
  <si>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</si>
  <si>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</si>
  <si>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</si>
  <si>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</si>
  <si>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</si>
  <si>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</si>
  <si>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</si>
  <si>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</si>
  <si>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</si>
  <si>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</si>
  <si>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</si>
  <si>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</si>
  <si>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</si>
  <si>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</si>
  <si>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</si>
  <si>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</si>
  <si>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</si>
  <si>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</si>
  <si>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</si>
  <si>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</si>
  <si>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</si>
  <si>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</si>
  <si>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</si>
  <si>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</si>
  <si>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</si>
  <si>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</si>
  <si>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</si>
  <si>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</si>
  <si>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</si>
  <si>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</si>
  <si>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</si>
  <si>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</si>
  <si>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</si>
  <si>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</si>
  <si>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</si>
  <si>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</si>
  <si>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</si>
  <si>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</si>
  <si>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</si>
  <si>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</si>
  <si>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</si>
  <si>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</si>
  <si>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</si>
  <si>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</si>
  <si>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</si>
  <si>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</si>
  <si>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</si>
  <si>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</si>
  <si>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</si>
  <si>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</si>
  <si>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</si>
  <si>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</si>
  <si>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</si>
  <si>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</si>
  <si>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</si>
  <si>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</si>
  <si>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</si>
  <si>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</si>
  <si>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</si>
  <si>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</si>
  <si>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</si>
  <si>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</si>
  <si>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</si>
  <si>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</si>
  <si>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</si>
  <si>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</si>
  <si>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</si>
  <si>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</si>
  <si>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</si>
  <si>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</si>
  <si>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</si>
  <si>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</si>
  <si>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</si>
  <si>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</si>
  <si>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</si>
  <si>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</si>
  <si>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</si>
  <si>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</si>
  <si>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</si>
  <si>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</si>
  <si>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</si>
  <si>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</si>
  <si>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</si>
  <si>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</si>
  <si>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</si>
  <si>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</si>
  <si>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</si>
  <si>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</si>
  <si>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</si>
  <si>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</si>
  <si>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</si>
  <si>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</si>
  <si>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</si>
  <si>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</si>
  <si>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</si>
  <si>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</si>
  <si>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</si>
  <si>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</si>
  <si>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</si>
  <si>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</si>
  <si>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</si>
  <si>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</si>
  <si>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</si>
  <si>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</si>
  <si>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</si>
  <si>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</si>
  <si>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</si>
  <si>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</si>
  <si>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</si>
  <si>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</si>
  <si>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</si>
  <si>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</si>
  <si>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</si>
  <si>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</si>
  <si>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</si>
  <si>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</si>
  <si>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</si>
  <si>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</si>
  <si>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</si>
  <si>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</si>
  <si>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</si>
  <si>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</si>
  <si>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</si>
  <si>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</si>
  <si>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</si>
  <si>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</si>
  <si>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</si>
  <si>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</si>
  <si>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</si>
  <si>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</si>
  <si>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</si>
  <si>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</si>
  <si>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</si>
  <si>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</si>
  <si>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</si>
  <si>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</si>
  <si>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</si>
  <si>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</si>
  <si>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</si>
  <si>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</si>
  <si>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</si>
  <si>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</si>
  <si>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</si>
  <si>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</si>
  <si>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</si>
  <si>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</si>
  <si>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</si>
  <si>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</si>
  <si>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</si>
  <si>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</si>
  <si>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</si>
  <si>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</si>
  <si>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</si>
  <si>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</si>
  <si>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</si>
  <si>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</si>
  <si>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</si>
  <si>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</si>
  <si>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</si>
  <si>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</si>
  <si>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</si>
  <si>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</si>
  <si>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</si>
  <si>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</si>
  <si>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</si>
  <si>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</si>
  <si>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</si>
  <si>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</si>
  <si>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</si>
  <si>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</si>
  <si>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</si>
  <si>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</si>
  <si>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</si>
  <si>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</si>
  <si>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</si>
  <si>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</si>
  <si>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</si>
  <si>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</si>
  <si>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</si>
  <si>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</si>
  <si>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</si>
  <si>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</si>
  <si>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</si>
  <si>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</si>
  <si>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</si>
  <si>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</si>
  <si>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</si>
  <si>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</si>
  <si>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</si>
  <si>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</si>
  <si>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</si>
  <si>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</si>
  <si>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</si>
  <si>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</si>
  <si>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</si>
  <si>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</si>
  <si>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</si>
  <si>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</si>
  <si>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</si>
  <si>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</si>
  <si>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</si>
  <si>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</si>
  <si>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</si>
  <si>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</si>
  <si>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</si>
  <si>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</si>
  <si>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</si>
  <si>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</si>
  <si>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</si>
  <si>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</si>
  <si>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</si>
  <si>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</si>
  <si>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</si>
  <si>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</si>
  <si>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</si>
  <si>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</si>
  <si>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</si>
  <si>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</si>
  <si>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</si>
  <si>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</si>
  <si>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</si>
  <si>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</si>
  <si>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</si>
  <si>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</si>
  <si>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</si>
  <si>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</si>
  <si>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</si>
  <si>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</si>
  <si>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</si>
  <si>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</si>
  <si>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</si>
  <si>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</si>
  <si>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</si>
  <si>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</si>
  <si>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</si>
  <si>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</si>
  <si>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</si>
  <si>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</si>
  <si>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</si>
  <si>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</si>
  <si>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</si>
  <si>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</si>
  <si>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</si>
  <si>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</si>
  <si>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</si>
  <si>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</si>
  <si>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</si>
  <si>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</si>
  <si>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</si>
  <si>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</si>
  <si>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</si>
  <si>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</si>
  <si>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</si>
  <si>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</si>
  <si>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</si>
  <si>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</si>
  <si>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</si>
  <si>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</si>
  <si>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</si>
  <si>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</si>
  <si>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</si>
  <si>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</si>
  <si>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</si>
  <si>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</si>
  <si>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</si>
  <si>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</si>
  <si>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</si>
  <si>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</si>
  <si>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</si>
  <si>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</si>
  <si>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</si>
  <si>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</si>
  <si>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</si>
  <si>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</si>
  <si>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</si>
  <si>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</si>
  <si>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</si>
  <si>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</si>
  <si>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</si>
  <si>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</si>
  <si>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</si>
  <si>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</si>
  <si>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</si>
  <si>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</si>
  <si>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</si>
  <si>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</si>
  <si>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</si>
  <si>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</si>
  <si>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</si>
  <si>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</si>
  <si>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</si>
  <si>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</si>
  <si>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</si>
  <si>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</si>
  <si>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</si>
  <si>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</si>
  <si>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</si>
  <si>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</si>
  <si>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</si>
  <si>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</si>
  <si>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</si>
  <si>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</si>
  <si>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</si>
  <si>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</si>
  <si>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</si>
  <si>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</si>
  <si>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</si>
  <si>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</si>
  <si>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</si>
  <si>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</si>
  <si>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</si>
  <si>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</si>
  <si>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</si>
  <si>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</si>
  <si>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</si>
  <si>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</si>
  <si>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</si>
  <si>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</si>
  <si>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</si>
  <si>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</si>
  <si>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</si>
  <si>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</si>
  <si>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</si>
  <si>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</si>
  <si>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</si>
  <si>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</si>
  <si>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</si>
  <si>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</si>
  <si>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</si>
  <si>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</si>
  <si>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</si>
  <si>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</si>
  <si>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</si>
  <si>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</si>
  <si>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</si>
  <si>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</si>
  <si>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</si>
  <si>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</si>
  <si>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</si>
  <si>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</si>
  <si>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</si>
  <si>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</si>
  <si>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</si>
  <si>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</si>
  <si>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</si>
  <si>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</si>
  <si>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</si>
  <si>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</si>
  <si>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</si>
  <si>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</si>
  <si>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</si>
  <si>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</si>
  <si>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</si>
  <si>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</si>
  <si>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</si>
  <si>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</si>
  <si>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</si>
  <si>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</si>
  <si>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</si>
  <si>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</si>
  <si>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</si>
  <si>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</si>
  <si>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</si>
  <si>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</si>
  <si>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</si>
  <si>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</si>
  <si>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</si>
  <si>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</si>
  <si>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</si>
  <si>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</si>
  <si>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</si>
  <si>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</si>
  <si>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</si>
  <si>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</si>
  <si>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</si>
  <si>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</si>
  <si>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</si>
  <si>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</si>
  <si>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</si>
  <si>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</si>
  <si>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</si>
  <si>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</si>
  <si>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</si>
  <si>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</si>
  <si>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</si>
  <si>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</si>
  <si>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</si>
  <si>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</si>
  <si>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</si>
  <si>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</si>
  <si>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</si>
  <si>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</si>
  <si>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</si>
  <si>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</si>
  <si>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</si>
  <si>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</si>
  <si>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</si>
  <si>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</si>
  <si>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</si>
  <si>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</si>
  <si>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</si>
  <si>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</si>
  <si>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</si>
  <si>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</si>
  <si>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</si>
  <si>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</si>
  <si>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</si>
  <si>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</si>
  <si>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</si>
  <si>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</si>
  <si>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</si>
  <si>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</si>
  <si>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</si>
  <si>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</si>
  <si>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</si>
  <si>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</si>
  <si>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</si>
  <si>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</si>
  <si>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</si>
  <si>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</si>
  <si>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</si>
  <si>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</si>
  <si>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</si>
  <si>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</si>
  <si>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</si>
  <si>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</si>
  <si>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</si>
  <si>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</si>
  <si>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</si>
  <si>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</si>
  <si>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</si>
  <si>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</si>
  <si>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</si>
  <si>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</si>
  <si>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</si>
  <si>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</si>
  <si>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</si>
  <si>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</si>
  <si>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</si>
  <si>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</si>
  <si>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</si>
  <si>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</si>
  <si>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</si>
  <si>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</si>
  <si>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</si>
  <si>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</si>
  <si>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</si>
  <si>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</si>
  <si>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</si>
  <si>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</si>
  <si>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</si>
  <si>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</si>
  <si>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</si>
  <si>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</si>
  <si>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</si>
  <si>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</si>
  <si>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</si>
  <si>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</si>
  <si>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</si>
  <si>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</si>
  <si>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</si>
  <si>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</si>
  <si>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</si>
  <si>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</si>
  <si>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</si>
  <si>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</si>
  <si>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</si>
  <si>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</si>
  <si>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</si>
  <si>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</si>
  <si>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</si>
  <si>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</si>
  <si>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</si>
  <si>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</si>
  <si>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</si>
  <si>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</si>
  <si>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</si>
  <si>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</si>
  <si>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</si>
  <si>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</si>
  <si>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</si>
  <si>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</si>
  <si>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</si>
  <si>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</si>
  <si>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</si>
  <si>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</si>
  <si>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</si>
  <si>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</si>
  <si>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</si>
  <si>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</si>
  <si>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</si>
  <si>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</si>
  <si>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</si>
  <si>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</si>
  <si>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</si>
  <si>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</si>
  <si>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</si>
  <si>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</si>
  <si>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</si>
  <si>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</si>
  <si>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</si>
  <si>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</si>
  <si>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</si>
  <si>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</si>
  <si>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</si>
  <si>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</si>
  <si>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</si>
  <si>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</si>
  <si>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</si>
  <si>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</si>
  <si>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</si>
  <si>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</si>
  <si>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</si>
  <si>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</si>
  <si>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</si>
  <si>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</si>
  <si>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</si>
  <si>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</si>
  <si>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</si>
  <si>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</si>
  <si>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</si>
  <si>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</si>
  <si>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</si>
  <si>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</si>
  <si>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</si>
  <si>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</si>
  <si>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</si>
  <si>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</si>
  <si>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</si>
  <si>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</si>
  <si>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</si>
  <si>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</si>
  <si>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</si>
  <si>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</si>
  <si>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</si>
  <si>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</si>
  <si>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</si>
  <si>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</si>
  <si>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</si>
  <si>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</si>
  <si>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</si>
  <si>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</si>
  <si>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</si>
  <si>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</si>
  <si>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</si>
  <si>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</si>
  <si>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</si>
  <si>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</si>
  <si>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</si>
  <si>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</si>
  <si>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</si>
  <si>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</si>
  <si>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</si>
  <si>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</si>
  <si>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</si>
  <si>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</si>
  <si>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</si>
  <si>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</si>
  <si>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</si>
  <si>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</si>
  <si>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</si>
  <si>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</si>
  <si>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</si>
  <si>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</si>
  <si>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</si>
  <si>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</si>
  <si>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</si>
  <si>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</si>
  <si>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</si>
  <si>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</si>
  <si>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</si>
  <si>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</si>
  <si>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</si>
  <si>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</si>
  <si>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</si>
  <si>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</si>
  <si>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</si>
  <si>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</si>
  <si>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</si>
  <si>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</si>
  <si>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</si>
  <si>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</si>
  <si>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</si>
  <si>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</si>
  <si>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</si>
  <si>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</si>
  <si>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</si>
  <si>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</si>
  <si>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</si>
  <si>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</si>
  <si>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</si>
  <si>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</si>
  <si>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</si>
  <si>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</si>
  <si>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</si>
  <si>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</si>
  <si>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</si>
  <si>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</si>
  <si>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</si>
  <si>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</si>
  <si>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</si>
  <si>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</si>
  <si>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</si>
  <si>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</si>
  <si>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</si>
  <si>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</si>
  <si>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</si>
  <si>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</si>
  <si>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</si>
  <si>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</si>
  <si>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</si>
  <si>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</si>
  <si>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</si>
  <si>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</si>
  <si>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</si>
  <si>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</si>
  <si>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</si>
  <si>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</si>
  <si>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</si>
  <si>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</si>
  <si>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</si>
  <si>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</si>
  <si>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</si>
  <si>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</si>
  <si>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</si>
  <si>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</si>
  <si>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</si>
  <si>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</si>
  <si>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</si>
  <si>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</si>
  <si>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</si>
  <si>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</si>
  <si>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</si>
  <si>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</si>
  <si>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</si>
  <si>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</si>
  <si>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</si>
  <si>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</si>
  <si>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</si>
  <si>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</si>
  <si>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</si>
  <si>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</si>
  <si>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</si>
  <si>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</si>
  <si>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</si>
  <si>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</si>
  <si>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</si>
  <si>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</si>
  <si>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</si>
  <si>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</si>
  <si>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</si>
  <si>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</si>
  <si>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</si>
  <si>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</si>
  <si>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</si>
  <si>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</si>
  <si>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</si>
  <si>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</si>
  <si>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</si>
  <si>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</si>
  <si>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</si>
  <si>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</si>
  <si>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</si>
  <si>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</si>
  <si>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</si>
  <si>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</si>
  <si>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</si>
  <si>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</si>
  <si>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</si>
  <si>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</si>
  <si>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</si>
  <si>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</si>
  <si>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</si>
  <si>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</si>
  <si>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</si>
  <si>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</si>
  <si>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</si>
  <si>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</si>
  <si>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</si>
  <si>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</si>
  <si>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</si>
  <si>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</si>
  <si>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</si>
  <si>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</si>
  <si>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</si>
  <si>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</si>
  <si>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</si>
  <si>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</si>
  <si>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</si>
  <si>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</si>
  <si>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</si>
  <si>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</si>
  <si>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</si>
  <si>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</si>
  <si>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</si>
  <si>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</si>
  <si>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</si>
  <si>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</si>
  <si>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</si>
  <si>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</si>
  <si>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</si>
  <si>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</si>
  <si>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</si>
  <si>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</si>
  <si>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</si>
  <si>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</si>
  <si>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</si>
  <si>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</si>
  <si>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</si>
  <si>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</si>
  <si>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</si>
  <si>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</si>
  <si>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</si>
  <si>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</si>
  <si>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</si>
  <si>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</si>
  <si>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</si>
  <si>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</si>
  <si>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</si>
  <si>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</si>
  <si>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</si>
  <si>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</si>
  <si>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</si>
  <si>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</si>
  <si>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</si>
  <si>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</si>
  <si>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</si>
  <si>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</si>
  <si>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</si>
  <si>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</si>
  <si>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</si>
  <si>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</si>
  <si>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</si>
  <si>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</si>
  <si>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</si>
  <si>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</si>
  <si>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</si>
  <si>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</si>
  <si>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</si>
  <si>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</si>
  <si>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</si>
  <si>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</si>
  <si>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</si>
  <si>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</si>
  <si>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</si>
  <si>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</si>
  <si>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</si>
  <si>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</si>
  <si>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</si>
  <si>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</si>
  <si>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</si>
  <si>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</si>
  <si>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</si>
  <si>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</si>
  <si>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</si>
  <si>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</si>
  <si>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</si>
  <si>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</si>
  <si>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</si>
  <si>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</si>
  <si>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</si>
  <si>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</si>
  <si>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</si>
  <si>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</si>
  <si>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</si>
  <si>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</si>
  <si>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</si>
  <si>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</si>
  <si>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</si>
  <si>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</si>
  <si>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</si>
  <si>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</si>
  <si>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</si>
  <si>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</si>
  <si>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</si>
  <si>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</si>
  <si>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</si>
  <si>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</si>
  <si>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</si>
  <si>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</si>
  <si>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</si>
  <si>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</si>
  <si>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</si>
  <si>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</si>
  <si>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</si>
  <si>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</si>
  <si>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</si>
  <si>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</si>
  <si>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</si>
  <si>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</si>
  <si>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</si>
  <si>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</si>
  <si>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</si>
  <si>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</si>
  <si>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</si>
  <si>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</si>
  <si>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</si>
  <si>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</si>
  <si>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</si>
  <si>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</si>
  <si>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</si>
  <si>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</si>
  <si>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</si>
  <si>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</si>
  <si>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</si>
  <si>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</si>
  <si>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</si>
  <si>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</si>
  <si>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</si>
  <si>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</si>
  <si>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</si>
  <si>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</si>
  <si>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</si>
  <si>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</si>
  <si>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</si>
  <si>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</si>
  <si>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</si>
  <si>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</si>
  <si>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</si>
  <si>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</si>
  <si>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</si>
  <si>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</si>
  <si>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</si>
  <si>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</si>
  <si>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</si>
  <si>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</si>
  <si>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</si>
  <si>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</si>
  <si>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</si>
  <si>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</si>
  <si>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</si>
  <si>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</si>
  <si>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</si>
  <si>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</si>
  <si>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</si>
  <si>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</si>
  <si>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</si>
  <si>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</si>
  <si>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</si>
  <si>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</si>
  <si>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</si>
  <si>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</si>
  <si>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</si>
  <si>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</si>
  <si>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</si>
  <si>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</si>
  <si>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</si>
  <si>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</si>
  <si>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</si>
  <si>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</si>
  <si>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</si>
  <si>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</si>
  <si>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</si>
  <si>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</si>
  <si>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</si>
  <si>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</si>
  <si>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</si>
  <si>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</si>
  <si>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</si>
  <si>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</si>
  <si>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</si>
  <si>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</si>
  <si>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</si>
  <si>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</si>
  <si>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</si>
  <si>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</si>
  <si>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</si>
  <si>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</si>
  <si>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</si>
  <si>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</si>
  <si>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</si>
  <si>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</si>
  <si>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</si>
  <si>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</si>
  <si>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</si>
  <si>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</si>
  <si>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</si>
  <si>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</si>
  <si>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</si>
  <si>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</si>
  <si>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</si>
  <si>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</si>
  <si>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</si>
  <si>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</si>
  <si>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</si>
  <si>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</si>
  <si>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</si>
  <si>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</si>
  <si>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</si>
  <si>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</si>
  <si>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</si>
  <si>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</si>
  <si>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</si>
  <si>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</si>
  <si>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</si>
  <si>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</si>
  <si>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</si>
  <si>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</si>
  <si>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</si>
  <si>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</si>
  <si>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</si>
  <si>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</si>
  <si>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</si>
  <si>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</si>
  <si>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</si>
  <si>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</si>
  <si>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</si>
  <si>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</si>
  <si>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</si>
  <si>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</si>
  <si>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</si>
  <si>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</si>
  <si>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</si>
  <si>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</si>
  <si>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</si>
  <si>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</si>
  <si>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</si>
  <si>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</si>
  <si>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</si>
  <si>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</si>
  <si>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</si>
  <si>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</si>
  <si>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</si>
  <si>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</si>
  <si>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</si>
  <si>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</si>
  <si>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</si>
  <si>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</si>
  <si>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</si>
  <si>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</si>
  <si>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</si>
  <si>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</si>
  <si>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</si>
  <si>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</si>
  <si>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</si>
  <si>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</si>
  <si>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</si>
  <si>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</si>
  <si>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</si>
  <si>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</si>
  <si>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</si>
  <si>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</si>
  <si>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</si>
  <si>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</si>
  <si>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</si>
  <si>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</si>
  <si>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</si>
  <si>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</si>
  <si>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</si>
  <si>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</si>
  <si>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</si>
  <si>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</si>
  <si>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</si>
  <si>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</si>
  <si>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</si>
  <si>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</si>
  <si>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</si>
  <si>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</si>
  <si>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</si>
  <si>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</si>
  <si>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</si>
  <si>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</si>
  <si>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</si>
  <si>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</si>
  <si>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</si>
  <si>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</si>
  <si>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</si>
  <si>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</si>
  <si>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</si>
  <si>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</si>
  <si>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</si>
  <si>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</si>
  <si>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</si>
  <si>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</si>
  <si>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</si>
  <si>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</si>
  <si>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</si>
  <si>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</si>
  <si>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</si>
  <si>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</si>
  <si>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</si>
  <si>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</si>
  <si>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</si>
  <si>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</si>
  <si>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</si>
  <si>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</si>
  <si>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</si>
  <si>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</si>
  <si>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</si>
  <si>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</si>
  <si>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</si>
  <si>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</si>
  <si>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</si>
  <si>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</si>
  <si>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</si>
  <si>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</si>
  <si>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</si>
  <si>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</si>
  <si>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</si>
  <si>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</si>
  <si>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</si>
  <si>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</si>
  <si>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</si>
  <si>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</si>
  <si>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</si>
  <si>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</si>
  <si>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</si>
  <si>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</si>
  <si>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</si>
  <si>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</si>
  <si>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</si>
  <si>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</si>
  <si>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</si>
  <si>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</si>
  <si>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</si>
  <si>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</si>
  <si>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</si>
  <si>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</si>
  <si>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</si>
  <si>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</si>
  <si>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</si>
  <si>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</si>
  <si>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</si>
  <si>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</si>
  <si>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</si>
  <si>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</si>
  <si>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</si>
  <si>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</si>
  <si>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</si>
  <si>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</si>
  <si>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</si>
  <si>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</si>
  <si>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</si>
  <si>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</si>
  <si>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</si>
  <si>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</si>
  <si>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</si>
  <si>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</si>
  <si>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</si>
  <si>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</si>
  <si>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</si>
  <si>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</si>
  <si>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</si>
  <si>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</si>
  <si>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</si>
  <si>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</si>
  <si>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</si>
  <si>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</si>
  <si>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</si>
  <si>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</si>
  <si>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</si>
  <si>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</si>
  <si>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</si>
  <si>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</si>
  <si>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</si>
  <si>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</si>
  <si>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</si>
  <si>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</si>
  <si>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</si>
  <si>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</si>
  <si>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</si>
  <si>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</si>
  <si>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</si>
  <si>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</si>
  <si>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</si>
  <si>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</si>
  <si>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</si>
  <si>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</si>
  <si>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</si>
  <si>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</si>
  <si>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</si>
  <si>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</si>
  <si>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</si>
  <si>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</si>
  <si>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</si>
  <si>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</si>
  <si>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</si>
  <si>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</si>
  <si>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</si>
  <si>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</si>
  <si>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</si>
  <si>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</si>
  <si>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</si>
  <si>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</si>
  <si>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</si>
  <si>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</si>
  <si>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</si>
  <si>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</si>
  <si>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</si>
  <si>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</si>
  <si>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</si>
  <si>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</si>
  <si>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</si>
  <si>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</si>
  <si>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</si>
  <si>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</si>
  <si>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</si>
  <si>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</si>
  <si>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</si>
  <si>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</si>
  <si>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</si>
  <si>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</si>
  <si>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</si>
  <si>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</si>
  <si>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</si>
  <si>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</si>
  <si>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</si>
  <si>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</si>
  <si>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</si>
  <si>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</si>
  <si>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</si>
  <si>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</si>
  <si>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</si>
  <si>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</si>
  <si>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</si>
  <si>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</si>
  <si>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</si>
  <si>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</si>
  <si>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</si>
  <si>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</si>
  <si>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</si>
  <si>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</si>
  <si>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</si>
  <si>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</si>
  <si>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</si>
  <si>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</si>
  <si>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</si>
  <si>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</si>
  <si>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</si>
  <si>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</si>
  <si>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</si>
  <si>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</si>
  <si>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</si>
  <si>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</si>
  <si>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</si>
  <si>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</si>
  <si>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</si>
  <si>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</si>
  <si>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</si>
  <si>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</si>
  <si>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</si>
  <si>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</si>
  <si>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</si>
  <si>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</si>
  <si>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</si>
  <si>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</si>
  <si>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</si>
  <si>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</si>
  <si>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</si>
  <si>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</si>
  <si>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</si>
  <si>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</si>
  <si>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</si>
  <si>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</si>
  <si>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</si>
  <si>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</si>
  <si>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</si>
  <si>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</si>
  <si>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</si>
  <si>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</si>
  <si>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</si>
  <si>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</si>
  <si>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</si>
  <si>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</si>
  <si>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</si>
  <si>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</si>
  <si>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</si>
  <si>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</si>
  <si>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</si>
  <si>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</si>
  <si>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</si>
  <si>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</si>
  <si>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</si>
  <si>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</si>
  <si>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</si>
  <si>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</si>
  <si>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</si>
  <si>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</si>
  <si>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</si>
  <si>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</si>
  <si>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</si>
  <si>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</si>
  <si>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</si>
  <si>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</si>
  <si>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</si>
  <si>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</si>
  <si>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</si>
  <si>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</si>
  <si>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</si>
  <si>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</si>
  <si>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</si>
  <si>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</si>
  <si>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</si>
  <si>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</si>
  <si>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</si>
  <si>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</si>
  <si>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</si>
  <si>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</si>
  <si>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</si>
  <si>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</si>
  <si>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</si>
  <si>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</si>
  <si>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</si>
  <si>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</si>
  <si>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</si>
  <si>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</si>
  <si>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</si>
  <si>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</si>
  <si>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</si>
  <si>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</si>
  <si>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</si>
  <si>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</si>
  <si>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</si>
  <si>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</si>
  <si>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</si>
  <si>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</si>
  <si>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</si>
  <si>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</si>
  <si>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</si>
  <si>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</si>
  <si>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</si>
  <si>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</si>
  <si>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</si>
  <si>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</si>
  <si>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</si>
  <si>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</si>
  <si>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</si>
  <si>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</si>
  <si>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</si>
  <si>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</si>
  <si>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</si>
  <si>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</si>
  <si>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</si>
  <si>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</si>
  <si>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</si>
  <si>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</si>
  <si>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</si>
  <si>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</si>
  <si>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</si>
  <si>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</si>
  <si>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</si>
  <si>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</si>
  <si>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</si>
  <si>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</si>
  <si>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</si>
  <si>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</si>
  <si>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</si>
  <si>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</si>
  <si>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</si>
  <si>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</si>
  <si>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</si>
  <si>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</si>
  <si>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</si>
  <si>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</si>
  <si>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</si>
  <si>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</si>
  <si>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</si>
  <si>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</si>
  <si>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</si>
  <si>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</si>
  <si>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</si>
  <si>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</si>
  <si>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</si>
  <si>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</si>
  <si>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</si>
  <si>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</si>
  <si>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</si>
  <si>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</si>
  <si>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</si>
  <si>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</si>
  <si>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</si>
  <si>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</si>
  <si>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</si>
  <si>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</si>
  <si>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</si>
  <si>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</si>
  <si>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</si>
  <si>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</si>
  <si>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</si>
  <si>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</si>
  <si>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</si>
  <si>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</si>
  <si>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</si>
  <si>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</si>
  <si>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</si>
  <si>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</si>
  <si>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</si>
  <si>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</si>
  <si>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</si>
  <si>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</si>
  <si>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</si>
  <si>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</si>
  <si>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</si>
  <si>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</si>
  <si>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</si>
  <si>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</si>
  <si>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</si>
  <si>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</si>
  <si>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</si>
  <si>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</si>
  <si>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</si>
  <si>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</si>
  <si>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</si>
  <si>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</si>
  <si>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</si>
  <si>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</si>
  <si>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</si>
  <si>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</si>
  <si>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</si>
  <si>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</si>
  <si>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</si>
  <si>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</si>
  <si>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</si>
  <si>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</si>
  <si>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</si>
  <si>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</si>
  <si>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</si>
  <si>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</si>
  <si>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</si>
  <si>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</si>
  <si>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</si>
  <si>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</si>
  <si>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</si>
  <si>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</si>
  <si>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</si>
  <si>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</si>
  <si>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</si>
  <si>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</si>
  <si>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</si>
  <si>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</si>
  <si>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</si>
  <si>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</si>
  <si>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</si>
  <si>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</si>
  <si>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</si>
  <si>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</si>
  <si>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</si>
  <si>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</si>
  <si>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</si>
  <si>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</si>
  <si>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</si>
  <si>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</si>
  <si>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</si>
  <si>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</si>
  <si>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</si>
  <si>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</si>
  <si>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</si>
  <si>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</si>
  <si>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</si>
  <si>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</si>
  <si>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</si>
  <si>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</si>
  <si>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</si>
  <si>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</si>
  <si>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</si>
  <si>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</si>
  <si>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</si>
  <si>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</si>
  <si>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</si>
  <si>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</si>
  <si>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</si>
  <si>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</si>
  <si>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</si>
  <si>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</si>
  <si>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</si>
  <si>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</si>
  <si>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</si>
  <si>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</si>
  <si>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</si>
  <si>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</si>
  <si>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</si>
  <si>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</si>
  <si>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</si>
  <si>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</si>
  <si>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</si>
  <si>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</si>
  <si>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</si>
  <si>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</si>
  <si>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</si>
  <si>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</si>
  <si>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</si>
  <si>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</si>
  <si>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</si>
  <si>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</si>
  <si>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</si>
  <si>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</si>
  <si>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</si>
  <si>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</si>
  <si>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</si>
  <si>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</si>
  <si>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</si>
  <si>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</si>
  <si>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</si>
  <si>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</si>
  <si>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</si>
  <si>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</si>
  <si>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</si>
  <si>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</si>
  <si>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</si>
  <si>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</si>
  <si>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</si>
  <si>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</si>
  <si>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</si>
  <si>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</si>
  <si>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</si>
  <si>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</si>
  <si>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</si>
  <si>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</si>
  <si>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</si>
  <si>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</si>
  <si>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</si>
  <si>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</si>
  <si>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</si>
  <si>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</si>
  <si>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</si>
  <si>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</si>
  <si>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</si>
  <si>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</si>
  <si>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</si>
  <si>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</si>
  <si>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</si>
  <si>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</si>
  <si>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</si>
  <si>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</si>
  <si>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</si>
  <si>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</si>
  <si>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</si>
  <si>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</si>
  <si>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</si>
  <si>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</si>
  <si>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</si>
  <si>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</si>
  <si>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</si>
  <si>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</si>
  <si>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</si>
  <si>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</si>
  <si>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</si>
  <si>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</si>
  <si>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</si>
  <si>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</si>
  <si>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</si>
  <si>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</si>
  <si>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</si>
  <si>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</si>
  <si>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</si>
  <si>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</si>
  <si>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</si>
  <si>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</si>
  <si>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</si>
  <si>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</si>
  <si>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</si>
  <si>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</si>
  <si>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</si>
  <si>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</si>
  <si>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</si>
  <si>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</si>
  <si>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</si>
  <si>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</si>
  <si>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</si>
  <si>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</si>
  <si>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</si>
  <si>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</si>
  <si>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</si>
  <si>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</si>
  <si>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</si>
  <si>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</si>
  <si>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</si>
  <si>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</si>
  <si>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</si>
  <si>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</si>
  <si>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</si>
  <si>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</si>
  <si>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</si>
  <si>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</si>
  <si>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</si>
  <si>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</si>
  <si>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</si>
  <si>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</si>
  <si>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</si>
  <si>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</si>
  <si>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</si>
  <si>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</si>
  <si>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</si>
  <si>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</si>
  <si>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</si>
  <si>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</si>
  <si>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</si>
  <si>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</si>
  <si>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</si>
  <si>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</si>
  <si>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</si>
  <si>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</si>
  <si>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</si>
  <si>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</si>
  <si>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</si>
  <si>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</si>
  <si>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</si>
  <si>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</si>
  <si>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</si>
  <si>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</si>
  <si>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</si>
  <si>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</si>
  <si>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</si>
  <si>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</si>
  <si>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</si>
  <si>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</si>
  <si>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</si>
  <si>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</si>
  <si>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</si>
  <si>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</si>
  <si>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</si>
  <si>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</si>
  <si>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</si>
  <si>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</si>
  <si>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</si>
  <si>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</si>
  <si>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</si>
  <si>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</si>
  <si>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</si>
  <si>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</si>
  <si>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</si>
  <si>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</si>
  <si>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</si>
  <si>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</si>
  <si>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</si>
  <si>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</si>
  <si>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</si>
  <si>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</si>
  <si>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</si>
  <si>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</si>
  <si>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</si>
  <si>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</si>
  <si>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</si>
  <si>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</si>
  <si>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</si>
  <si>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</si>
  <si>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</si>
  <si>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</si>
  <si>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</si>
  <si>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</si>
  <si>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</si>
  <si>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</si>
  <si>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</si>
  <si>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</si>
  <si>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</si>
  <si>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</si>
  <si>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</si>
  <si>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</si>
  <si>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</si>
  <si>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</si>
  <si>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</si>
  <si>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</si>
  <si>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</si>
  <si>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</si>
  <si>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</si>
  <si>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</si>
  <si>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</si>
  <si>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</si>
  <si>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</si>
  <si>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</si>
  <si>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</si>
  <si>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</si>
  <si>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</si>
  <si>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</si>
  <si>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</si>
  <si>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</si>
  <si>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</si>
  <si>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</si>
  <si>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</si>
  <si>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</si>
  <si>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</si>
  <si>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</si>
  <si>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</si>
  <si>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</si>
  <si>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</si>
  <si>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</si>
  <si>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</si>
  <si>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</si>
  <si>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</si>
  <si>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</si>
  <si>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</si>
  <si>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</si>
  <si>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</si>
  <si>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</si>
  <si>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</si>
  <si>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</si>
  <si>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</si>
  <si>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</si>
  <si>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</si>
  <si>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</si>
  <si>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</si>
  <si>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</si>
  <si>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</si>
  <si>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</si>
  <si>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</si>
  <si>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</si>
  <si>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</si>
  <si>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</si>
  <si>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</si>
  <si>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</si>
  <si>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</si>
  <si>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</si>
  <si>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</si>
  <si>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</si>
  <si>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</si>
  <si>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</si>
  <si>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</si>
  <si>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</si>
  <si>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</si>
  <si>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</si>
  <si>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</si>
  <si>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</si>
  <si>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</si>
  <si>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</si>
  <si>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</si>
  <si>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</si>
  <si>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</si>
  <si>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</si>
  <si>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</si>
  <si>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</si>
  <si>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</si>
  <si>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</si>
  <si>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</si>
  <si>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</si>
  <si>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</si>
  <si>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</si>
  <si>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</si>
  <si>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</si>
  <si>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</si>
  <si>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</si>
  <si>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</si>
  <si>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</si>
  <si>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</si>
  <si>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</si>
  <si>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</si>
  <si>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</si>
  <si>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</si>
  <si>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</si>
  <si>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</si>
  <si>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</si>
  <si>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</si>
  <si>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</si>
  <si>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</si>
  <si>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</si>
  <si>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</si>
  <si>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</si>
  <si>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</si>
  <si>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</si>
  <si>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</si>
  <si>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</si>
  <si>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</si>
  <si>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</si>
  <si>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</si>
  <si>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</si>
  <si>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</si>
  <si>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</si>
  <si>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</si>
  <si>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</si>
  <si>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</si>
  <si>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</si>
  <si>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</si>
  <si>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</si>
  <si>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</si>
  <si>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</si>
  <si>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</si>
  <si>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</si>
  <si>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</si>
  <si>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</si>
  <si>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</si>
  <si>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</si>
  <si>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</si>
  <si>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</si>
  <si>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</si>
  <si>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</si>
  <si>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</si>
  <si>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</si>
  <si>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</si>
  <si>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</si>
  <si>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</si>
  <si>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</si>
  <si>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</si>
  <si>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</si>
  <si>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</si>
  <si>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</si>
  <si>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</si>
  <si>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</si>
  <si>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</si>
  <si>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</si>
  <si>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</si>
  <si>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</si>
  <si>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</si>
  <si>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</si>
  <si>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</si>
  <si>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</si>
  <si>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</si>
  <si>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</si>
  <si>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</si>
  <si>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</si>
  <si>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</si>
  <si>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</si>
  <si>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</si>
  <si>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</si>
  <si>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</si>
  <si>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</si>
  <si>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</si>
  <si>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</si>
  <si>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</si>
  <si>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</si>
  <si>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</si>
  <si>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</si>
  <si>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</si>
  <si>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</si>
  <si>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</si>
  <si>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</si>
  <si>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</si>
  <si>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</si>
  <si>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</si>
  <si>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</si>
  <si>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</si>
  <si>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</si>
  <si>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</si>
  <si>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</si>
  <si>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</si>
  <si>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</si>
  <si>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</si>
  <si>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</si>
  <si>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</si>
  <si>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</si>
  <si>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</si>
  <si>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</si>
  <si>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</si>
  <si>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</si>
  <si>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</si>
  <si>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</si>
  <si>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</si>
  <si>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</si>
  <si>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</si>
  <si>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</si>
  <si>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</si>
  <si>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</si>
  <si>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</si>
  <si>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</si>
  <si>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</si>
  <si>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</si>
  <si>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</si>
  <si>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</si>
  <si>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</si>
  <si>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</si>
  <si>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</si>
  <si>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</si>
  <si>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</si>
  <si>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</si>
  <si>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</si>
  <si>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</si>
  <si>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</si>
  <si>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</si>
  <si>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</si>
  <si>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</si>
  <si>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</si>
  <si>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</si>
  <si>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</si>
  <si>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</si>
  <si>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</si>
  <si>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</si>
  <si>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</si>
  <si>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</si>
  <si>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</si>
  <si>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</si>
  <si>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</si>
  <si>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</si>
  <si>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</si>
  <si>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</si>
  <si>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</si>
  <si>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</si>
  <si>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</si>
  <si>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</si>
  <si>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</si>
  <si>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</si>
  <si>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</si>
  <si>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</si>
  <si>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</si>
  <si>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</si>
  <si>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</si>
  <si>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</si>
  <si>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</si>
  <si>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</si>
  <si>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</si>
  <si>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</si>
  <si>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</si>
  <si>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</si>
  <si>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</si>
  <si>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</si>
  <si>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</si>
  <si>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</si>
  <si>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</si>
  <si>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</si>
  <si>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</si>
  <si>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</si>
  <si>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</si>
  <si>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</si>
  <si>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</si>
  <si>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</si>
  <si>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</si>
  <si>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</si>
  <si>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</si>
  <si>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</si>
  <si>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</si>
  <si>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</si>
  <si>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</si>
  <si>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</si>
  <si>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</si>
  <si>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</si>
  <si>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</si>
  <si>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</si>
  <si>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</si>
  <si>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</si>
  <si>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</si>
  <si>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</si>
  <si>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</si>
  <si>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</si>
  <si>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</si>
  <si>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</si>
  <si>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</si>
  <si>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</si>
  <si>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</si>
  <si>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</si>
  <si>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</si>
  <si>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</si>
  <si>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</si>
  <si>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</si>
  <si>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</si>
  <si>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</si>
  <si>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</si>
  <si>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</si>
  <si>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</si>
  <si>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</si>
  <si>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</si>
  <si>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</si>
  <si>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</si>
  <si>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</si>
  <si>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</si>
  <si>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</si>
  <si>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</si>
  <si>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</si>
  <si>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</si>
  <si>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</si>
  <si>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</si>
  <si>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</si>
  <si>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</si>
  <si>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</si>
  <si>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</si>
  <si>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</si>
  <si>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</si>
  <si>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</si>
  <si>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</si>
  <si>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</si>
  <si>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</si>
  <si>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</si>
  <si>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</si>
  <si>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</si>
  <si>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</si>
  <si>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</si>
  <si>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</si>
  <si>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</si>
  <si>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</si>
  <si>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</si>
  <si>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</si>
  <si>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</si>
  <si>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</si>
  <si>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</si>
  <si>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</si>
  <si>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</si>
  <si>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</si>
  <si>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</si>
  <si>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</si>
  <si>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</si>
  <si>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</si>
  <si>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</si>
  <si>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</si>
  <si>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</si>
  <si>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</si>
  <si>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</si>
  <si>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</si>
  <si>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</si>
  <si>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</si>
  <si>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</si>
  <si>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</si>
  <si>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</si>
  <si>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</si>
  <si>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</si>
  <si>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</si>
  <si>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</si>
  <si>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</si>
  <si>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</si>
  <si>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</si>
  <si>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</si>
  <si>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</si>
  <si>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</si>
  <si>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</si>
  <si>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</si>
  <si>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</si>
  <si>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</si>
  <si>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</si>
  <si>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</si>
  <si>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</si>
  <si>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</si>
  <si>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</si>
  <si>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</si>
  <si>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</si>
  <si>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</si>
  <si>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</si>
  <si>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</si>
  <si>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</si>
  <si>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</si>
  <si>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</si>
  <si>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</si>
  <si>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</si>
  <si>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</si>
  <si>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</si>
  <si>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</si>
  <si>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</si>
  <si>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</si>
  <si>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</si>
  <si>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</si>
  <si>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</si>
  <si>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</si>
  <si>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</si>
  <si>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</si>
  <si>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</si>
  <si>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</si>
  <si>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</si>
  <si>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</si>
  <si>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</si>
  <si>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</si>
  <si>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</si>
  <si>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</si>
  <si>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</si>
  <si>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</si>
  <si>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</si>
  <si>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</si>
  <si>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</si>
  <si>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</si>
  <si>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</si>
  <si>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</si>
  <si>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</si>
  <si>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</si>
  <si>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</si>
  <si>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</si>
  <si>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</si>
  <si>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</si>
  <si>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</si>
  <si>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</si>
  <si>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</si>
  <si>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</si>
  <si>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</si>
  <si>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</si>
  <si>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</si>
  <si>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</si>
  <si>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</si>
  <si>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</si>
  <si>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</si>
  <si>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</si>
  <si>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</si>
  <si>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</si>
  <si>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</si>
  <si>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</si>
  <si>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</si>
  <si>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</si>
  <si>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</si>
  <si>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</si>
  <si>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</si>
  <si>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</si>
  <si>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</si>
  <si>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</si>
  <si>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</si>
  <si>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</si>
  <si>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</si>
  <si>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</si>
  <si>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</si>
  <si>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</si>
  <si>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</si>
  <si>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</si>
  <si>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</si>
  <si>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</si>
  <si>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</si>
  <si>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</si>
  <si>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</si>
  <si>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</si>
  <si>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</si>
  <si>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</si>
  <si>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</si>
  <si>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</si>
  <si>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</si>
  <si>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</si>
  <si>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</si>
  <si>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</si>
  <si>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</si>
  <si>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</si>
  <si>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</si>
  <si>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</si>
  <si>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</si>
  <si>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</si>
  <si>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</si>
  <si>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</si>
  <si>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</si>
  <si>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</si>
  <si>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</si>
  <si>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</si>
  <si>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</si>
  <si>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</si>
  <si>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</si>
  <si>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</si>
  <si>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</si>
  <si>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</si>
  <si>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</si>
  <si>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</si>
  <si>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</si>
  <si>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</si>
  <si>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</si>
  <si>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</si>
  <si>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</si>
  <si>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</si>
  <si>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</si>
  <si>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</si>
  <si>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</si>
  <si>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</si>
  <si>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</si>
  <si>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</si>
  <si>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</si>
  <si>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</si>
  <si>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</si>
  <si>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</si>
  <si>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</si>
  <si>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</si>
  <si>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</si>
  <si>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</si>
  <si>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</si>
  <si>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</si>
  <si>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</si>
  <si>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</si>
  <si>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</si>
  <si>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</si>
  <si>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</si>
  <si>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</si>
  <si>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</si>
  <si>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</si>
  <si>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</si>
  <si>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</si>
  <si>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</si>
  <si>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</si>
  <si>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</si>
  <si>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</si>
  <si>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</si>
  <si>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</si>
  <si>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</si>
  <si>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</si>
  <si>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</si>
  <si>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</si>
  <si>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</si>
  <si>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</si>
  <si>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</si>
  <si>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</si>
  <si>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</si>
  <si>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</si>
  <si>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</si>
  <si>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</si>
  <si>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</si>
  <si>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</si>
  <si>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</si>
  <si>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</si>
  <si>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</si>
  <si>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</si>
  <si>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</si>
  <si>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</si>
  <si>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</si>
  <si>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</si>
  <si>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</si>
  <si>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</si>
  <si>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</si>
  <si>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</si>
  <si>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</si>
  <si>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</si>
  <si>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</si>
  <si>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</si>
  <si>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</si>
  <si>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</si>
  <si>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</si>
  <si>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</si>
  <si>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</si>
  <si>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</si>
  <si>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</si>
  <si>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</si>
  <si>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</si>
  <si>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</si>
  <si>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</si>
  <si>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</si>
  <si>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</si>
  <si>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</si>
  <si>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</si>
  <si>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</si>
  <si>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</si>
  <si>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</si>
  <si>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</si>
  <si>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</si>
  <si>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</si>
  <si>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</si>
  <si>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</si>
  <si>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</si>
  <si>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</si>
  <si>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</si>
  <si>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</si>
  <si>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</si>
  <si>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</si>
  <si>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</si>
  <si>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</si>
  <si>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</si>
  <si>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</si>
  <si>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</si>
  <si>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</si>
  <si>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</si>
  <si>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</si>
  <si>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</si>
  <si>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</si>
  <si>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</si>
  <si>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</si>
  <si>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</si>
  <si>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</si>
  <si>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</si>
  <si>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</si>
  <si>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</si>
  <si>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</si>
  <si>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</si>
  <si>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</si>
  <si>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</si>
  <si>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</si>
  <si>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</si>
  <si>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</si>
  <si>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</si>
  <si>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</si>
  <si>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</si>
  <si>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</si>
  <si>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</si>
  <si>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</si>
  <si>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</si>
  <si>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</si>
  <si>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</si>
  <si>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</si>
  <si>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</si>
  <si>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</si>
  <si>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</si>
  <si>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</si>
  <si>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</si>
  <si>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</si>
  <si>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</si>
  <si>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</si>
  <si>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</si>
  <si>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</si>
  <si>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</si>
  <si>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</si>
  <si>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</si>
  <si>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</si>
  <si>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</si>
  <si>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</si>
  <si>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</si>
  <si>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</si>
  <si>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</si>
  <si>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</si>
  <si>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</si>
  <si>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</si>
  <si>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</si>
  <si>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</si>
  <si>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</si>
  <si>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</si>
  <si>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</si>
  <si>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</si>
  <si>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</si>
  <si>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</si>
  <si>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</si>
  <si>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</si>
  <si>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</si>
  <si>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</si>
  <si>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</si>
  <si>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</si>
  <si>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</si>
  <si>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</si>
  <si>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</si>
  <si>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</si>
  <si>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</si>
  <si>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</si>
  <si>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</si>
  <si>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</si>
  <si>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</si>
  <si>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</si>
  <si>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</si>
  <si>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</si>
  <si>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</si>
  <si>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</si>
  <si>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</si>
  <si>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</si>
  <si>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</si>
  <si>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</si>
  <si>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</si>
  <si>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</si>
  <si>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</si>
  <si>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</si>
  <si>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</si>
  <si>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</si>
  <si>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</si>
  <si>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</si>
  <si>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</si>
  <si>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</si>
  <si>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</si>
  <si>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</si>
  <si>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</si>
  <si>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</si>
  <si>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</si>
  <si>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</si>
  <si>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</si>
  <si>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</si>
  <si>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</si>
  <si>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</si>
  <si>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</si>
  <si>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</si>
  <si>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</si>
  <si>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</si>
  <si>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</si>
  <si>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</si>
  <si>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</si>
  <si>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</si>
  <si>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</si>
  <si>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</si>
  <si>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</si>
  <si>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</si>
  <si>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</si>
  <si>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</si>
  <si>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</si>
  <si>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</si>
  <si>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</si>
  <si>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</si>
  <si>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</si>
  <si>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</si>
  <si>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</si>
  <si>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</si>
  <si>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</si>
  <si>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</si>
  <si>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</si>
  <si>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</si>
  <si>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</si>
  <si>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</si>
  <si>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</si>
  <si>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</si>
  <si>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</si>
  <si>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</si>
  <si>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</si>
  <si>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</si>
  <si>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</si>
  <si>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</si>
  <si>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</si>
  <si>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</si>
  <si>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</si>
  <si>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</si>
  <si>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</si>
  <si>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</si>
  <si>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</si>
  <si>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</si>
  <si>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</si>
  <si>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</si>
  <si>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</si>
  <si>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</si>
  <si>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</si>
  <si>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</si>
  <si>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</si>
  <si>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</si>
  <si>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</si>
  <si>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</si>
  <si>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</si>
  <si>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</si>
  <si>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</si>
  <si>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</si>
  <si>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</si>
  <si>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</si>
  <si>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</si>
  <si>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</si>
  <si>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</si>
  <si>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</si>
  <si>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</si>
  <si>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</si>
  <si>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</si>
  <si>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</si>
  <si>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</si>
  <si>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</si>
  <si>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</si>
  <si>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</si>
  <si>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</si>
  <si>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</si>
  <si>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</si>
  <si>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</si>
  <si>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</si>
  <si>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</si>
  <si>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</si>
  <si>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</si>
  <si>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</si>
  <si>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</si>
  <si>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</si>
  <si>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</si>
  <si>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</si>
  <si>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</si>
  <si>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</si>
  <si>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</si>
  <si>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</si>
  <si>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</si>
  <si>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</si>
  <si>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</si>
  <si>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</si>
  <si>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</si>
  <si>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</si>
  <si>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</si>
  <si>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</si>
  <si>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</si>
  <si>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</si>
  <si>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</si>
  <si>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</si>
  <si>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</si>
  <si>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</si>
  <si>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</si>
  <si>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</si>
  <si>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</si>
  <si>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</si>
  <si>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</si>
  <si>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</si>
  <si>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</si>
  <si>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</si>
  <si>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</si>
  <si>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</si>
  <si>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</si>
  <si>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</si>
  <si>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</si>
  <si>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</si>
  <si>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</si>
  <si>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</si>
  <si>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</si>
  <si>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</si>
  <si>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</si>
  <si>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</si>
  <si>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</si>
  <si>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</si>
  <si>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</si>
  <si>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</si>
  <si>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</si>
  <si>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</si>
  <si>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</si>
  <si>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</si>
  <si>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</si>
  <si>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</si>
  <si>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</si>
  <si>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</si>
  <si>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</si>
  <si>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</si>
  <si>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</si>
  <si>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</si>
  <si>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</si>
  <si>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</si>
  <si>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</si>
  <si>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</si>
  <si>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</si>
  <si>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</si>
  <si>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</si>
  <si>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</si>
  <si>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</si>
  <si>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</si>
  <si>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</si>
  <si>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</si>
  <si>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</si>
  <si>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</si>
  <si>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</si>
  <si>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</si>
  <si>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</si>
  <si>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</si>
  <si>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</si>
  <si>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</si>
  <si>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</si>
  <si>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</si>
  <si>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</si>
  <si>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</si>
  <si>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</si>
  <si>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</si>
  <si>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</si>
  <si>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</si>
  <si>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</si>
  <si>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</si>
  <si>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</si>
  <si>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</si>
  <si>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</si>
  <si>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</si>
  <si>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</si>
  <si>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</si>
  <si>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</si>
  <si>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</si>
  <si>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</si>
  <si>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</si>
  <si>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</si>
  <si>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</si>
  <si>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</si>
  <si>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</si>
  <si>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</si>
  <si>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</si>
  <si>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</si>
  <si>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</si>
  <si>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</si>
  <si>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</si>
  <si>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</si>
  <si>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</si>
  <si>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</si>
  <si>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</si>
  <si>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</si>
  <si>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</si>
  <si>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</si>
  <si>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</si>
  <si>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</si>
  <si>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</si>
  <si>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</si>
  <si>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</si>
  <si>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</si>
  <si>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</si>
  <si>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</si>
  <si>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</si>
  <si>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</si>
  <si>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</si>
  <si>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</si>
  <si>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</si>
  <si>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</si>
  <si>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</si>
  <si>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</si>
  <si>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</si>
  <si>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</si>
  <si>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</si>
  <si>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</si>
  <si>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</si>
  <si>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</si>
  <si>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</si>
  <si>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</si>
  <si>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</si>
  <si>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</si>
  <si>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</si>
  <si>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</si>
  <si>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</si>
  <si>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</si>
  <si>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</si>
  <si>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</si>
  <si>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</si>
  <si>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</si>
  <si>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</si>
  <si>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</si>
  <si>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</si>
  <si>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</si>
  <si>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</si>
  <si>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</si>
  <si>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</si>
  <si>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</si>
  <si>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</si>
  <si>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</si>
  <si>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</si>
  <si>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</si>
  <si>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</si>
  <si>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</si>
  <si>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</si>
  <si>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</si>
  <si>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</si>
  <si>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</si>
  <si>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</si>
  <si>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</si>
  <si>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</si>
  <si>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</si>
  <si>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</si>
  <si>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</si>
  <si>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</si>
  <si>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</si>
  <si>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</si>
  <si>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</si>
  <si>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</si>
  <si>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</si>
  <si>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</si>
  <si>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</si>
  <si>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</si>
  <si>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</si>
  <si>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</si>
  <si>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</si>
  <si>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</si>
  <si>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</si>
  <si>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</si>
  <si>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</si>
  <si>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</si>
  <si>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</si>
  <si>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</si>
  <si>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</si>
  <si>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</si>
  <si>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</si>
  <si>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</si>
  <si>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</si>
  <si>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</si>
  <si>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</si>
  <si>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</si>
  <si>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</si>
  <si>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</si>
  <si>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</si>
  <si>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</si>
  <si>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</si>
  <si>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</si>
  <si>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</si>
  <si>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</si>
  <si>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</si>
  <si>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</si>
  <si>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</si>
  <si>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</si>
  <si>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</si>
  <si>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</si>
  <si>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</si>
  <si>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</si>
  <si>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</si>
  <si>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</si>
  <si>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</si>
  <si>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</si>
  <si>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</si>
  <si>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</si>
  <si>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</si>
  <si>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</si>
  <si>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</si>
  <si>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</si>
  <si>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</si>
  <si>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</si>
  <si>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</si>
  <si>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</si>
  <si>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</si>
  <si>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</si>
  <si>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</si>
  <si>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</si>
  <si>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</si>
  <si>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</si>
  <si>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</si>
  <si>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</si>
  <si>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</si>
  <si>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</si>
  <si>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</si>
  <si>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</si>
  <si>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</si>
  <si>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</si>
  <si>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</si>
  <si>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</si>
  <si>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</si>
  <si>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</si>
  <si>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</si>
  <si>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</si>
  <si>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</si>
  <si>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</si>
  <si>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</si>
  <si>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</si>
  <si>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</si>
  <si>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</si>
  <si>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</si>
  <si>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</si>
  <si>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</si>
  <si>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</si>
  <si>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</si>
  <si>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</si>
  <si>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</si>
  <si>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</si>
  <si>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</si>
  <si>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</si>
  <si>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</si>
  <si>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</si>
  <si>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</si>
  <si>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</si>
  <si>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</si>
  <si>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</si>
  <si>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</si>
  <si>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</si>
  <si>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</si>
  <si>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</si>
  <si>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</si>
  <si>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</si>
  <si>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</si>
  <si>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</si>
  <si>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</si>
  <si>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</si>
  <si>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</si>
  <si>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</si>
  <si>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</si>
  <si>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</si>
  <si>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</si>
  <si>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</si>
  <si>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</si>
  <si>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</si>
  <si>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</si>
  <si>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</si>
  <si>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</si>
  <si>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</si>
  <si>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</si>
  <si>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</si>
  <si>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</si>
  <si>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</si>
  <si>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</si>
  <si>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</si>
  <si>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</si>
  <si>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</si>
  <si>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</si>
  <si>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</si>
  <si>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</si>
  <si>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</si>
  <si>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</si>
  <si>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</si>
  <si>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</si>
  <si>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</si>
  <si>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</si>
  <si>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</si>
  <si>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</si>
  <si>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</si>
  <si>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</si>
  <si>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</si>
  <si>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</si>
  <si>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</si>
  <si>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</si>
  <si>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</si>
  <si>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</si>
  <si>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</si>
  <si>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</si>
  <si>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</si>
  <si>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</si>
  <si>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</si>
  <si>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</si>
  <si>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</si>
  <si>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</si>
  <si>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</si>
  <si>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</si>
  <si>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</si>
  <si>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</si>
  <si>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</si>
  <si>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</si>
  <si>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</si>
  <si>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</si>
  <si>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</si>
  <si>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</si>
  <si>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</si>
  <si>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</si>
  <si>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</si>
  <si>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</si>
  <si>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</si>
  <si>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</si>
  <si>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</si>
  <si>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</si>
  <si>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</si>
  <si>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</si>
  <si>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</si>
  <si>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</si>
  <si>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</si>
  <si>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</si>
  <si>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</si>
  <si>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</si>
  <si>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</si>
  <si>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</si>
  <si>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</si>
  <si>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</si>
  <si>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</si>
  <si>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</si>
  <si>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</si>
  <si>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</si>
  <si>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</si>
  <si>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</si>
  <si>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</si>
  <si>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</si>
  <si>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</si>
  <si>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</si>
  <si>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</si>
  <si>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</si>
  <si>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</si>
  <si>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</si>
  <si>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</si>
  <si>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</si>
  <si>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</si>
  <si>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</si>
  <si>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</si>
  <si>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</si>
  <si>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</si>
  <si>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</si>
  <si>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</si>
  <si>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</si>
  <si>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</si>
  <si>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</si>
  <si>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</si>
  <si>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</si>
  <si>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</si>
  <si>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</si>
  <si>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</si>
  <si>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</si>
  <si>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</si>
  <si>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</si>
  <si>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</si>
  <si>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</si>
  <si>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</si>
  <si>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</si>
  <si>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</si>
  <si>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</si>
  <si>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</si>
  <si>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</si>
  <si>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</si>
  <si>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</si>
  <si>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</si>
  <si>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</si>
  <si>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</si>
  <si>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</si>
  <si>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</si>
  <si>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</si>
  <si>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</si>
  <si>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</si>
  <si>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</si>
  <si>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</si>
  <si>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</si>
  <si>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</si>
  <si>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</si>
  <si>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</si>
  <si>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</si>
  <si>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</si>
  <si>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</si>
  <si>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</si>
  <si>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</si>
  <si>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</si>
  <si>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</si>
  <si>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</si>
  <si>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</si>
  <si>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</si>
  <si>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</si>
  <si>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</si>
  <si>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</si>
  <si>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</si>
  <si>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</si>
  <si>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</si>
  <si>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</si>
  <si>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</si>
  <si>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</si>
  <si>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</si>
  <si>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</si>
  <si>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</si>
  <si>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</si>
  <si>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</si>
  <si>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</si>
  <si>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</si>
  <si>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</si>
  <si>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</si>
  <si>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</si>
  <si>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</si>
  <si>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</si>
  <si>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</si>
  <si>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</si>
  <si>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</si>
  <si>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</si>
  <si>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</si>
  <si>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</si>
  <si>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</si>
  <si>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</si>
  <si>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</si>
  <si>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</si>
  <si>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</si>
  <si>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</si>
  <si>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</si>
  <si>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</si>
  <si>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</si>
  <si>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</si>
  <si>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</si>
  <si>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</si>
  <si>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</si>
  <si>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</si>
  <si>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</si>
  <si>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</si>
  <si>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</si>
  <si>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</si>
  <si>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</si>
  <si>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</si>
  <si>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</si>
  <si>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</si>
  <si>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</si>
  <si>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</si>
  <si>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</si>
  <si>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</si>
  <si>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</si>
  <si>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</si>
  <si>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</si>
  <si>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</si>
  <si>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</si>
  <si>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</si>
  <si>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</si>
  <si>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</si>
  <si>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</si>
  <si>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</si>
  <si>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</si>
  <si>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</si>
  <si>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</si>
  <si>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</si>
  <si>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</si>
  <si>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</si>
  <si>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</si>
  <si>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</si>
  <si>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</si>
  <si>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</si>
  <si>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</si>
  <si>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</si>
  <si>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</si>
  <si>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</si>
  <si>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</si>
  <si>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</si>
  <si>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</si>
  <si>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</si>
  <si>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</si>
  <si>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</si>
  <si>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</si>
  <si>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</si>
  <si>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</si>
  <si>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</si>
  <si>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</si>
  <si>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</si>
  <si>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</si>
  <si>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</si>
  <si>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</si>
  <si>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</si>
  <si>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</si>
  <si>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</si>
  <si>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</si>
  <si>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</si>
  <si>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</si>
  <si>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</si>
  <si>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</si>
  <si>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</si>
  <si>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</si>
  <si>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</si>
  <si>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</si>
  <si>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</si>
  <si>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</si>
  <si>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</si>
  <si>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</si>
  <si>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</si>
  <si>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</si>
  <si>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</si>
  <si>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</si>
  <si>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</si>
  <si>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</si>
  <si>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</si>
  <si>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</si>
  <si>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</si>
  <si>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</si>
  <si>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</si>
  <si>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</si>
  <si>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</si>
  <si>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</si>
  <si>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</si>
  <si>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</si>
  <si>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</si>
  <si>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</si>
  <si>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</si>
  <si>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</si>
  <si>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</si>
  <si>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</si>
  <si>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</si>
  <si>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</si>
  <si>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</si>
  <si>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</si>
  <si>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</si>
  <si>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</si>
  <si>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</si>
  <si>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</si>
  <si>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</si>
  <si>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</si>
  <si>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</si>
  <si>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</si>
  <si>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</si>
  <si>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</si>
  <si>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</si>
  <si>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</si>
  <si>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</si>
  <si>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</si>
  <si>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</si>
  <si>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</si>
  <si>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</si>
  <si>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</si>
  <si>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</si>
  <si>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</si>
  <si>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</si>
  <si>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</si>
  <si>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</si>
  <si>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</si>
  <si>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</si>
  <si>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</si>
  <si>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</si>
  <si>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</si>
  <si>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</si>
  <si>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</si>
  <si>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</si>
  <si>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</si>
  <si>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</si>
  <si>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</si>
  <si>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</si>
  <si>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</si>
  <si>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</si>
  <si>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</si>
  <si>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</si>
  <si>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</si>
  <si>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</si>
  <si>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</si>
  <si>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</si>
  <si>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</si>
  <si>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</si>
  <si>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</si>
  <si>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</si>
  <si>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</si>
  <si>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</si>
  <si>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</si>
  <si>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</si>
  <si>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</si>
  <si>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</si>
  <si>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</si>
  <si>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</si>
  <si>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</si>
  <si>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</si>
  <si>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</si>
  <si>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</si>
  <si>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</si>
  <si>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</si>
  <si>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</si>
  <si>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</si>
  <si>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</si>
  <si>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</si>
  <si>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</si>
  <si>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</si>
  <si>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</si>
  <si>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</si>
  <si>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</si>
  <si>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</si>
  <si>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</si>
  <si>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</si>
  <si>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</si>
  <si>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</si>
  <si>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</si>
  <si>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</si>
  <si>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</si>
  <si>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</si>
  <si>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</si>
  <si>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</si>
  <si>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</si>
  <si>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</si>
  <si>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</si>
  <si>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</si>
  <si>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</si>
  <si>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</si>
  <si>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</si>
  <si>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</si>
  <si>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</si>
  <si>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</si>
  <si>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</si>
  <si>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</si>
  <si>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</si>
  <si>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</si>
  <si>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</si>
  <si>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</si>
  <si>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</si>
  <si>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</si>
  <si>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</si>
  <si>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</si>
  <si>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</si>
  <si>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</si>
  <si>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</si>
  <si>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</si>
  <si>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</si>
  <si>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</si>
  <si>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</si>
  <si>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</si>
  <si>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</si>
  <si>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</si>
  <si>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</si>
  <si>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</si>
  <si>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</si>
  <si>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</si>
  <si>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</si>
  <si>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</si>
  <si>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</si>
  <si>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</si>
  <si>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</si>
  <si>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</si>
  <si>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</si>
  <si>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</si>
  <si>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</si>
  <si>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</si>
  <si>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</si>
  <si>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</si>
  <si>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</si>
  <si>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</si>
  <si>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</si>
  <si>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</si>
  <si>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</si>
  <si>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</si>
  <si>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</si>
  <si>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</si>
  <si>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</si>
  <si>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</si>
  <si>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</si>
  <si>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</si>
  <si>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</si>
  <si>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</si>
  <si>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</si>
  <si>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</si>
  <si>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</si>
  <si>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</si>
  <si>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</si>
  <si>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</si>
  <si>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</si>
  <si>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</si>
  <si>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</si>
  <si>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</si>
  <si>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</si>
  <si>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</si>
  <si>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</si>
  <si>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</si>
  <si>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</si>
  <si>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</si>
  <si>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</si>
  <si>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</si>
  <si>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</si>
  <si>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</si>
  <si>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</si>
  <si>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</si>
  <si>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</si>
  <si>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</si>
  <si>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</si>
  <si>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</si>
  <si>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</si>
  <si>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</si>
  <si>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</si>
  <si>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</si>
  <si>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</si>
  <si>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</si>
  <si>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</si>
  <si>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</si>
  <si>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</si>
  <si>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</si>
  <si>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</si>
  <si>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</si>
  <si>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</si>
  <si>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</si>
  <si>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</si>
  <si>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</si>
  <si>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</si>
  <si>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</si>
  <si>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</si>
  <si>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</si>
  <si>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</si>
  <si>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</si>
  <si>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</si>
  <si>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</si>
  <si>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</si>
  <si>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</si>
  <si>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</si>
  <si>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</si>
  <si>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</si>
  <si>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</si>
  <si>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</si>
  <si>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</si>
  <si>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</si>
  <si>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</si>
  <si>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</si>
  <si>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</si>
  <si>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</si>
  <si>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</si>
  <si>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</si>
  <si>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</si>
  <si>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</si>
  <si>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</si>
  <si>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</si>
  <si>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</si>
  <si>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</si>
  <si>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</si>
  <si>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</si>
  <si>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</si>
  <si>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</si>
  <si>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</si>
  <si>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</si>
  <si>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</si>
  <si>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</si>
  <si>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</si>
  <si>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</si>
  <si>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</si>
  <si>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</si>
  <si>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</si>
  <si>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</si>
  <si>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</si>
  <si>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</si>
  <si>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</si>
  <si>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</si>
  <si>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</si>
  <si>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</si>
  <si>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</si>
  <si>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</si>
  <si>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</si>
  <si>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</si>
  <si>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</si>
  <si>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</si>
  <si>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</si>
  <si>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</si>
  <si>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</si>
  <si>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</si>
  <si>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</si>
  <si>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</si>
  <si>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</si>
  <si>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</si>
  <si>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</si>
  <si>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</si>
  <si>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</si>
  <si>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</si>
  <si>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</si>
  <si>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</si>
  <si>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</si>
  <si>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</si>
  <si>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</si>
  <si>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</si>
  <si>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</si>
  <si>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</si>
  <si>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</si>
  <si>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</si>
  <si>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</si>
  <si>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</si>
  <si>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</si>
  <si>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</si>
  <si>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</si>
  <si>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</si>
  <si>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</si>
  <si>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</si>
  <si>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</si>
  <si>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</si>
  <si>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</si>
  <si>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</si>
  <si>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</si>
  <si>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</si>
  <si>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</si>
  <si>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</si>
  <si>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</si>
  <si>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</si>
  <si>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</si>
  <si>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</si>
  <si>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</si>
  <si>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</si>
  <si>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</si>
  <si>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</si>
  <si>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</si>
  <si>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</si>
  <si>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</si>
  <si>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</si>
  <si>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</si>
  <si>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</si>
  <si>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</si>
  <si>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</si>
  <si>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</si>
  <si>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</si>
  <si>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</si>
  <si>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</si>
  <si>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</si>
  <si>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</si>
  <si>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</si>
  <si>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</si>
  <si>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</si>
  <si>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</si>
  <si>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</si>
  <si>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</si>
  <si>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</si>
  <si>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</si>
  <si>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</si>
  <si>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</si>
  <si>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</si>
  <si>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</si>
  <si>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</si>
  <si>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</si>
  <si>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</si>
  <si>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</si>
  <si>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</si>
  <si>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</si>
  <si>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</si>
  <si>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</si>
  <si>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</si>
  <si>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</si>
  <si>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</si>
  <si>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</si>
  <si>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</si>
  <si>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</si>
  <si>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</si>
  <si>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</si>
  <si>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</si>
  <si>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</si>
  <si>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</si>
  <si>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</si>
  <si>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</si>
  <si>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</si>
  <si>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</si>
  <si>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</si>
  <si>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</si>
  <si>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</si>
  <si>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</si>
  <si>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</si>
  <si>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</si>
  <si>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</si>
  <si>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</si>
  <si>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</si>
  <si>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</si>
  <si>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</si>
  <si>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</si>
  <si>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</si>
  <si>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</si>
  <si>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</si>
  <si>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</si>
  <si>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</si>
  <si>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</si>
  <si>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</si>
  <si>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</si>
  <si>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</si>
  <si>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</si>
  <si>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</si>
  <si>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</si>
  <si>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</si>
  <si>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</si>
  <si>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</si>
  <si>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</si>
  <si>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</si>
  <si>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</si>
  <si>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</si>
  <si>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</si>
  <si>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</si>
  <si>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</si>
  <si>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</si>
  <si>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</si>
  <si>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</si>
  <si>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</si>
  <si>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</si>
  <si>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</si>
  <si>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</si>
  <si>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</si>
  <si>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</si>
  <si>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</si>
  <si>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</si>
  <si>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</si>
  <si>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</si>
  <si>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</si>
  <si>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</si>
  <si>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</si>
  <si>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</si>
  <si>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</si>
  <si>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</si>
  <si>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</si>
  <si>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</si>
  <si>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</si>
  <si>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</si>
  <si>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</si>
  <si>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</si>
  <si>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</si>
  <si>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</si>
  <si>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</si>
  <si>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</si>
  <si>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</si>
  <si>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</si>
  <si>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</si>
  <si>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</si>
  <si>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</si>
  <si>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</si>
  <si>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</si>
  <si>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</si>
  <si>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</si>
  <si>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</si>
  <si>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</si>
  <si>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</si>
  <si>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</si>
  <si>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</si>
  <si>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</si>
  <si>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</si>
  <si>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</si>
  <si>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</si>
  <si>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</si>
  <si>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</si>
  <si>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</si>
  <si>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</si>
  <si>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</si>
  <si>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</si>
  <si>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</si>
  <si>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</si>
  <si>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</si>
  <si>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</si>
  <si>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</si>
  <si>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</si>
  <si>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</si>
  <si>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</si>
  <si>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</si>
  <si>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</si>
  <si>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</si>
  <si>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</si>
  <si>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</si>
  <si>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</si>
  <si>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</si>
  <si>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</si>
  <si>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</si>
  <si>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</si>
  <si>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</si>
  <si>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</si>
  <si>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</si>
  <si>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</si>
  <si>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</si>
  <si>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</si>
  <si>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</si>
  <si>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</si>
  <si>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</si>
  <si>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</si>
  <si>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</si>
  <si>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</si>
  <si>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</si>
  <si>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</si>
  <si>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</si>
  <si>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</si>
  <si>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</si>
  <si>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</si>
  <si>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</si>
  <si>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</si>
  <si>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</si>
  <si>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</si>
  <si>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</si>
  <si>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</si>
  <si>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</si>
  <si>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</si>
  <si>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</si>
  <si>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</si>
  <si>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</si>
  <si>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</si>
  <si>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</si>
  <si>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</si>
  <si>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</si>
  <si>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</si>
  <si>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</si>
  <si>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</si>
  <si>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</si>
  <si>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</si>
  <si>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</si>
  <si>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</si>
  <si>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</si>
  <si>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</si>
  <si>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</si>
  <si>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</si>
  <si>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</si>
  <si>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</si>
  <si>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</si>
  <si>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</si>
  <si>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</si>
  <si>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</si>
  <si>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</si>
  <si>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</si>
  <si>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</si>
  <si>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</si>
  <si>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</si>
  <si>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</si>
  <si>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</si>
  <si>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</si>
  <si>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</si>
  <si>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</si>
  <si>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</si>
  <si>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</si>
  <si>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</si>
  <si>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</si>
  <si>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</si>
  <si>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</si>
  <si>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</si>
  <si>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</si>
  <si>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</si>
  <si>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</si>
  <si>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</si>
  <si>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</si>
  <si>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</si>
  <si>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</si>
  <si>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</si>
  <si>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</si>
  <si>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</si>
  <si>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</si>
  <si>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</si>
  <si>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</si>
  <si>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</si>
  <si>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</si>
  <si>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</si>
  <si>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</si>
  <si>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</si>
  <si>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</si>
  <si>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</si>
  <si>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</si>
  <si>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</si>
  <si>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</si>
  <si>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</si>
  <si>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</si>
  <si>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</si>
  <si>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</si>
  <si>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</si>
  <si>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</si>
  <si>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</si>
  <si>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</si>
  <si>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</si>
  <si>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</si>
  <si>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</si>
  <si>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</si>
  <si>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</si>
  <si>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</si>
  <si>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</si>
  <si>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</si>
  <si>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</si>
  <si>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</si>
  <si>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</si>
  <si>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</si>
  <si>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</si>
  <si>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</si>
  <si>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</si>
  <si>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</si>
  <si>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</si>
  <si>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</si>
  <si>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</si>
  <si>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</si>
  <si>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</si>
  <si>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</si>
  <si>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</si>
  <si>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</si>
  <si>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</si>
  <si>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</si>
  <si>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</si>
  <si>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</si>
  <si>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</si>
  <si>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</si>
  <si>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</si>
  <si>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</si>
  <si>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</si>
  <si>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</si>
  <si>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</si>
  <si>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</si>
  <si>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</si>
  <si>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</si>
  <si>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</si>
  <si>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</si>
  <si>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</si>
  <si>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</si>
  <si>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</si>
  <si>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</si>
  <si>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</si>
  <si>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</si>
  <si>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</si>
  <si>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</si>
  <si>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</si>
  <si>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</si>
  <si>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</si>
  <si>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</si>
  <si>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</si>
  <si>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</si>
  <si>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</si>
  <si>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</si>
  <si>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</si>
  <si>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</si>
  <si>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</si>
  <si>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</si>
  <si>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</si>
  <si>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</si>
  <si>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</si>
  <si>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</si>
  <si>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</si>
  <si>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</si>
  <si>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</si>
  <si>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</si>
  <si>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</si>
  <si>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</si>
  <si>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</si>
  <si>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</si>
  <si>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</si>
  <si>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</si>
  <si>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</si>
  <si>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</si>
  <si>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</si>
  <si>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</si>
  <si>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</si>
  <si>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</si>
  <si>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</si>
  <si>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</si>
  <si>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</si>
  <si>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</si>
  <si>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</si>
  <si>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</si>
  <si>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</si>
  <si>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</si>
  <si>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</si>
  <si>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</si>
  <si>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</si>
  <si>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</si>
  <si>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</si>
  <si>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</si>
  <si>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</si>
  <si>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</si>
  <si>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</si>
  <si>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</si>
  <si>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</si>
  <si>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</si>
  <si>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</si>
  <si>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</si>
  <si>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</si>
  <si>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</si>
  <si>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</si>
  <si>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</si>
  <si>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</si>
  <si>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</si>
  <si>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</si>
  <si>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</si>
  <si>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</si>
  <si>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</si>
  <si>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</si>
  <si>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</si>
  <si>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</si>
  <si>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</si>
  <si>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</si>
  <si>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</si>
  <si>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</si>
  <si>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</si>
  <si>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</si>
  <si>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</si>
  <si>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</si>
  <si>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</si>
  <si>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</si>
  <si>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</si>
  <si>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</si>
  <si>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</si>
  <si>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</si>
  <si>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</si>
  <si>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</si>
  <si>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</si>
  <si>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</si>
  <si>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</si>
  <si>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</si>
  <si>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</si>
  <si>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</si>
  <si>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</si>
  <si>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</si>
  <si>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</si>
  <si>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</si>
  <si>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</si>
  <si>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</si>
  <si>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</si>
  <si>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</si>
  <si>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</si>
  <si>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</si>
  <si>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</si>
  <si>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</si>
  <si>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</si>
  <si>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</si>
  <si>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</si>
  <si>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</si>
  <si>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</si>
  <si>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</si>
  <si>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</si>
  <si>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</si>
  <si>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</si>
  <si>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</si>
  <si>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</si>
  <si>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</si>
  <si>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</si>
  <si>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</si>
  <si>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</si>
  <si>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</si>
  <si>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</si>
  <si>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</si>
  <si>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</si>
  <si>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</si>
  <si>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</si>
  <si>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</si>
  <si>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</si>
  <si>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</si>
  <si>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</si>
  <si>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</si>
  <si>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</si>
  <si>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</si>
  <si>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</si>
  <si>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</si>
  <si>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</si>
  <si>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</si>
  <si>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</si>
  <si>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</si>
  <si>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</si>
  <si>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</si>
  <si>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</si>
  <si>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</si>
  <si>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</si>
  <si>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</si>
  <si>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</si>
  <si>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</si>
  <si>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</si>
  <si>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</si>
  <si>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</si>
  <si>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</si>
  <si>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</si>
  <si>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</si>
  <si>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</si>
  <si>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</si>
  <si>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</si>
  <si>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</si>
  <si>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</si>
  <si>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</si>
  <si>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</si>
  <si>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</si>
  <si>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</si>
  <si>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</si>
  <si>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</si>
  <si>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</si>
  <si>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</si>
  <si>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</si>
  <si>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</si>
  <si>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</si>
  <si>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</si>
  <si>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</si>
  <si>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</si>
  <si>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</si>
  <si>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</si>
  <si>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</si>
  <si>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</si>
  <si>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</si>
  <si>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</si>
  <si>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</si>
  <si>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</si>
  <si>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</si>
  <si>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</si>
  <si>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</si>
  <si>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</si>
  <si>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</si>
  <si>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</si>
  <si>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</si>
  <si>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</si>
  <si>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</si>
  <si>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</si>
  <si>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</si>
  <si>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</si>
  <si>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</si>
  <si>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</si>
  <si>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</si>
  <si>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</si>
  <si>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</si>
  <si>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</si>
  <si>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</si>
  <si>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</si>
  <si>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</si>
  <si>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</si>
  <si>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</si>
  <si>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</si>
  <si>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</si>
  <si>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</si>
  <si>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</si>
  <si>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</si>
  <si>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</si>
  <si>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</si>
  <si>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</si>
  <si>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</si>
  <si>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</si>
  <si>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</si>
  <si>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</si>
  <si>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</si>
  <si>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</si>
  <si>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</si>
  <si>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</si>
  <si>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</si>
  <si>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</si>
  <si>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</si>
  <si>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</si>
  <si>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</si>
  <si>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</si>
  <si>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</si>
  <si>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</si>
  <si>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</si>
  <si>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</si>
  <si>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</si>
  <si>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</si>
  <si>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</si>
  <si>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</si>
  <si>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</si>
  <si>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</si>
  <si>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</si>
  <si>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</si>
  <si>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</si>
  <si>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</si>
  <si>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</si>
  <si>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</si>
  <si>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</si>
  <si>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</si>
  <si>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</si>
  <si>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</si>
  <si>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</si>
  <si>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</si>
  <si>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</si>
  <si>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</si>
  <si>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</si>
  <si>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</si>
  <si>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</si>
  <si>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</si>
  <si>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</si>
  <si>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</si>
  <si>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</si>
  <si>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</si>
  <si>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</si>
  <si>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</si>
  <si>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</si>
  <si>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</si>
  <si>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</si>
  <si>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</si>
  <si>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</si>
  <si>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</si>
  <si>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</si>
  <si>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</si>
  <si>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</si>
  <si>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</si>
  <si>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</si>
  <si>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</si>
  <si>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</si>
  <si>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</si>
  <si>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</si>
  <si>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</si>
  <si>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</si>
  <si>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</si>
  <si>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</si>
  <si>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</si>
  <si>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</si>
  <si>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</si>
  <si>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</si>
  <si>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</si>
  <si>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</si>
  <si>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</si>
  <si>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</si>
  <si>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</si>
  <si>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</si>
  <si>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</si>
  <si>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</si>
  <si>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</si>
  <si>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</si>
  <si>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</si>
  <si>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</si>
  <si>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</si>
  <si>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</si>
  <si>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</si>
  <si>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</si>
  <si>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</si>
  <si>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</si>
  <si>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</si>
  <si>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</si>
  <si>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</si>
  <si>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</si>
  <si>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</si>
  <si>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</si>
  <si>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</si>
  <si>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</si>
  <si>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</si>
  <si>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</si>
  <si>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</si>
  <si>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</si>
  <si>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</si>
  <si>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</si>
  <si>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</si>
  <si>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</si>
  <si>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</si>
  <si>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</si>
  <si>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</si>
  <si>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</si>
  <si>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</si>
  <si>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</si>
  <si>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</si>
  <si>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</si>
  <si>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</si>
  <si>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</si>
  <si>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</si>
  <si>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</si>
  <si>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</si>
  <si>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</si>
  <si>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</si>
  <si>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</si>
  <si>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</si>
  <si>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</si>
  <si>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</si>
  <si>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</si>
  <si>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</si>
  <si>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</si>
  <si>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</si>
  <si>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</si>
  <si>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</si>
  <si>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</si>
  <si>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</si>
  <si>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</si>
  <si>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</si>
  <si>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</si>
  <si>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</si>
  <si>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</si>
  <si>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</si>
  <si>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</si>
  <si>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</si>
  <si>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</si>
  <si>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</si>
  <si>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</si>
  <si>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</si>
  <si>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</si>
  <si>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</si>
  <si>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</si>
  <si>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</si>
  <si>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</si>
  <si>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</si>
  <si>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</si>
  <si>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</si>
  <si>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</si>
  <si>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</si>
  <si>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</si>
  <si>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</si>
  <si>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</si>
  <si>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</si>
  <si>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</si>
  <si>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</si>
  <si>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</si>
  <si>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</si>
  <si>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</si>
  <si>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</si>
  <si>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</si>
  <si>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</si>
  <si>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</si>
  <si>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</si>
  <si>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</si>
  <si>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</si>
  <si>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</si>
  <si>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</si>
  <si>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</si>
  <si>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</si>
  <si>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</si>
  <si>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</si>
  <si>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</si>
  <si>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</si>
  <si>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</si>
  <si>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</si>
  <si>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</si>
  <si>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</si>
  <si>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</si>
  <si>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</si>
  <si>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</si>
  <si>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</si>
  <si>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</si>
  <si>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</si>
  <si>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</si>
  <si>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</si>
  <si>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</si>
  <si>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</si>
  <si>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</si>
  <si>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</si>
  <si>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</si>
  <si>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</si>
  <si>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</si>
  <si>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</si>
  <si>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</si>
  <si>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</si>
  <si>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</si>
  <si>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</si>
  <si>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</si>
  <si>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</si>
  <si>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</si>
  <si>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</si>
  <si>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</si>
  <si>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</si>
  <si>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</si>
  <si>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</si>
  <si>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</si>
  <si>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</si>
  <si>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</si>
  <si>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</si>
  <si>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</si>
  <si>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</si>
  <si>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</si>
  <si>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</si>
  <si>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</si>
  <si>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</si>
  <si>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</si>
  <si>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</si>
  <si>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</si>
  <si>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</si>
  <si>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</si>
  <si>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</si>
  <si>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</si>
  <si>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</si>
  <si>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</si>
  <si>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</si>
  <si>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</si>
  <si>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</si>
  <si>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</si>
  <si>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</si>
  <si>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</si>
  <si>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</si>
  <si>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</si>
  <si>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</si>
  <si>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</si>
  <si>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</si>
  <si>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</si>
  <si>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</si>
  <si>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</si>
  <si>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</si>
  <si>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</si>
  <si>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</si>
  <si>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</si>
  <si>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</si>
  <si>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</si>
  <si>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</si>
  <si>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</si>
  <si>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</si>
  <si>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</si>
  <si>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</si>
  <si>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</si>
  <si>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</si>
  <si>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</si>
  <si>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</si>
  <si>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</si>
  <si>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</si>
  <si>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</si>
  <si>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</si>
  <si>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</si>
  <si>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</si>
  <si>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</si>
  <si>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</si>
  <si>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</si>
  <si>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</si>
  <si>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</si>
  <si>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</si>
  <si>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</si>
  <si>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</si>
  <si>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</si>
  <si>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</si>
  <si>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</si>
  <si>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</si>
  <si>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</si>
  <si>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</si>
  <si>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</si>
  <si>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</si>
  <si>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</si>
  <si>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</si>
  <si>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</si>
  <si>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</si>
  <si>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</si>
  <si>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</si>
  <si>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</si>
  <si>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</si>
  <si>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</si>
  <si>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</si>
  <si>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</si>
  <si>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</si>
  <si>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</si>
  <si>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</si>
  <si>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</si>
  <si>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</si>
  <si>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</si>
  <si>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</si>
  <si>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</si>
  <si>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</si>
  <si>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</si>
  <si>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</si>
  <si>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</si>
  <si>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</si>
  <si>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</si>
  <si>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</si>
  <si>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</si>
  <si>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</si>
  <si>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</si>
  <si>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</si>
  <si>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</si>
  <si>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</si>
  <si>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</si>
  <si>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</si>
  <si>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</si>
  <si>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</si>
  <si>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</si>
  <si>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</si>
  <si>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</si>
  <si>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</si>
  <si>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</si>
  <si>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</si>
  <si>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</si>
  <si>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</si>
  <si>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</si>
  <si>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</si>
  <si>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</si>
  <si>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</si>
  <si>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</si>
  <si>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</si>
  <si>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</si>
  <si>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</si>
  <si>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</si>
  <si>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</si>
  <si>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</si>
  <si>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</si>
  <si>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</si>
  <si>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</si>
  <si>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</si>
  <si>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</si>
  <si>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</si>
  <si>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</si>
  <si>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</si>
  <si>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</si>
  <si>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</si>
  <si>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</si>
  <si>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</si>
  <si>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</si>
  <si>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</si>
  <si>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</si>
  <si>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</si>
  <si>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</si>
  <si>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</si>
  <si>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</si>
  <si>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</si>
  <si>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</si>
  <si>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</si>
  <si>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</si>
  <si>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</si>
  <si>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</si>
  <si>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</si>
  <si>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</si>
  <si>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</si>
  <si>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</si>
  <si>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</si>
  <si>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</si>
  <si>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</si>
  <si>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</si>
  <si>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</si>
  <si>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</si>
  <si>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</si>
  <si>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</si>
  <si>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</si>
  <si>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</si>
  <si>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</si>
  <si>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</si>
  <si>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</si>
  <si>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</si>
  <si>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</si>
  <si>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</si>
  <si>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</si>
  <si>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</si>
  <si>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</si>
  <si>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</si>
  <si>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</si>
  <si>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</si>
  <si>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</si>
  <si>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</si>
  <si>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</si>
  <si>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</si>
  <si>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</si>
  <si>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</si>
  <si>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</si>
  <si>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</si>
  <si>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</si>
  <si>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</si>
  <si>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</si>
  <si>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</si>
  <si>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</si>
  <si>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</si>
  <si>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</si>
  <si>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</si>
  <si>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</si>
  <si>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</si>
  <si>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</si>
  <si>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</si>
  <si>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</si>
  <si>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</si>
  <si>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</si>
  <si>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</si>
  <si>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</si>
  <si>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</si>
  <si>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</si>
  <si>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</si>
  <si>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</si>
  <si>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</si>
  <si>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</si>
  <si>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</si>
  <si>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</si>
  <si>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</si>
  <si>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</si>
  <si>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</si>
  <si>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</si>
  <si>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</si>
  <si>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</si>
  <si>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</si>
  <si>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</si>
  <si>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</si>
  <si>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</si>
  <si>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</si>
  <si>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</si>
  <si>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</si>
  <si>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</si>
  <si>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</si>
  <si>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</si>
  <si>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</si>
  <si>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</si>
  <si>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</si>
  <si>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</si>
  <si>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</si>
  <si>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</si>
  <si>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</si>
  <si>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</si>
  <si>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</si>
  <si>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</si>
  <si>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</si>
  <si>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</si>
  <si>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</si>
  <si>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</si>
  <si>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</si>
  <si>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</si>
  <si>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</si>
  <si>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</si>
  <si>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</si>
  <si>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</si>
  <si>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</si>
  <si>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</si>
  <si>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</si>
  <si>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</si>
  <si>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</si>
  <si>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</si>
  <si>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</si>
  <si>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</si>
  <si>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</si>
  <si>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</si>
  <si>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</si>
  <si>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</si>
  <si>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</si>
  <si>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</si>
  <si>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</si>
  <si>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</si>
  <si>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</si>
  <si>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</si>
  <si>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</si>
  <si>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</si>
  <si>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</si>
  <si>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</si>
  <si>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</si>
  <si>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</si>
  <si>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</si>
  <si>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</si>
  <si>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</si>
  <si>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</si>
  <si>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</si>
  <si>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</si>
  <si>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</si>
  <si>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</si>
  <si>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</si>
  <si>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</si>
  <si>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</si>
  <si>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</si>
  <si>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</si>
  <si>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</si>
  <si>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</si>
  <si>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</si>
  <si>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</si>
  <si>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</si>
  <si>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</si>
  <si>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</si>
  <si>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</si>
  <si>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</si>
  <si>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</si>
  <si>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</si>
  <si>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</si>
  <si>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</si>
  <si>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</si>
  <si>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</si>
  <si>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</si>
  <si>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</si>
  <si>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</si>
  <si>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</si>
  <si>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</si>
  <si>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</si>
  <si>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</si>
  <si>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</si>
  <si>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</si>
  <si>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</si>
  <si>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</si>
  <si>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</si>
  <si>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</si>
  <si>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</si>
  <si>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</si>
  <si>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</si>
  <si>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</si>
  <si>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</si>
  <si>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</si>
  <si>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</si>
  <si>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</si>
  <si>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</si>
  <si>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</si>
  <si>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</si>
  <si>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</si>
  <si>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</si>
  <si>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</si>
  <si>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</si>
  <si>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</si>
  <si>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</si>
  <si>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</si>
  <si>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</si>
  <si>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</si>
  <si>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</si>
  <si>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</si>
  <si>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</si>
  <si>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</si>
  <si>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</si>
  <si>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</si>
  <si>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</si>
  <si>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</si>
  <si>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</si>
  <si>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</si>
  <si>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</si>
  <si>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</si>
  <si>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</si>
  <si>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</si>
  <si>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</si>
  <si>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</si>
  <si>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</si>
  <si>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</si>
  <si>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</si>
  <si>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</si>
  <si>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</si>
  <si>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</si>
  <si>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</si>
  <si>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</si>
  <si>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</si>
  <si>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</si>
  <si>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</si>
  <si>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</si>
  <si>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</si>
  <si>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</si>
  <si>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</si>
  <si>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</si>
  <si>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</si>
  <si>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</si>
  <si>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</si>
  <si>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</si>
  <si>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</si>
  <si>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</si>
  <si>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</si>
  <si>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</si>
  <si>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</si>
  <si>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</si>
  <si>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</si>
  <si>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</si>
  <si>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</si>
  <si>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</si>
  <si>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</si>
  <si>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</si>
  <si>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</si>
  <si>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</si>
  <si>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</si>
  <si>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</si>
  <si>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</si>
  <si>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</si>
  <si>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</si>
  <si>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</si>
  <si>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</si>
  <si>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</si>
  <si>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</si>
  <si>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</si>
  <si>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</si>
  <si>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</si>
  <si>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</si>
  <si>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</si>
  <si>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</si>
  <si>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</si>
  <si>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</si>
  <si>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</si>
  <si>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</si>
  <si>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</si>
  <si>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</si>
  <si>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</si>
  <si>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</si>
  <si>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</si>
  <si>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</si>
  <si>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</si>
  <si>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</si>
  <si>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</si>
  <si>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</si>
  <si>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</si>
  <si>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</si>
  <si>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</si>
  <si>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</si>
  <si>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</si>
  <si>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</si>
  <si>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</si>
  <si>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</si>
  <si>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</si>
  <si>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</si>
  <si>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</si>
  <si>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</si>
  <si>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</si>
  <si>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</si>
  <si>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</si>
  <si>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</si>
  <si>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</si>
  <si>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</si>
  <si>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</si>
  <si>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</si>
  <si>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</si>
  <si>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</si>
  <si>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</si>
  <si>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</si>
  <si>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</si>
  <si>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</si>
  <si>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</si>
  <si>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</si>
  <si>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</si>
  <si>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</si>
  <si>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</si>
  <si>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</si>
  <si>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</si>
  <si>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</si>
  <si>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</si>
  <si>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</si>
  <si>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</si>
  <si>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</si>
  <si>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</si>
  <si>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</si>
  <si>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</si>
  <si>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</si>
  <si>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</si>
  <si>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</si>
  <si>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</si>
  <si>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</si>
  <si>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</si>
  <si>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</si>
  <si>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</si>
  <si>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</si>
  <si>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</si>
  <si>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</si>
  <si>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</si>
  <si>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</si>
  <si>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</si>
  <si>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</si>
  <si>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</si>
  <si>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</si>
  <si>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</si>
  <si>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</si>
  <si>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</si>
  <si>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</si>
  <si>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</si>
  <si>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</si>
  <si>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</si>
  <si>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</si>
  <si>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</si>
  <si>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</si>
  <si>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</si>
  <si>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</si>
  <si>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</si>
  <si>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</si>
  <si>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</si>
  <si>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</si>
  <si>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</si>
  <si>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</si>
  <si>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</si>
  <si>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</si>
  <si>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</si>
  <si>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</si>
  <si>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</si>
  <si>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</si>
  <si>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</si>
  <si>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</si>
  <si>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</si>
  <si>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</si>
  <si>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</si>
  <si>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</si>
  <si>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</si>
  <si>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</si>
  <si>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</si>
  <si>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</si>
  <si>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</si>
  <si>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</si>
  <si>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</si>
  <si>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</si>
  <si>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</si>
  <si>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</si>
  <si>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</si>
  <si>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</si>
  <si>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</si>
  <si>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</si>
  <si>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</si>
  <si>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</si>
  <si>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</si>
  <si>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</si>
  <si>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</si>
  <si>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</si>
  <si>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</si>
  <si>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</si>
  <si>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</si>
  <si>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</si>
  <si>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</si>
  <si>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</si>
  <si>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</si>
  <si>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</si>
  <si>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</si>
  <si>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</si>
  <si>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</si>
  <si>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</si>
  <si>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</si>
  <si>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</si>
  <si>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</si>
  <si>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</si>
  <si>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</si>
  <si>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</si>
  <si>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</si>
  <si>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</si>
  <si>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</si>
  <si>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</si>
  <si>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</si>
  <si>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</si>
  <si>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</si>
  <si>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</si>
  <si>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</si>
  <si>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</si>
  <si>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</si>
  <si>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</si>
  <si>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</si>
  <si>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</si>
  <si>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</si>
  <si>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</si>
  <si>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</si>
  <si>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</si>
  <si>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</si>
  <si>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</si>
  <si>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</si>
  <si>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</si>
  <si>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</si>
  <si>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</si>
  <si>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</si>
  <si>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</si>
  <si>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</si>
  <si>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</si>
  <si>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</si>
  <si>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</si>
  <si>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</si>
  <si>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</si>
  <si>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</si>
  <si>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</si>
  <si>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</si>
  <si>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</si>
  <si>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</si>
  <si>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</si>
  <si>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</si>
  <si>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</si>
  <si>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</si>
  <si>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</si>
  <si>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</si>
  <si>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</si>
  <si>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</si>
  <si>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</si>
  <si>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</si>
  <si>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</si>
  <si>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</si>
  <si>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</si>
  <si>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</si>
  <si>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</si>
  <si>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</si>
  <si>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</si>
  <si>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</si>
  <si>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</si>
  <si>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</si>
  <si>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</si>
  <si>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</si>
  <si>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</si>
  <si>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</si>
  <si>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</si>
  <si>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</si>
  <si>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</si>
  <si>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</si>
  <si>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</si>
  <si>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</si>
  <si>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</si>
  <si>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</si>
  <si>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</si>
  <si>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</si>
  <si>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</si>
  <si>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</si>
  <si>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</si>
  <si>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</si>
  <si>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</si>
  <si>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</si>
  <si>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</si>
  <si>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</si>
  <si>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</si>
  <si>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</si>
  <si>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</si>
  <si>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</si>
  <si>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</si>
  <si>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</si>
  <si>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</si>
  <si>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</si>
  <si>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</si>
  <si>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</si>
  <si>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</si>
  <si>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</si>
  <si>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</si>
  <si>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</si>
  <si>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</si>
  <si>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</si>
  <si>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</si>
  <si>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</si>
  <si>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</si>
  <si>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</si>
  <si>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</si>
  <si>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</si>
  <si>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</si>
  <si>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</si>
  <si>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</si>
  <si>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</si>
  <si>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</si>
  <si>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</si>
  <si>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</si>
  <si>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</si>
  <si>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</si>
  <si>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</si>
  <si>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</si>
  <si>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</si>
  <si>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</si>
  <si>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</si>
  <si>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</si>
  <si>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</si>
  <si>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</si>
  <si>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</si>
  <si>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</si>
  <si>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</si>
  <si>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</si>
  <si>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</si>
  <si>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</si>
  <si>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</si>
  <si>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</si>
  <si>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</si>
  <si>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</si>
  <si>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</si>
  <si>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</si>
  <si>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</si>
  <si>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</si>
  <si>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</si>
  <si>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</si>
  <si>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</si>
  <si>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</si>
  <si>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</si>
  <si>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</si>
  <si>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</si>
  <si>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</si>
  <si>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</si>
  <si>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</si>
  <si>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</si>
  <si>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</si>
  <si>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</si>
  <si>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</si>
  <si>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</si>
  <si>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</si>
  <si>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</si>
  <si>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</si>
  <si>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</si>
  <si>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</si>
  <si>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</si>
  <si>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</si>
  <si>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</si>
  <si>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</si>
  <si>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</si>
  <si>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</si>
  <si>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</si>
  <si>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</si>
  <si>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</si>
  <si>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</si>
  <si>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</si>
  <si>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</si>
  <si>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</si>
  <si>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</si>
  <si>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</si>
  <si>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</si>
  <si>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</si>
  <si>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</si>
  <si>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</si>
  <si>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</si>
  <si>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</si>
  <si>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</si>
  <si>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</si>
  <si>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</si>
  <si>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</si>
  <si>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</si>
  <si>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</si>
  <si>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</si>
  <si>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</si>
  <si>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</si>
  <si>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</si>
  <si>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</si>
  <si>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</si>
  <si>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</si>
  <si>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</si>
  <si>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</si>
  <si>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</si>
  <si>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</si>
  <si>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</si>
  <si>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</si>
  <si>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</si>
  <si>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</si>
  <si>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</si>
  <si>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</si>
  <si>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</si>
  <si>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</si>
  <si>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</si>
  <si>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</si>
  <si>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</si>
  <si>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</si>
  <si>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</si>
  <si>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</si>
  <si>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</si>
  <si>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</si>
  <si>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</si>
  <si>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</si>
  <si>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</si>
  <si>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</si>
  <si>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</si>
  <si>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</si>
  <si>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</si>
  <si>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</si>
  <si>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</si>
  <si>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</si>
  <si>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</si>
  <si>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</si>
  <si>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</si>
  <si>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</si>
  <si>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</si>
  <si>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</si>
  <si>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</si>
  <si>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</si>
  <si>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</si>
  <si>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</si>
  <si>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</si>
  <si>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</si>
  <si>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</si>
  <si>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</si>
  <si>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</si>
  <si>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</si>
  <si>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</si>
  <si>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</si>
  <si>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</si>
  <si>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</si>
  <si>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</si>
  <si>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</si>
  <si>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</si>
  <si>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</si>
  <si>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</si>
  <si>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</si>
  <si>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</si>
  <si>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</si>
  <si>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</si>
  <si>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</si>
  <si>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</si>
  <si>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</si>
  <si>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</si>
  <si>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</si>
  <si>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</si>
  <si>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</si>
  <si>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</si>
  <si>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</si>
  <si>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</si>
  <si>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</si>
  <si>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</si>
  <si>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</si>
  <si>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</si>
  <si>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</si>
  <si>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</si>
  <si>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</si>
  <si>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</si>
  <si>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</si>
  <si>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</si>
  <si>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</si>
  <si>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</si>
  <si>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</si>
  <si>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</si>
  <si>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</si>
  <si>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</si>
  <si>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</si>
  <si>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</si>
  <si>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</si>
  <si>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</si>
  <si>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</si>
  <si>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</si>
  <si>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</si>
  <si>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</si>
  <si>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</si>
  <si>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</si>
  <si>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</si>
  <si>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</si>
  <si>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</si>
  <si>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</si>
  <si>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</si>
  <si>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</si>
  <si>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</si>
  <si>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</si>
  <si>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</si>
  <si>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</si>
  <si>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</si>
  <si>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</si>
  <si>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</si>
  <si>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</si>
  <si>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</si>
  <si>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</si>
  <si>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</si>
  <si>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</si>
  <si>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</si>
  <si>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</si>
  <si>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</si>
  <si>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</si>
  <si>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</si>
  <si>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</si>
  <si>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</si>
  <si>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</si>
  <si>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</si>
  <si>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</si>
  <si>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</si>
  <si>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</si>
  <si>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</si>
  <si>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</si>
  <si>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</si>
  <si>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</si>
  <si>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</si>
  <si>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</si>
  <si>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</si>
  <si>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</si>
  <si>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</si>
  <si>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</si>
  <si>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</si>
  <si>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</si>
  <si>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</si>
  <si>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</si>
  <si>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</si>
  <si>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</si>
  <si>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</si>
  <si>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</si>
  <si>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</si>
  <si>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</si>
  <si>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</si>
  <si>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</si>
  <si>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</si>
  <si>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</si>
  <si>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</si>
  <si>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</si>
  <si>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</si>
  <si>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</si>
  <si>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</si>
  <si>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</si>
  <si>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</si>
  <si>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</si>
  <si>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</si>
  <si>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</si>
  <si>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</si>
  <si>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</si>
  <si>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</si>
  <si>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</si>
  <si>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</si>
  <si>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</si>
  <si>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</si>
  <si>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</si>
  <si>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</si>
  <si>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</si>
  <si>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</si>
  <si>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</si>
  <si>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</si>
  <si>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</si>
  <si>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</si>
  <si>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</si>
  <si>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</si>
  <si>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</si>
  <si>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</si>
  <si>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</si>
  <si>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</si>
  <si>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</si>
  <si>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</si>
  <si>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</si>
  <si>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</si>
  <si>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</si>
  <si>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</si>
  <si>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</si>
  <si>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</si>
  <si>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</si>
  <si>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</si>
  <si>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</si>
  <si>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</si>
  <si>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</si>
  <si>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</si>
  <si>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</si>
  <si>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</si>
  <si>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</si>
  <si>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</si>
  <si>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</si>
  <si>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</si>
  <si>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</si>
  <si>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</si>
  <si>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</si>
  <si>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</si>
  <si>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</si>
  <si>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</si>
  <si>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</si>
  <si>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</si>
  <si>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</si>
  <si>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</si>
  <si>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</si>
  <si>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</si>
  <si>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</si>
  <si>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</si>
  <si>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</si>
  <si>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</si>
  <si>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</si>
  <si>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</si>
  <si>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</si>
  <si>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</si>
  <si>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</si>
  <si>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</si>
  <si>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</si>
  <si>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</si>
  <si>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</si>
  <si>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</si>
  <si>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</si>
  <si>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</si>
  <si>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</si>
  <si>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</si>
  <si>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</si>
  <si>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</si>
  <si>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</si>
  <si>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</si>
  <si>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</si>
  <si>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</si>
  <si>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</si>
  <si>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</si>
  <si>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</si>
  <si>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</si>
  <si>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</si>
  <si>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</si>
  <si>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</si>
  <si>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</si>
  <si>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</si>
  <si>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</si>
  <si>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</si>
  <si>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</si>
  <si>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</si>
  <si>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</si>
  <si>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</si>
  <si>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</si>
  <si>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</si>
  <si>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</si>
  <si>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</si>
  <si>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</si>
  <si>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</si>
  <si>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</si>
  <si>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</si>
  <si>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</si>
  <si>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</si>
  <si>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</si>
  <si>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</si>
  <si>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</si>
  <si>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</si>
  <si>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</si>
  <si>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</si>
  <si>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</si>
  <si>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</si>
  <si>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</si>
  <si>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</si>
  <si>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</si>
  <si>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</si>
  <si>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</si>
  <si>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</si>
  <si>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</si>
  <si>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</si>
  <si>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</si>
  <si>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</si>
  <si>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</si>
  <si>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</si>
  <si>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</si>
  <si>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</si>
  <si>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</si>
  <si>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</si>
  <si>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</si>
  <si>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</si>
  <si>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</si>
  <si>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</si>
  <si>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</si>
  <si>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</si>
  <si>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</si>
  <si>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</si>
  <si>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</si>
  <si>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</si>
  <si>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</si>
  <si>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</si>
  <si>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</si>
  <si>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</si>
  <si>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</si>
  <si>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</si>
  <si>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</si>
  <si>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</si>
  <si>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</si>
  <si>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</si>
  <si>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</si>
  <si>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</si>
  <si>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</si>
  <si>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</si>
  <si>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</si>
  <si>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</si>
  <si>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</si>
  <si>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</si>
  <si>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</si>
  <si>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</si>
  <si>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</si>
  <si>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</si>
  <si>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</si>
  <si>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</si>
  <si>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</si>
  <si>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</si>
  <si>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</si>
  <si>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</si>
  <si>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</si>
  <si>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</si>
  <si>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</si>
  <si>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</si>
  <si>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</si>
  <si>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</si>
  <si>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</si>
  <si>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</si>
  <si>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</si>
  <si>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</si>
  <si>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</si>
  <si>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</si>
  <si>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</si>
  <si>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</si>
  <si>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</si>
  <si>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</si>
  <si>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</si>
  <si>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</si>
  <si>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</si>
  <si>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</si>
  <si>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</si>
  <si>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</si>
  <si>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</si>
  <si>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</si>
  <si>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</si>
  <si>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</si>
  <si>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</si>
  <si>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</si>
  <si>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</si>
  <si>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</si>
  <si>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</si>
  <si>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</si>
  <si>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</si>
  <si>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</si>
  <si>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</si>
  <si>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</si>
  <si>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</si>
  <si>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</si>
  <si>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</si>
  <si>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</si>
  <si>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</si>
  <si>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</si>
  <si>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</si>
  <si>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</si>
  <si>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</si>
  <si>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</si>
  <si>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</si>
  <si>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</si>
  <si>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</si>
  <si>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</si>
  <si>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</si>
  <si>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</si>
  <si>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</si>
  <si>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</si>
  <si>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</si>
  <si>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</si>
  <si>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</si>
  <si>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</si>
  <si>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</si>
  <si>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</si>
  <si>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</si>
  <si>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</si>
  <si>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</si>
  <si>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</si>
  <si>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</si>
  <si>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</si>
  <si>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</si>
  <si>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</si>
  <si>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</si>
  <si>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</si>
  <si>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</si>
  <si>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</si>
  <si>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</si>
  <si>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</si>
  <si>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</si>
  <si>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</si>
  <si>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</si>
  <si>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</si>
  <si>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</si>
  <si>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</si>
  <si>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</si>
  <si>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</si>
  <si>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</si>
  <si>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</si>
  <si>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</si>
  <si>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</si>
  <si>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</si>
  <si>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</si>
  <si>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</si>
  <si>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</si>
  <si>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</si>
  <si>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</si>
  <si>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</si>
  <si>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</si>
  <si>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</si>
  <si>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</si>
  <si>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</si>
  <si>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</si>
  <si>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</si>
  <si>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</si>
  <si>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</si>
  <si>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</si>
  <si>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</si>
  <si>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</si>
  <si>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</si>
  <si>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</si>
  <si>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</si>
  <si>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</si>
  <si>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</si>
  <si>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</si>
  <si>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</si>
  <si>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</si>
  <si>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</si>
  <si>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</si>
  <si>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</si>
  <si>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</si>
  <si>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</si>
  <si>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</si>
  <si>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</si>
  <si>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</si>
  <si>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</si>
  <si>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</si>
  <si>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</si>
  <si>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</si>
  <si>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</si>
  <si>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</si>
  <si>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</si>
  <si>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</si>
  <si>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</si>
  <si>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</si>
  <si>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</si>
  <si>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</si>
  <si>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</si>
  <si>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</si>
  <si>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</si>
  <si>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</si>
  <si>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</si>
  <si>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</si>
  <si>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</si>
  <si>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</si>
  <si>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</si>
  <si>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</si>
  <si>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</si>
  <si>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</si>
  <si>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</si>
  <si>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</si>
  <si>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</si>
  <si>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</si>
  <si>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</si>
  <si>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</si>
  <si>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</si>
  <si>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</si>
  <si>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</si>
  <si>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</si>
  <si>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</si>
  <si>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</si>
  <si>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</si>
  <si>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</si>
  <si>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</si>
  <si>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</si>
  <si>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</si>
  <si>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</si>
  <si>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</si>
  <si>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</si>
  <si>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</si>
  <si>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</si>
  <si>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</si>
  <si>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</si>
  <si>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</si>
  <si>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</si>
  <si>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</si>
  <si>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</si>
  <si>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</si>
  <si>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</si>
  <si>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</si>
  <si>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</si>
  <si>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</si>
  <si>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</si>
  <si>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</si>
  <si>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</si>
  <si>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</si>
  <si>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</si>
  <si>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</si>
  <si>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</si>
  <si>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</si>
  <si>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</si>
  <si>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</si>
  <si>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</si>
  <si>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</si>
  <si>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</si>
  <si>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</si>
  <si>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</si>
  <si>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</si>
  <si>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</si>
  <si>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</si>
  <si>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</si>
  <si>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</si>
  <si>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</si>
  <si>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</si>
  <si>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</si>
  <si>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</si>
  <si>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</si>
  <si>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</si>
  <si>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</si>
  <si>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</si>
  <si>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</si>
  <si>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</si>
  <si>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</si>
  <si>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</si>
  <si>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</si>
  <si>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</si>
  <si>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</si>
  <si>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</si>
  <si>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</si>
  <si>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</si>
  <si>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</si>
  <si>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</si>
  <si>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</si>
  <si>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</si>
  <si>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</si>
  <si>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</si>
  <si>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</si>
  <si>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</si>
  <si>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</si>
  <si>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</si>
  <si>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</si>
  <si>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</si>
  <si>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</si>
  <si>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</si>
  <si>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</si>
  <si>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</si>
  <si>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</si>
  <si>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</si>
  <si>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</si>
  <si>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</si>
  <si>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</si>
  <si>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</si>
  <si>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</si>
  <si>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</si>
  <si>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</si>
  <si>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</si>
  <si>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</si>
  <si>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</si>
  <si>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</si>
  <si>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</si>
  <si>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</si>
  <si>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</si>
  <si>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</si>
  <si>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</si>
  <si>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</si>
  <si>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</si>
  <si>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</si>
  <si>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</si>
  <si>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</si>
  <si>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</si>
  <si>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</si>
  <si>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</si>
  <si>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</si>
  <si>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</si>
  <si>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</si>
  <si>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</si>
  <si>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</si>
  <si>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</si>
  <si>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</si>
  <si>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</si>
  <si>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</si>
  <si>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</si>
  <si>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</si>
  <si>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</si>
  <si>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</si>
  <si>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</si>
  <si>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</si>
  <si>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</si>
  <si>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</si>
  <si>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</si>
  <si>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</si>
  <si>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</si>
  <si>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</si>
  <si>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</si>
  <si>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</si>
  <si>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</si>
  <si>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</si>
  <si>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</si>
  <si>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</si>
  <si>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</si>
  <si>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</si>
  <si>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</si>
  <si>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</si>
  <si>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</si>
  <si>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</si>
  <si>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</si>
  <si>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</si>
  <si>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</si>
  <si>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</si>
  <si>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</si>
  <si>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</si>
  <si>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</si>
  <si>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</si>
  <si>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</si>
  <si>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</si>
  <si>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</si>
  <si>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</si>
  <si>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</si>
  <si>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</si>
  <si>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</si>
  <si>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</si>
  <si>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</si>
  <si>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</si>
  <si>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</si>
  <si>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</si>
  <si>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</si>
  <si>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</si>
  <si>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</si>
  <si>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</si>
  <si>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</si>
  <si>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</si>
  <si>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</si>
  <si>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</si>
  <si>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</si>
  <si>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</si>
  <si>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</si>
  <si>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</si>
  <si>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</si>
  <si>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</si>
  <si>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</si>
  <si>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</si>
  <si>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</si>
  <si>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</si>
  <si>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</si>
  <si>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</si>
  <si>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</si>
  <si>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</si>
  <si>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</si>
  <si>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</si>
  <si>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</si>
  <si>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</si>
  <si>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</si>
  <si>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</si>
  <si>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</si>
  <si>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</si>
  <si>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</si>
  <si>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</si>
  <si>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</si>
  <si>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</si>
  <si>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</si>
  <si>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</si>
  <si>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</si>
  <si>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</si>
  <si>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</si>
  <si>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</si>
  <si>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</si>
  <si>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</si>
  <si>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</si>
  <si>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</si>
  <si>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</si>
  <si>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</si>
  <si>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</si>
  <si>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</si>
  <si>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</si>
  <si>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</si>
  <si>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</si>
  <si>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</si>
  <si>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</si>
  <si>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</si>
  <si>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</si>
  <si>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</si>
  <si>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</si>
  <si>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</si>
  <si>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</si>
  <si>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</si>
  <si>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</si>
  <si>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</si>
  <si>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</si>
  <si>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</si>
  <si>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</si>
  <si>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</si>
  <si>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</si>
  <si>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</si>
  <si>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</si>
  <si>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</si>
  <si>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</si>
  <si>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</si>
  <si>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</si>
  <si>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</si>
  <si>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</si>
  <si>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</si>
  <si>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</si>
  <si>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</si>
  <si>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</si>
  <si>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</si>
  <si>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</si>
  <si>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</si>
  <si>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</si>
  <si>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</si>
  <si>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</si>
  <si>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</si>
  <si>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</si>
  <si>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</si>
  <si>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</si>
  <si>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</si>
  <si>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</si>
  <si>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</si>
  <si>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</si>
  <si>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</si>
  <si>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</si>
  <si>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</si>
  <si>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</si>
  <si>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</si>
  <si>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</si>
  <si>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</si>
  <si>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</si>
  <si>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</si>
  <si>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</si>
  <si>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</si>
  <si>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</si>
  <si>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</si>
  <si>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</si>
  <si>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</si>
  <si>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</si>
  <si>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</si>
  <si>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</si>
  <si>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</si>
  <si>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</si>
  <si>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</si>
  <si>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</si>
  <si>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</si>
  <si>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</si>
  <si>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</si>
  <si>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</si>
  <si>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</si>
  <si>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</si>
  <si>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</si>
  <si>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</si>
  <si>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</si>
  <si>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</si>
  <si>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</si>
  <si>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</si>
  <si>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</si>
  <si>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</si>
  <si>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</si>
  <si>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</si>
  <si>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</si>
  <si>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</si>
  <si>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</si>
  <si>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</si>
  <si>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</si>
  <si>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</si>
  <si>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</si>
  <si>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</si>
  <si>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</si>
  <si>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</si>
  <si>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</si>
  <si>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</si>
  <si>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</si>
  <si>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</si>
  <si>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</si>
  <si>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</si>
  <si>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</si>
  <si>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</si>
  <si>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</si>
  <si>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</si>
  <si>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</si>
  <si>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</si>
  <si>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</si>
  <si>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</si>
  <si>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</si>
  <si>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</si>
  <si>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</si>
  <si>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</si>
  <si>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</si>
  <si>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</si>
  <si>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</si>
  <si>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</si>
  <si>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</si>
  <si>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</si>
  <si>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</si>
  <si>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</si>
  <si>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</si>
  <si>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</si>
  <si>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</si>
  <si>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</si>
  <si>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</si>
  <si>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</si>
  <si>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</si>
  <si>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</si>
  <si>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</si>
  <si>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</si>
  <si>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</si>
  <si>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</si>
  <si>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</si>
  <si>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</si>
  <si>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</si>
  <si>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</si>
  <si>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</si>
  <si>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</si>
  <si>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</si>
  <si>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</si>
  <si>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</si>
  <si>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</si>
  <si>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</si>
  <si>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</si>
  <si>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</si>
  <si>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</si>
  <si>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</si>
  <si>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</si>
  <si>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</si>
  <si>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</si>
  <si>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</si>
  <si>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</si>
  <si>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</si>
  <si>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</si>
  <si>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</si>
  <si>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</si>
  <si>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</si>
  <si>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</si>
  <si>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</si>
  <si>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</si>
  <si>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</si>
  <si>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</si>
  <si>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</si>
  <si>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</si>
  <si>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</si>
  <si>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</si>
  <si>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</si>
  <si>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</si>
  <si>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</si>
  <si>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</si>
  <si>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</si>
  <si>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</si>
  <si>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</si>
  <si>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</si>
  <si>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</si>
  <si>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</si>
  <si>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</si>
  <si>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</si>
  <si>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</si>
  <si>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</si>
  <si>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</si>
  <si>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</si>
  <si>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</si>
  <si>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</si>
  <si>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</si>
  <si>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</si>
  <si>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</si>
  <si>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</si>
  <si>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</si>
  <si>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</si>
  <si>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</si>
  <si>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</si>
  <si>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</si>
  <si>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</si>
  <si>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</si>
  <si>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</si>
  <si>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</si>
  <si>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</si>
  <si>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</si>
  <si>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</si>
  <si>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</si>
  <si>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</si>
  <si>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</si>
  <si>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</si>
  <si>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</si>
  <si>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</si>
  <si>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</si>
  <si>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</si>
  <si>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</si>
  <si>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</si>
  <si>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</si>
  <si>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</si>
  <si>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</si>
  <si>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</si>
  <si>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</si>
  <si>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</si>
  <si>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</si>
  <si>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</si>
  <si>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</si>
  <si>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</si>
  <si>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</si>
  <si>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</si>
  <si>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</si>
  <si>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</si>
  <si>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</si>
  <si>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</si>
  <si>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</si>
  <si>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</si>
  <si>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</si>
  <si>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</si>
  <si>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</si>
  <si>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</si>
  <si>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</si>
  <si>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</si>
  <si>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</si>
  <si>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</si>
  <si>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</si>
  <si>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</si>
  <si>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</si>
  <si>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</si>
  <si>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</si>
  <si>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</si>
  <si>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</si>
  <si>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</si>
  <si>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</si>
  <si>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</si>
  <si>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</si>
  <si>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</si>
  <si>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</si>
  <si>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</si>
  <si>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</si>
  <si>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</si>
  <si>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</si>
  <si>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</si>
  <si>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</si>
  <si>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</si>
  <si>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</si>
  <si>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</si>
  <si>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</si>
  <si>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</si>
  <si>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</si>
  <si>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</si>
  <si>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</si>
  <si>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</si>
  <si>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</si>
  <si>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</si>
  <si>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</si>
  <si>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</si>
  <si>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</si>
  <si>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</si>
  <si>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</si>
  <si>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</si>
  <si>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</si>
  <si>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</si>
  <si>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</si>
  <si>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</si>
  <si>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</si>
  <si>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</si>
  <si>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</si>
  <si>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</si>
  <si>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</si>
  <si>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</si>
  <si>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</si>
  <si>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</si>
  <si>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</si>
  <si>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</si>
  <si>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</si>
  <si>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</si>
  <si>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</si>
  <si>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</si>
  <si>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</si>
  <si>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</si>
  <si>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</si>
  <si>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</si>
  <si>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</si>
  <si>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</si>
  <si>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</si>
  <si>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</si>
  <si>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</si>
  <si>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</si>
  <si>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</si>
  <si>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</si>
  <si>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</si>
  <si>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</si>
  <si>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</si>
  <si>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</si>
  <si>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</si>
  <si>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</si>
  <si>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</si>
  <si>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</si>
  <si>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</si>
  <si>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</si>
  <si>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</si>
  <si>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</si>
  <si>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</si>
  <si>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</si>
  <si>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</si>
  <si>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</si>
  <si>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</si>
  <si>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</si>
  <si>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</si>
  <si>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</si>
  <si>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</si>
  <si>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</si>
  <si>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</si>
  <si>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</si>
  <si>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</si>
  <si>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</si>
  <si>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</si>
  <si>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</si>
  <si>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</si>
  <si>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</si>
  <si>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</si>
  <si>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</si>
  <si>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</si>
  <si>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</si>
  <si>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</si>
  <si>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</si>
  <si>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</si>
  <si>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</si>
  <si>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</si>
  <si>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</si>
  <si>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</si>
  <si>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</si>
  <si>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</si>
  <si>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</si>
  <si>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</si>
  <si>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</si>
  <si>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</si>
  <si>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</si>
  <si>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</si>
  <si>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</si>
  <si>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</si>
  <si>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</si>
  <si>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</si>
  <si>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</si>
  <si>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</si>
  <si>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</si>
  <si>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</si>
  <si>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</si>
  <si>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</si>
  <si>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</si>
  <si>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</si>
  <si>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</si>
  <si>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</si>
  <si>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</si>
  <si>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</si>
  <si>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</si>
  <si>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</si>
  <si>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</si>
  <si>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</si>
  <si>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</si>
  <si>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</si>
  <si>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</si>
  <si>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</si>
  <si>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</si>
  <si>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</si>
  <si>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</si>
  <si>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</si>
  <si>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</si>
  <si>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</si>
  <si>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</si>
  <si>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</si>
  <si>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</si>
  <si>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</si>
  <si>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</si>
  <si>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</si>
  <si>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</si>
  <si>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</si>
  <si>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</si>
  <si>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</si>
  <si>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</si>
  <si>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</si>
  <si>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</si>
  <si>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</si>
  <si>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</si>
  <si>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</si>
  <si>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</si>
  <si>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</si>
  <si>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</si>
  <si>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</si>
  <si>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</si>
  <si>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</si>
  <si>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</si>
  <si>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</si>
  <si>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</si>
  <si>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</si>
  <si>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</si>
  <si>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</si>
  <si>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</si>
  <si>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</si>
  <si>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</si>
  <si>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</si>
  <si>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</si>
  <si>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</si>
  <si>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</si>
  <si>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</si>
  <si>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</si>
  <si>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</si>
  <si>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</si>
  <si>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</si>
  <si>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</si>
  <si>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</si>
  <si>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</si>
  <si>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</si>
  <si>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</si>
  <si>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</si>
  <si>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</si>
  <si>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</si>
  <si>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</si>
  <si>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</si>
  <si>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</si>
  <si>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</si>
  <si>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</si>
  <si>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</si>
  <si>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</si>
  <si>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</si>
  <si>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</si>
  <si>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</si>
  <si>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</si>
  <si>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</si>
  <si>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</si>
  <si>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</si>
  <si>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</si>
  <si>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</si>
  <si>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</si>
  <si>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</si>
  <si>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</si>
  <si>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</si>
  <si>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</si>
  <si>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</si>
  <si>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</si>
  <si>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</si>
  <si>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</si>
  <si>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</si>
  <si>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</si>
  <si>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</si>
  <si>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</si>
  <si>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</si>
  <si>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</si>
  <si>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</si>
  <si>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</si>
  <si>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</si>
  <si>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</si>
  <si>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</si>
  <si>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</si>
  <si>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</si>
  <si>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</si>
  <si>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</si>
  <si>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</si>
  <si>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</si>
  <si>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</si>
  <si>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</si>
  <si>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</si>
  <si>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</si>
  <si>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</si>
  <si>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</si>
  <si>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</si>
  <si>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</si>
  <si>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</si>
  <si>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</si>
  <si>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</si>
  <si>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</si>
  <si>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</si>
  <si>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</si>
  <si>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</si>
  <si>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</si>
  <si>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</si>
  <si>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</si>
  <si>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</si>
  <si>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</si>
  <si>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</si>
  <si>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</si>
  <si>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</si>
  <si>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</si>
  <si>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</si>
  <si>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</si>
  <si>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</si>
  <si>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</si>
  <si>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</si>
  <si>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</si>
  <si>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</si>
  <si>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</si>
  <si>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</si>
  <si>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</si>
  <si>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</si>
  <si>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</si>
  <si>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</si>
  <si>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</si>
  <si>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</si>
  <si>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</si>
  <si>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</si>
  <si>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</si>
  <si>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</si>
  <si>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</si>
  <si>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</si>
  <si>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</si>
  <si>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</si>
  <si>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</si>
  <si>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</si>
  <si>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</si>
  <si>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</si>
  <si>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</si>
  <si>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</si>
  <si>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</si>
  <si>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</si>
  <si>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</si>
  <si>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</si>
  <si>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</si>
  <si>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</si>
  <si>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</si>
  <si>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</si>
  <si>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</si>
  <si>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</si>
  <si>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</si>
  <si>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</si>
  <si>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</si>
  <si>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</si>
  <si>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</si>
  <si>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</si>
  <si>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</si>
  <si>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</si>
  <si>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</si>
  <si>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</si>
  <si>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</si>
  <si>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</si>
  <si>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</si>
  <si>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</si>
  <si>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</si>
  <si>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</si>
  <si>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</si>
  <si>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</si>
  <si>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</si>
  <si>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</si>
  <si>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</si>
  <si>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</si>
  <si>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</si>
  <si>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</si>
  <si>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</si>
  <si>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</si>
  <si>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</si>
  <si>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</si>
  <si>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</si>
  <si>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</si>
  <si>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</si>
  <si>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</si>
  <si>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</si>
  <si>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</si>
  <si>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</si>
  <si>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</si>
  <si>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</si>
  <si>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</si>
  <si>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</si>
  <si>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</si>
  <si>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</si>
  <si>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</si>
  <si>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</si>
  <si>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</si>
  <si>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</si>
  <si>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</si>
  <si>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</si>
  <si>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</si>
  <si>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</si>
  <si>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</si>
  <si>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</si>
  <si>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</si>
  <si>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</si>
  <si>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</si>
  <si>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</si>
  <si>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</si>
  <si>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</si>
  <si>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</si>
  <si>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</si>
  <si>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</si>
  <si>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</si>
  <si>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</si>
  <si>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</si>
  <si>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</si>
  <si>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</si>
  <si>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</si>
  <si>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</si>
  <si>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</si>
  <si>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</si>
  <si>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</si>
  <si>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</si>
  <si>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</si>
  <si>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</si>
  <si>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</si>
  <si>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</si>
  <si>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</si>
  <si>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</si>
  <si>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</si>
  <si>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</si>
  <si>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</si>
  <si>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</si>
  <si>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</si>
  <si>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</si>
  <si>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</si>
  <si>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</si>
  <si>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</si>
  <si>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</si>
  <si>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</si>
  <si>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</si>
  <si>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</si>
  <si>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</si>
  <si>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</si>
  <si>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</si>
  <si>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</si>
  <si>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</si>
  <si>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</si>
  <si>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</si>
  <si>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</si>
  <si>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</si>
  <si>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</si>
  <si>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</si>
  <si>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</si>
  <si>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</si>
  <si>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</si>
  <si>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</si>
  <si>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</si>
  <si>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</si>
  <si>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</si>
  <si>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</si>
  <si>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</si>
  <si>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</si>
  <si>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</si>
  <si>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</si>
  <si>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</si>
  <si>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</si>
  <si>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</si>
  <si>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</si>
  <si>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</si>
  <si>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</si>
  <si>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</si>
  <si>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</si>
  <si>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</si>
  <si>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</si>
  <si>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</si>
  <si>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</si>
  <si>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</si>
  <si>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</si>
  <si>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</si>
  <si>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</si>
  <si>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</si>
  <si>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</si>
  <si>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</si>
  <si>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</si>
  <si>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</si>
  <si>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</si>
  <si>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</si>
  <si>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</si>
  <si>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</si>
  <si>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</si>
  <si>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</si>
  <si>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</si>
  <si>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</si>
  <si>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</si>
  <si>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</si>
  <si>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</si>
  <si>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</si>
  <si>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</si>
  <si>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</si>
  <si>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</si>
  <si>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</si>
  <si>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</si>
  <si>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</si>
  <si>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</si>
  <si>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</si>
  <si>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</si>
  <si>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</si>
  <si>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</si>
  <si>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</si>
  <si>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</si>
  <si>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</si>
  <si>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</si>
  <si>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</si>
  <si>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</si>
  <si>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</si>
  <si>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</si>
  <si>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</si>
  <si>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</si>
  <si>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</si>
  <si>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</si>
  <si>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</si>
  <si>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</si>
  <si>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</si>
  <si>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</si>
  <si>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</si>
  <si>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</si>
  <si>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</si>
  <si>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</si>
  <si>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</si>
  <si>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</si>
  <si>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</si>
  <si>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</si>
  <si>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</si>
  <si>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</si>
  <si>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</si>
  <si>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</si>
  <si>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</si>
  <si>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</si>
  <si>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</si>
  <si>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</si>
  <si>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</si>
  <si>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</si>
  <si>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</si>
  <si>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</si>
  <si>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</si>
  <si>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</si>
  <si>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</si>
  <si>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</si>
  <si>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</si>
  <si>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</si>
  <si>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</si>
  <si>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</si>
  <si>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</si>
  <si>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</si>
  <si>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</si>
  <si>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</si>
  <si>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</si>
  <si>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</si>
  <si>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</si>
  <si>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</si>
  <si>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</si>
  <si>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</si>
  <si>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</si>
  <si>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</si>
  <si>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</si>
  <si>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</si>
  <si>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</si>
  <si>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</si>
  <si>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</si>
  <si>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</si>
  <si>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</si>
  <si>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</si>
  <si>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</si>
  <si>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</si>
  <si>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</si>
  <si>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</si>
  <si>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</si>
  <si>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</si>
  <si>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</si>
  <si>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</si>
  <si>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</si>
  <si>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</si>
  <si>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</si>
  <si>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</si>
  <si>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</si>
  <si>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</si>
  <si>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</si>
  <si>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</si>
  <si>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</si>
  <si>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</si>
  <si>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</si>
  <si>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</si>
  <si>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</si>
  <si>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</si>
  <si>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</si>
  <si>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</si>
  <si>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</si>
  <si>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</si>
  <si>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</si>
  <si>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</si>
  <si>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</si>
  <si>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</si>
  <si>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</si>
  <si>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</si>
  <si>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</si>
  <si>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</si>
  <si>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</si>
  <si>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</si>
  <si>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</si>
  <si>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</si>
  <si>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</si>
  <si>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</si>
  <si>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</si>
  <si>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</si>
  <si>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</si>
  <si>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</si>
  <si>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</si>
  <si>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</si>
  <si>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</si>
  <si>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</si>
  <si>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</si>
  <si>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</si>
  <si>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</si>
  <si>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</si>
  <si>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</si>
  <si>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</si>
  <si>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</si>
  <si>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</si>
  <si>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</si>
  <si>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</si>
  <si>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</si>
  <si>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</si>
  <si>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</si>
  <si>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</si>
  <si>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</si>
  <si>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</si>
  <si>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</si>
  <si>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</si>
  <si>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</si>
  <si>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</si>
  <si>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</si>
  <si>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</si>
  <si>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</si>
  <si>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</si>
  <si>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</si>
  <si>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</si>
  <si>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</si>
  <si>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</si>
  <si>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</si>
  <si>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</si>
  <si>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</si>
  <si>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</si>
  <si>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</si>
  <si>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</si>
  <si>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</si>
  <si>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</si>
  <si>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</si>
  <si>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</si>
  <si>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</si>
  <si>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</si>
  <si>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</si>
  <si>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</si>
  <si>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</si>
  <si>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</si>
  <si>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</si>
  <si>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</si>
  <si>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</si>
  <si>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</si>
  <si>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</si>
  <si>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</si>
  <si>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</si>
  <si>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</si>
  <si>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</si>
  <si>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</si>
  <si>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</si>
  <si>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</si>
  <si>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</si>
  <si>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</si>
  <si>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</si>
  <si>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</si>
  <si>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</si>
  <si>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</si>
  <si>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</si>
  <si>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</si>
  <si>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</si>
  <si>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</si>
  <si>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</si>
  <si>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</si>
  <si>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</si>
  <si>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</si>
  <si>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</si>
  <si>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</si>
  <si>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</si>
  <si>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</si>
  <si>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</si>
  <si>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</si>
  <si>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</si>
  <si>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</si>
  <si>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</si>
  <si>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</si>
  <si>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</si>
  <si>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</si>
  <si>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</si>
  <si>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</si>
  <si>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</si>
  <si>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</si>
  <si>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</si>
  <si>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</si>
  <si>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</si>
  <si>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</si>
  <si>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</si>
  <si>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</si>
  <si>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</si>
  <si>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</si>
  <si>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</si>
  <si>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</si>
  <si>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</si>
  <si>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</si>
  <si>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</si>
  <si>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</si>
  <si>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</si>
  <si>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</si>
  <si>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</si>
  <si>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</si>
  <si>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</si>
  <si>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</si>
  <si>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</si>
  <si>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</si>
  <si>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</si>
  <si>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</si>
  <si>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</si>
  <si>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</si>
  <si>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</si>
  <si>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</si>
  <si>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</si>
  <si>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</si>
  <si>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</si>
  <si>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</si>
  <si>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</si>
  <si>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</si>
  <si>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</si>
  <si>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</si>
  <si>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</si>
  <si>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</si>
  <si>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</si>
  <si>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</si>
  <si>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</si>
  <si>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</si>
  <si>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</si>
  <si>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</si>
  <si>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</si>
  <si>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</si>
  <si>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</si>
  <si>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</si>
  <si>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</si>
  <si>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</si>
  <si>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</si>
  <si>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</si>
  <si>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</si>
  <si>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</si>
  <si>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</si>
  <si>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</si>
  <si>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</si>
  <si>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</si>
  <si>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</si>
  <si>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</si>
  <si>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</si>
  <si>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</si>
  <si>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</si>
  <si>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</si>
  <si>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</si>
  <si>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</si>
  <si>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</si>
  <si>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</si>
  <si>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</si>
  <si>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</si>
  <si>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</si>
  <si>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</si>
  <si>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</si>
  <si>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</si>
  <si>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</si>
  <si>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</si>
  <si>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</si>
  <si>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</si>
  <si>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</si>
  <si>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</si>
  <si>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</si>
  <si>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</si>
  <si>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</si>
  <si>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</si>
  <si>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</si>
  <si>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</si>
  <si>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</si>
  <si>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</si>
  <si>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</si>
  <si>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</si>
  <si>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</si>
  <si>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</si>
  <si>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</si>
  <si>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</si>
  <si>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</si>
  <si>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</si>
  <si>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</si>
  <si>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</si>
  <si>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</si>
  <si>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</si>
  <si>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</si>
  <si>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</si>
  <si>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</si>
  <si>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</si>
  <si>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</si>
  <si>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</si>
  <si>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</si>
  <si>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</si>
  <si>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</si>
  <si>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</si>
  <si>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</si>
  <si>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</si>
  <si>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</si>
  <si>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</si>
  <si>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</si>
  <si>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</si>
  <si>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</si>
  <si>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</si>
  <si>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</si>
  <si>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</si>
  <si>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</si>
  <si>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</si>
  <si>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</si>
  <si>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</si>
  <si>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</si>
  <si>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</si>
  <si>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</si>
  <si>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</si>
  <si>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</si>
  <si>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</si>
  <si>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</si>
  <si>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</si>
  <si>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</si>
  <si>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</si>
  <si>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</si>
  <si>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</si>
  <si>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</si>
  <si>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</si>
  <si>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</si>
  <si>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</si>
  <si>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</si>
  <si>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</si>
  <si>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</si>
  <si>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</si>
  <si>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</si>
  <si>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</si>
  <si>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</si>
  <si>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</si>
  <si>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</si>
  <si>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</si>
  <si>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</si>
  <si>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</si>
  <si>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</si>
  <si>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</si>
  <si>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</si>
  <si>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</si>
  <si>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</si>
  <si>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</si>
  <si>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</si>
  <si>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</si>
  <si>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</si>
  <si>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</si>
  <si>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</si>
  <si>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</si>
  <si>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</si>
  <si>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</si>
  <si>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</si>
  <si>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</si>
  <si>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</si>
  <si>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</si>
  <si>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</si>
  <si>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</si>
  <si>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</si>
  <si>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</si>
  <si>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</si>
  <si>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</si>
  <si>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</si>
  <si>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</si>
  <si>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</si>
  <si>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</si>
  <si>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</si>
  <si>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</si>
  <si>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</si>
  <si>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</si>
  <si>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</si>
  <si>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</si>
  <si>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</si>
  <si>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</si>
  <si>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</si>
  <si>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</si>
  <si>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</si>
  <si>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</si>
  <si>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</si>
  <si>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</si>
  <si>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</si>
  <si>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</si>
  <si>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</si>
  <si>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</si>
  <si>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</si>
  <si>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</si>
  <si>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</si>
  <si>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</si>
  <si>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</si>
  <si>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</si>
  <si>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</si>
  <si>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</si>
  <si>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</si>
  <si>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</si>
  <si>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</si>
  <si>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</si>
  <si>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</si>
  <si>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</si>
  <si>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</si>
  <si>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</si>
  <si>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</si>
  <si>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</si>
  <si>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</si>
  <si>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</si>
  <si>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</si>
  <si>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</si>
  <si>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</si>
  <si>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</si>
  <si>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</si>
  <si>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</si>
  <si>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</si>
  <si>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</si>
  <si>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</si>
  <si>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</si>
  <si>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</si>
  <si>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</si>
  <si>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</si>
  <si>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</si>
  <si>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</si>
  <si>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</si>
  <si>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</si>
  <si>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</si>
  <si>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</si>
  <si>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</si>
  <si>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</si>
  <si>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</si>
  <si>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</si>
  <si>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</si>
  <si>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</si>
  <si>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</si>
  <si>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</si>
  <si>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</si>
  <si>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</si>
  <si>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</si>
  <si>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</si>
  <si>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</si>
  <si>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</si>
  <si>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</si>
  <si>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</si>
  <si>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</si>
  <si>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</si>
  <si>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</si>
  <si>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</si>
  <si>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</si>
  <si>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</si>
  <si>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</si>
  <si>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</si>
  <si>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</si>
  <si>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</si>
  <si>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</si>
  <si>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</si>
  <si>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</si>
  <si>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</si>
  <si>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</si>
  <si>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</si>
  <si>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</si>
  <si>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</si>
  <si>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</si>
  <si>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</si>
  <si>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</si>
  <si>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</si>
  <si>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</si>
  <si>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</si>
  <si>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</si>
  <si>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</si>
  <si>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</si>
  <si>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</si>
  <si>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</si>
  <si>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</si>
  <si>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</si>
  <si>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</si>
  <si>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</si>
  <si>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</si>
  <si>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</si>
  <si>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</si>
  <si>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</si>
  <si>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</si>
  <si>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</si>
  <si>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</si>
  <si>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</si>
  <si>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</si>
  <si>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</si>
  <si>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</si>
  <si>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</si>
  <si>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</si>
  <si>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</si>
  <si>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</si>
  <si>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</si>
  <si>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</si>
  <si>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</si>
  <si>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</si>
  <si>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</si>
  <si>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</si>
  <si>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</si>
  <si>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</si>
  <si>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</si>
  <si>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</si>
  <si>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</si>
  <si>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</si>
  <si>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</si>
  <si>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</si>
  <si>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</si>
  <si>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</si>
  <si>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</si>
  <si>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</si>
  <si>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</si>
  <si>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</si>
  <si>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</si>
  <si>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</si>
  <si>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</si>
  <si>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</si>
  <si>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</si>
  <si>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</si>
  <si>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</si>
  <si>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</si>
  <si>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</si>
  <si>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</si>
  <si>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</si>
  <si>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</si>
  <si>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</si>
  <si>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</si>
  <si>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</si>
  <si>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</si>
  <si>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</si>
  <si>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</si>
  <si>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</si>
  <si>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</si>
  <si>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</si>
  <si>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</si>
  <si>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</si>
  <si>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</si>
  <si>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</si>
  <si>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</si>
  <si>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</si>
  <si>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</si>
  <si>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</si>
  <si>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</si>
  <si>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</si>
  <si>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</si>
  <si>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</si>
  <si>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</si>
  <si>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</si>
  <si>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</si>
  <si>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</si>
  <si>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</si>
  <si>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</si>
  <si>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</si>
  <si>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</si>
  <si>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</si>
  <si>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</si>
  <si>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</si>
  <si>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</si>
  <si>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</si>
  <si>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</si>
  <si>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</si>
  <si>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</si>
  <si>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</si>
  <si>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</si>
  <si>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</si>
  <si>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</si>
  <si>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</si>
  <si>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</si>
  <si>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</si>
  <si>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</si>
  <si>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</si>
  <si>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</si>
  <si>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</si>
  <si>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</si>
  <si>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</si>
  <si>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</si>
  <si>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</si>
  <si>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</si>
  <si>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</si>
  <si>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</si>
  <si>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</si>
  <si>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</si>
  <si>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</si>
  <si>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</si>
  <si>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</si>
  <si>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</si>
  <si>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</si>
  <si>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</si>
  <si>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</si>
  <si>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</si>
  <si>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</si>
  <si>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</si>
  <si>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</si>
  <si>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</si>
  <si>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</si>
  <si>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</si>
  <si>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</si>
  <si>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</si>
  <si>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</si>
  <si>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</si>
  <si>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</si>
  <si>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</si>
  <si>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</si>
  <si>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</si>
  <si>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</si>
  <si>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</si>
  <si>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</si>
  <si>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</si>
  <si>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</si>
  <si>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</si>
  <si>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</si>
  <si>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</si>
  <si>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</si>
  <si>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</si>
  <si>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</si>
  <si>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</si>
  <si>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</si>
  <si>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</si>
  <si>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</si>
  <si>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</si>
  <si>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</si>
  <si>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</si>
  <si>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</si>
  <si>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</si>
  <si>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</si>
  <si>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</si>
  <si>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</si>
  <si>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</si>
  <si>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</si>
  <si>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</si>
  <si>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</si>
  <si>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</si>
  <si>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</si>
  <si>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</si>
  <si>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</si>
  <si>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</si>
  <si>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</si>
  <si>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</si>
  <si>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</si>
  <si>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</si>
  <si>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</si>
  <si>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</si>
  <si>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</si>
  <si>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</si>
  <si>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</si>
  <si>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</si>
  <si>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</si>
  <si>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</si>
  <si>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</si>
  <si>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</si>
  <si>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</si>
  <si>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</si>
  <si>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</si>
  <si>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</si>
  <si>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</si>
  <si>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</si>
  <si>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</si>
  <si>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</si>
  <si>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</si>
  <si>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</si>
  <si>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</si>
  <si>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</si>
  <si>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</si>
  <si>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</si>
  <si>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</si>
  <si>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</si>
  <si>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</si>
  <si>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</si>
  <si>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</si>
  <si>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</si>
  <si>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</si>
  <si>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</si>
  <si>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</si>
  <si>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</si>
  <si>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</si>
  <si>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</si>
  <si>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</si>
  <si>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</si>
  <si>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</si>
  <si>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</si>
  <si>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</si>
  <si>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</si>
  <si>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</si>
  <si>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</si>
  <si>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</si>
  <si>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</si>
  <si>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</si>
  <si>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</si>
  <si>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</si>
  <si>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</si>
  <si>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</si>
  <si>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</si>
  <si>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</si>
  <si>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</si>
  <si>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</si>
  <si>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</si>
  <si>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</si>
  <si>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</si>
  <si>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</si>
  <si>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</si>
  <si>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</si>
  <si>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</si>
  <si>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</si>
  <si>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</si>
  <si>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</si>
  <si>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</si>
  <si>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</si>
  <si>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</si>
  <si>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</si>
  <si>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</si>
  <si>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</si>
  <si>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</si>
  <si>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</si>
  <si>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</si>
  <si>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</si>
  <si>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</si>
  <si>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</si>
  <si>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</si>
  <si>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</si>
  <si>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</si>
  <si>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</si>
  <si>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</si>
  <si>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</si>
  <si>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</si>
  <si>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</si>
  <si>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</si>
  <si>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</si>
  <si>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</si>
  <si>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</si>
  <si>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</si>
  <si>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</si>
  <si>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</si>
  <si>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</si>
  <si>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</si>
  <si>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</si>
  <si>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</si>
  <si>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</si>
  <si>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</si>
  <si>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</si>
  <si>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</si>
  <si>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</si>
  <si>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</si>
  <si>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</si>
  <si>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</si>
  <si>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</si>
  <si>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</si>
  <si>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</si>
  <si>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</si>
  <si>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</si>
  <si>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</si>
  <si>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</si>
  <si>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</si>
  <si>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</si>
  <si>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</si>
  <si>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</si>
  <si>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</si>
  <si>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</si>
  <si>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</si>
  <si>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</si>
  <si>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</si>
  <si>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</si>
  <si>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</si>
  <si>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</si>
  <si>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</si>
  <si>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</si>
  <si>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</si>
  <si>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</si>
  <si>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</si>
  <si>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</si>
  <si>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</si>
  <si>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</si>
  <si>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</si>
  <si>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</si>
  <si>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</si>
  <si>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</si>
  <si>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</si>
  <si>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</si>
  <si>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</si>
  <si>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</si>
  <si>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</si>
  <si>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</si>
  <si>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</si>
  <si>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</si>
  <si>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</si>
  <si>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</si>
  <si>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</si>
  <si>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</si>
  <si>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</si>
  <si>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</si>
  <si>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</si>
  <si>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</si>
  <si>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</si>
  <si>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</si>
  <si>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</si>
  <si>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</si>
  <si>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</si>
  <si>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</si>
  <si>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</si>
  <si>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</si>
  <si>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</si>
  <si>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</si>
  <si>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</si>
  <si>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</si>
  <si>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</si>
  <si>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</si>
  <si>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</si>
  <si>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</si>
  <si>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</si>
  <si>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</si>
  <si>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</si>
  <si>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</si>
  <si>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</si>
  <si>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</si>
  <si>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</si>
  <si>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</si>
  <si>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</si>
  <si>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</si>
  <si>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</si>
  <si>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</si>
  <si>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</si>
  <si>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</si>
  <si>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</si>
  <si>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</si>
  <si>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</si>
  <si>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</si>
  <si>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</si>
  <si>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</si>
  <si>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</si>
  <si>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</si>
  <si>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</si>
  <si>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</si>
  <si>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</si>
  <si>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</si>
  <si>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</si>
  <si>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</si>
  <si>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</si>
  <si>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</si>
  <si>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</si>
  <si>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</si>
  <si>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</si>
  <si>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</si>
  <si>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</si>
  <si>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</si>
  <si>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</si>
  <si>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</si>
  <si>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</si>
  <si>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</si>
  <si>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</si>
  <si>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</si>
  <si>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</si>
  <si>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</si>
  <si>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</si>
  <si>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</si>
  <si>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</si>
  <si>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</si>
  <si>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</si>
  <si>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</si>
  <si>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</si>
  <si>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</si>
  <si>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</si>
  <si>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</si>
  <si>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</si>
  <si>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</si>
  <si>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</si>
  <si>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</si>
  <si>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</si>
  <si>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</si>
  <si>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</si>
  <si>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</si>
  <si>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</si>
  <si>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</si>
  <si>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</si>
  <si>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</si>
  <si>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</si>
  <si>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</si>
  <si>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</si>
  <si>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</si>
  <si>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</si>
  <si>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</si>
  <si>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</si>
  <si>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</si>
  <si>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</si>
  <si>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</si>
  <si>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</si>
  <si>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</si>
  <si>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</si>
  <si>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</si>
  <si>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</si>
  <si>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</si>
  <si>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</si>
  <si>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</si>
  <si>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</si>
  <si>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</si>
  <si>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</si>
  <si>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</si>
  <si>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</si>
  <si>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</si>
  <si>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</si>
  <si>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</si>
  <si>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</si>
  <si>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</si>
  <si>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</si>
  <si>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</si>
  <si>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</si>
  <si>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</si>
  <si>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</si>
  <si>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</si>
  <si>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</si>
  <si>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</si>
  <si>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</si>
  <si>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</si>
  <si>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</si>
  <si>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</si>
  <si>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</si>
  <si>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</si>
  <si>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</si>
  <si>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</si>
  <si>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</si>
  <si>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</si>
  <si>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</si>
  <si>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</si>
  <si>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</si>
  <si>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</si>
  <si>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</si>
  <si>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</si>
  <si>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</si>
  <si>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</si>
  <si>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</si>
  <si>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</si>
  <si>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</si>
  <si>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</si>
  <si>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</si>
  <si>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</si>
  <si>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</si>
  <si>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</si>
  <si>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</si>
  <si>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</si>
  <si>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</si>
  <si>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</si>
  <si>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</si>
  <si>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</si>
  <si>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</si>
  <si>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</si>
  <si>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</si>
  <si>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</si>
  <si>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</si>
  <si>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</si>
  <si>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</si>
  <si>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</si>
  <si>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</si>
  <si>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</si>
  <si>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</si>
  <si>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</si>
  <si>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</si>
  <si>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</si>
  <si>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</si>
  <si>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</si>
  <si>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</si>
  <si>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</si>
  <si>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</si>
  <si>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</si>
  <si>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</si>
  <si>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</si>
  <si>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</si>
  <si>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</si>
  <si>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</si>
  <si>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</si>
  <si>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</si>
  <si>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</si>
  <si>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</si>
  <si>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</si>
  <si>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</si>
  <si>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</si>
  <si>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</si>
  <si>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</si>
  <si>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</si>
  <si>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</si>
  <si>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</si>
  <si>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</si>
  <si>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</si>
  <si>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</si>
  <si>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</si>
  <si>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</si>
  <si>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</si>
  <si>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</si>
  <si>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</si>
  <si>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</si>
  <si>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</si>
  <si>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</si>
  <si>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</si>
  <si>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</si>
  <si>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</si>
  <si>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</si>
  <si>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</si>
  <si>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</si>
  <si>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</si>
  <si>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</si>
  <si>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</si>
  <si>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</si>
  <si>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</si>
  <si>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</si>
  <si>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</si>
  <si>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</si>
  <si>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</si>
  <si>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</si>
  <si>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</si>
  <si>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</si>
  <si>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</si>
  <si>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</si>
  <si>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</si>
  <si>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</si>
  <si>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</si>
  <si>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</si>
  <si>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</si>
  <si>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</si>
  <si>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</si>
  <si>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</si>
  <si>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</si>
  <si>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</si>
  <si>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</si>
  <si>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</si>
  <si>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</si>
  <si>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</si>
  <si>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</si>
  <si>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</si>
  <si>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</si>
  <si>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</si>
  <si>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</si>
  <si>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</si>
  <si>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</si>
  <si>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</si>
  <si>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</si>
  <si>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</si>
  <si>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</si>
  <si>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</si>
  <si>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</si>
  <si>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</si>
  <si>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</si>
  <si>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</si>
  <si>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</si>
  <si>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</si>
  <si>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</si>
  <si>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</si>
  <si>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</si>
  <si>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</si>
  <si>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</si>
  <si>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</si>
  <si>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</si>
  <si>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</si>
  <si>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</si>
  <si>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</si>
  <si>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</si>
  <si>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</si>
  <si>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</si>
  <si>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</si>
  <si>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</si>
  <si>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</si>
  <si>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</si>
  <si>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</si>
  <si>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</si>
  <si>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</si>
  <si>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</si>
  <si>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</si>
  <si>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</si>
  <si>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</si>
  <si>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</si>
  <si>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</si>
  <si>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</si>
  <si>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</si>
  <si>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</si>
  <si>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</si>
  <si>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</si>
  <si>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</si>
  <si>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</si>
  <si>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</si>
  <si>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</si>
  <si>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</si>
  <si>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</si>
  <si>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</si>
  <si>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</si>
  <si>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</si>
  <si>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</si>
  <si>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</si>
  <si>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</si>
  <si>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</si>
  <si>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</si>
  <si>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</si>
  <si>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</si>
  <si>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</si>
  <si>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</si>
  <si>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</si>
  <si>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</si>
  <si>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</si>
  <si>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</si>
  <si>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</si>
  <si>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</si>
  <si>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</si>
  <si>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</si>
  <si>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</si>
  <si>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</si>
  <si>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</si>
  <si>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</si>
  <si>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</si>
  <si>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</si>
  <si>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</si>
  <si>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</si>
  <si>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</si>
  <si>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</si>
  <si>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</si>
  <si>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</si>
  <si>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</si>
  <si>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</si>
  <si>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</si>
  <si>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</si>
  <si>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</si>
  <si>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</si>
  <si>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</si>
  <si>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</si>
  <si>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</si>
  <si>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</si>
  <si>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</si>
  <si>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</si>
  <si>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</si>
  <si>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</si>
  <si>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</si>
  <si>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</si>
  <si>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</si>
  <si>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</si>
  <si>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</si>
  <si>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</si>
  <si>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</si>
  <si>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</si>
  <si>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</si>
  <si>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</si>
  <si>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</si>
  <si>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</si>
  <si>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</si>
  <si>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</si>
  <si>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</si>
  <si>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</si>
  <si>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</si>
  <si>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</si>
  <si>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</si>
  <si>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</si>
  <si>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</si>
  <si>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</si>
  <si>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</si>
  <si>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</si>
  <si>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</si>
  <si>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</si>
  <si>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</si>
  <si>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</si>
  <si>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</si>
  <si>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</si>
  <si>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</si>
  <si>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</si>
  <si>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</si>
  <si>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</si>
  <si>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</si>
  <si>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</si>
  <si>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</si>
  <si>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</si>
  <si>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</si>
  <si>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</si>
  <si>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</si>
  <si>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</si>
  <si>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</si>
  <si>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</si>
  <si>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</si>
  <si>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</si>
  <si>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</si>
  <si>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</si>
  <si>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</si>
  <si>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</si>
  <si>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</si>
  <si>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</si>
  <si>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</si>
  <si>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</si>
  <si>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</si>
  <si>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</si>
  <si>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</si>
  <si>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</si>
  <si>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</si>
  <si>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</si>
  <si>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</si>
  <si>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</si>
  <si>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</si>
  <si>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</si>
  <si>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</si>
  <si>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</si>
  <si>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</si>
  <si>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</si>
  <si>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</si>
  <si>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</si>
  <si>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</si>
  <si>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</si>
  <si>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</si>
  <si>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</si>
  <si>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</si>
  <si>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</si>
  <si>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</si>
  <si>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</si>
  <si>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</si>
  <si>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</si>
  <si>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</si>
  <si>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</si>
  <si>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</si>
  <si>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</si>
  <si>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</si>
  <si>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</si>
  <si>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</si>
  <si>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</si>
  <si>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</si>
  <si>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</si>
  <si>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</si>
  <si>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</si>
  <si>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</si>
  <si>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</si>
  <si>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</si>
  <si>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</si>
  <si>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</si>
  <si>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</si>
  <si>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</si>
  <si>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</si>
  <si>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</si>
  <si>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</si>
  <si>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</si>
  <si>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</si>
  <si>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</si>
  <si>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</si>
  <si>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</si>
  <si>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</si>
  <si>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</si>
  <si>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</si>
  <si>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</si>
  <si>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</si>
  <si>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</si>
  <si>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</si>
  <si>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</si>
  <si>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</si>
  <si>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</si>
  <si>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</si>
  <si>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</si>
  <si>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</si>
  <si>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</si>
  <si>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</si>
  <si>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</si>
  <si>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</si>
  <si>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</si>
  <si>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</si>
  <si>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</si>
  <si>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</si>
  <si>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</si>
  <si>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</si>
  <si>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</si>
  <si>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</si>
  <si>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</si>
  <si>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</si>
  <si>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</si>
  <si>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</si>
  <si>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</si>
  <si>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</si>
  <si>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</si>
  <si>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</si>
  <si>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</si>
  <si>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</si>
  <si>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</si>
  <si>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</si>
  <si>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</si>
  <si>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</si>
  <si>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</si>
  <si>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</si>
  <si>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</si>
  <si>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</si>
  <si>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</si>
  <si>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</si>
  <si>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</si>
  <si>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</si>
  <si>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</si>
  <si>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</si>
  <si>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</si>
  <si>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</si>
  <si>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</si>
  <si>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</si>
  <si>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</si>
  <si>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</si>
  <si>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</si>
  <si>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</si>
  <si>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</si>
  <si>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</si>
  <si>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</si>
  <si>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</si>
  <si>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</si>
  <si>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</si>
  <si>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</si>
  <si>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</si>
  <si>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</si>
  <si>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</si>
  <si>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</si>
  <si>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</si>
  <si>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</si>
  <si>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</si>
  <si>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</si>
  <si>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</si>
  <si>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</si>
  <si>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</si>
  <si>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</si>
  <si>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</si>
  <si>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</si>
  <si>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</si>
  <si>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</si>
  <si>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</si>
  <si>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</si>
  <si>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</si>
  <si>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</si>
  <si>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</si>
  <si>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</si>
  <si>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</si>
  <si>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</si>
  <si>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</si>
  <si>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</si>
  <si>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</si>
  <si>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</si>
  <si>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</si>
  <si>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</si>
  <si>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</si>
  <si>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</si>
  <si>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</si>
  <si>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</si>
  <si>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</si>
  <si>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</si>
  <si>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</si>
  <si>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</si>
  <si>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</si>
  <si>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</si>
  <si>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</si>
  <si>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</si>
  <si>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</si>
  <si>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</si>
  <si>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</si>
  <si>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</si>
  <si>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</si>
  <si>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</si>
  <si>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</si>
  <si>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</si>
  <si>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</si>
  <si>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</si>
  <si>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</si>
  <si>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</si>
  <si>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</si>
  <si>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</si>
  <si>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</si>
  <si>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</si>
  <si>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</si>
  <si>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</si>
  <si>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</si>
  <si>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</si>
  <si>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</si>
  <si>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</si>
  <si>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</si>
  <si>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</si>
  <si>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</si>
  <si>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</si>
  <si>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</si>
  <si>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</si>
  <si>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</si>
  <si>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</si>
  <si>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</si>
  <si>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</si>
  <si>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</si>
  <si>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</si>
  <si>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</si>
  <si>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</si>
  <si>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</si>
  <si>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</si>
  <si>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</si>
  <si>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</si>
  <si>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</si>
  <si>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</si>
  <si>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</si>
  <si>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</si>
  <si>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</si>
  <si>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</si>
  <si>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</si>
  <si>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</si>
  <si>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</si>
  <si>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</si>
  <si>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</si>
  <si>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</si>
  <si>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</si>
  <si>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</si>
  <si>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</si>
  <si>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</si>
  <si>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</si>
  <si>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</si>
  <si>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</si>
  <si>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</si>
  <si>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</si>
  <si>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</si>
  <si>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</si>
  <si>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</si>
  <si>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</si>
  <si>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</si>
  <si>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</si>
  <si>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</si>
  <si>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</si>
  <si>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</si>
  <si>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</si>
  <si>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</si>
  <si>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</si>
  <si>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</si>
  <si>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</si>
  <si>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</si>
  <si>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</si>
  <si>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</si>
  <si>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</si>
  <si>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</si>
  <si>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</si>
  <si>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</si>
  <si>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</si>
  <si>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</si>
  <si>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</si>
  <si>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</si>
  <si>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</si>
  <si>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</si>
  <si>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</si>
  <si>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</si>
  <si>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</si>
  <si>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</si>
  <si>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</si>
  <si>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</si>
  <si>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</si>
  <si>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</si>
  <si>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</si>
  <si>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</si>
  <si>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</si>
  <si>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</si>
  <si>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</si>
  <si>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</si>
  <si>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</si>
  <si>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</si>
  <si>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</si>
  <si>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</si>
  <si>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</si>
  <si>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</si>
  <si>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</si>
  <si>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</si>
  <si>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</si>
  <si>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</si>
  <si>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</si>
  <si>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</si>
  <si>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</si>
  <si>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</si>
  <si>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</si>
  <si>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</si>
  <si>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</si>
  <si>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</si>
  <si>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</si>
  <si>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</si>
  <si>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</si>
  <si>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</si>
  <si>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</si>
  <si>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</si>
  <si>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</si>
  <si>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</si>
  <si>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</si>
  <si>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</si>
  <si>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</si>
  <si>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</si>
  <si>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</si>
  <si>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</si>
  <si>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</si>
  <si>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</si>
  <si>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</si>
  <si>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</si>
  <si>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</si>
  <si>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</si>
  <si>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</si>
  <si>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</si>
  <si>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</si>
  <si>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</si>
  <si>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</si>
  <si>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</si>
  <si>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</si>
  <si>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</si>
  <si>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</si>
  <si>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</si>
  <si>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</si>
  <si>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</si>
  <si>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</si>
  <si>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</si>
  <si>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</si>
  <si>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</si>
  <si>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</si>
  <si>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</si>
  <si>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</si>
  <si>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</si>
  <si>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</si>
  <si>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</si>
  <si>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</si>
  <si>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</si>
  <si>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</si>
  <si>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</si>
  <si>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</si>
  <si>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</si>
  <si>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</si>
  <si>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</si>
  <si>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</si>
  <si>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</si>
  <si>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</si>
  <si>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</si>
  <si>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</si>
  <si>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</si>
  <si>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</si>
  <si>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</si>
  <si>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</si>
  <si>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</si>
  <si>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</si>
  <si>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</si>
  <si>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</si>
  <si>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</si>
  <si>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</si>
  <si>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</si>
  <si>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</si>
  <si>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</si>
  <si>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</si>
  <si>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</si>
  <si>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</si>
  <si>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</si>
  <si>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</si>
  <si>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</si>
  <si>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</si>
  <si>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</si>
  <si>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</si>
  <si>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</si>
  <si>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</si>
  <si>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</si>
  <si>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</si>
  <si>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</si>
  <si>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</si>
  <si>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</si>
  <si>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</si>
  <si>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</si>
  <si>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</si>
  <si>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</si>
  <si>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</si>
  <si>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</si>
  <si>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</si>
  <si>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</si>
  <si>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</si>
  <si>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</si>
  <si>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</si>
  <si>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</si>
  <si>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</si>
  <si>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</si>
  <si>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</si>
  <si>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</si>
  <si>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</si>
  <si>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</si>
  <si>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</si>
  <si>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</si>
  <si>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</si>
  <si>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</si>
  <si>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</si>
  <si>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</si>
  <si>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</si>
  <si>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</si>
  <si>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</si>
  <si>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</si>
  <si>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</si>
  <si>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</si>
  <si>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</si>
  <si>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</si>
  <si>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</si>
  <si>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</si>
  <si>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</si>
  <si>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</si>
  <si>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</si>
  <si>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</si>
  <si>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</si>
  <si>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</si>
  <si>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</si>
  <si>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</si>
  <si>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</si>
  <si>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</si>
  <si>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</si>
  <si>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</si>
  <si>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</si>
  <si>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</si>
  <si>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</si>
  <si>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</si>
  <si>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</si>
  <si>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</si>
  <si>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</si>
  <si>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</si>
  <si>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</si>
  <si>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</si>
  <si>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</si>
  <si>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</si>
  <si>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</si>
  <si>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</si>
  <si>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</si>
  <si>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</si>
  <si>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</si>
  <si>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</si>
  <si>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</si>
  <si>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</si>
  <si>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</si>
  <si>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</si>
  <si>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</si>
  <si>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</si>
  <si>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</si>
  <si>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</si>
  <si>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</si>
  <si>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</si>
  <si>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</si>
  <si>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</si>
  <si>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</si>
  <si>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</si>
  <si>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</si>
  <si>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</si>
  <si>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</si>
  <si>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</si>
  <si>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</si>
  <si>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</si>
  <si>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</si>
  <si>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</si>
  <si>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</si>
  <si>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</si>
  <si>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</si>
  <si>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</si>
  <si>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</si>
  <si>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</si>
  <si>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</si>
  <si>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</si>
  <si>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</si>
  <si>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</si>
  <si>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</si>
  <si>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</si>
  <si>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</si>
  <si>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</si>
  <si>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</si>
  <si>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</si>
  <si>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</si>
  <si>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</si>
  <si>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</si>
  <si>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</si>
  <si>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</si>
  <si>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</si>
  <si>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</si>
  <si>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</si>
  <si>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</si>
  <si>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</si>
  <si>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</si>
  <si>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</si>
  <si>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</si>
  <si>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</si>
  <si>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</si>
  <si>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</si>
  <si>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</si>
  <si>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</si>
  <si>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</si>
  <si>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</si>
  <si>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</si>
  <si>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</si>
  <si>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</si>
  <si>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</si>
  <si>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</si>
  <si>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</si>
  <si>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</si>
  <si>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</si>
  <si>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</si>
  <si>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</si>
  <si>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</si>
  <si>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</si>
  <si>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</si>
  <si>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</si>
  <si>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</si>
  <si>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</si>
  <si>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</si>
  <si>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</si>
  <si>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</si>
  <si>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</si>
  <si>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</si>
  <si>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</si>
  <si>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</si>
  <si>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</si>
  <si>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</si>
  <si>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</si>
  <si>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</si>
  <si>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</si>
  <si>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</si>
  <si>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</si>
  <si>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</si>
  <si>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</si>
  <si>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</si>
  <si>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</si>
  <si>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</si>
  <si>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</si>
  <si>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</si>
  <si>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</si>
  <si>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</si>
  <si>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</si>
  <si>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</si>
  <si>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</si>
  <si>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</si>
  <si>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</si>
  <si>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</si>
  <si>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</si>
  <si>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</si>
  <si>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</si>
  <si>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</si>
  <si>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</si>
  <si>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</si>
  <si>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</si>
  <si>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</si>
  <si>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</si>
  <si>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</si>
  <si>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</si>
  <si>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</si>
  <si>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</si>
  <si>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</si>
  <si>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</si>
  <si>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</si>
  <si>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</si>
  <si>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</si>
  <si>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</si>
  <si>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</si>
  <si>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</si>
  <si>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</si>
  <si>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</si>
  <si>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</si>
  <si>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</si>
  <si>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</si>
  <si>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</si>
  <si>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</si>
  <si>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</si>
  <si>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</si>
  <si>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</si>
  <si>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</si>
  <si>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</si>
  <si>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</si>
  <si>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</si>
  <si>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</si>
  <si>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</si>
  <si>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</si>
  <si>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</si>
  <si>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</si>
  <si>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</si>
  <si>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</si>
  <si>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</si>
  <si>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</si>
  <si>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</si>
  <si>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</si>
  <si>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</si>
  <si>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</si>
  <si>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</si>
  <si>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</si>
  <si>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</si>
  <si>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</si>
  <si>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</si>
  <si>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</si>
  <si>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</si>
  <si>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</si>
  <si>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</si>
  <si>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</si>
  <si>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</si>
  <si>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</si>
  <si>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</si>
  <si>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</si>
  <si>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</si>
  <si>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</si>
  <si>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</si>
  <si>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</si>
  <si>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</si>
  <si>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</si>
  <si>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</si>
  <si>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</si>
  <si>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</si>
  <si>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</si>
  <si>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</si>
  <si>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</si>
  <si>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</si>
  <si>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</si>
  <si>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</si>
  <si>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</si>
  <si>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</si>
  <si>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</si>
  <si>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</si>
  <si>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</si>
  <si>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</si>
  <si>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</si>
  <si>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</si>
  <si>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</si>
  <si>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</si>
  <si>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</si>
  <si>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</si>
  <si>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</si>
  <si>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</si>
  <si>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</si>
  <si>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</si>
  <si>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</si>
  <si>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</si>
  <si>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</si>
  <si>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</si>
  <si>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</si>
  <si>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</si>
  <si>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</si>
  <si>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</si>
  <si>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</si>
  <si>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</si>
  <si>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</si>
  <si>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</si>
  <si>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</si>
  <si>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</si>
  <si>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</si>
  <si>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</si>
  <si>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</si>
  <si>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</si>
  <si>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</si>
  <si>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</si>
  <si>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</si>
  <si>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</si>
  <si>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</si>
  <si>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</si>
  <si>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</si>
  <si>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</si>
  <si>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</si>
  <si>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</si>
  <si>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</si>
  <si>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</si>
  <si>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</si>
  <si>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</si>
  <si>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</si>
  <si>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</si>
  <si>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</si>
  <si>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</si>
  <si>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</si>
  <si>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</si>
  <si>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</si>
  <si>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</si>
  <si>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</si>
  <si>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</si>
  <si>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</si>
  <si>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</si>
  <si>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</si>
  <si>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</si>
  <si>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</si>
  <si>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</si>
  <si>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</si>
  <si>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</si>
  <si>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</si>
  <si>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</si>
  <si>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</si>
  <si>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</si>
  <si>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</si>
  <si>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</si>
  <si>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</si>
  <si>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</si>
  <si>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</si>
  <si>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</si>
  <si>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</si>
  <si>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</si>
  <si>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</si>
  <si>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</si>
  <si>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</si>
  <si>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</si>
  <si>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</si>
  <si>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</si>
  <si>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</si>
  <si>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</si>
  <si>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</si>
  <si>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</si>
  <si>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</si>
  <si>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</si>
  <si>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</si>
  <si>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</si>
  <si>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</si>
  <si>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</si>
  <si>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</si>
  <si>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</si>
  <si>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</si>
  <si>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</si>
  <si>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</si>
  <si>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</si>
  <si>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</si>
  <si>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</si>
  <si>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</si>
  <si>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</si>
  <si>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</si>
  <si>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</si>
  <si>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</si>
  <si>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</si>
  <si>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</si>
  <si>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</si>
  <si>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</si>
  <si>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</si>
  <si>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</si>
  <si>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</si>
  <si>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</si>
  <si>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</si>
  <si>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</si>
  <si>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</si>
  <si>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</si>
  <si>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</si>
  <si>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</si>
  <si>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</si>
  <si>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</si>
  <si>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</si>
  <si>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</si>
  <si>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</si>
  <si>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</si>
  <si>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</si>
  <si>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</si>
  <si>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</si>
  <si>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</si>
  <si>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</si>
  <si>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</si>
  <si>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</si>
  <si>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</si>
  <si>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</si>
  <si>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</si>
  <si>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</si>
  <si>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</si>
  <si>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</si>
  <si>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</si>
  <si>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</si>
  <si>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</si>
  <si>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</si>
  <si>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</si>
  <si>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</si>
  <si>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</si>
  <si>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</si>
  <si>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</si>
  <si>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</si>
  <si>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</si>
  <si>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</si>
  <si>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</si>
  <si>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</si>
  <si>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</si>
  <si>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</si>
  <si>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</si>
  <si>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</si>
  <si>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</si>
  <si>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</si>
  <si>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</si>
  <si>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</si>
  <si>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</si>
  <si>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</si>
  <si>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</si>
  <si>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</si>
  <si>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</si>
  <si>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</si>
  <si>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</si>
  <si>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</si>
  <si>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</si>
  <si>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</si>
  <si>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</si>
  <si>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</si>
  <si>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</si>
  <si>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</si>
  <si>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</si>
  <si>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</si>
  <si>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</si>
  <si>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</si>
  <si>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</si>
  <si>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</si>
  <si>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</si>
  <si>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</si>
  <si>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</si>
  <si>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</si>
  <si>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</si>
  <si>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</si>
  <si>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</si>
  <si>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</si>
  <si>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</si>
  <si>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</si>
  <si>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</si>
  <si>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</si>
  <si>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</si>
  <si>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</si>
  <si>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</si>
  <si>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</si>
  <si>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</si>
  <si>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</si>
  <si>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</si>
  <si>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</si>
  <si>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</si>
  <si>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</si>
  <si>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</si>
  <si>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</si>
  <si>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</si>
  <si>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</si>
  <si>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</si>
  <si>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</si>
  <si>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</si>
  <si>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</si>
  <si>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</si>
  <si>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</si>
  <si>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</si>
  <si>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</si>
  <si>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</si>
  <si>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</si>
  <si>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</si>
  <si>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</si>
  <si>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</si>
  <si>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</si>
  <si>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</si>
  <si>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</si>
  <si>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</si>
  <si>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</si>
  <si>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</si>
  <si>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</si>
  <si>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</si>
  <si>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</si>
  <si>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</si>
  <si>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</si>
  <si>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</si>
  <si>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</si>
  <si>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</si>
  <si>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</si>
  <si>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</si>
  <si>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</si>
  <si>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</si>
  <si>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</si>
  <si>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</si>
  <si>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</si>
  <si>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</si>
  <si>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</si>
  <si>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</si>
  <si>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</si>
  <si>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</si>
  <si>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</si>
  <si>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</si>
  <si>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</si>
  <si>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</si>
  <si>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</si>
  <si>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</si>
  <si>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</si>
  <si>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</si>
  <si>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</si>
  <si>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</si>
  <si>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</si>
  <si>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</si>
  <si>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</si>
  <si>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</si>
  <si>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</si>
  <si>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</si>
  <si>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</si>
  <si>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</si>
  <si>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</si>
  <si>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</si>
  <si>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</si>
  <si>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</si>
  <si>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</si>
  <si>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</si>
  <si>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</si>
  <si>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</si>
  <si>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</si>
  <si>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</si>
  <si>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</si>
  <si>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</si>
  <si>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</si>
  <si>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</si>
  <si>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</si>
  <si>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</si>
  <si>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</si>
  <si>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</si>
  <si>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</si>
  <si>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</si>
  <si>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</si>
  <si>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</si>
  <si>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</si>
  <si>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</si>
  <si>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</si>
  <si>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</si>
  <si>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</si>
  <si>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</si>
  <si>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</si>
  <si>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</si>
  <si>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</si>
  <si>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</si>
  <si>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</si>
  <si>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</si>
  <si>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</si>
  <si>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</si>
  <si>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</si>
  <si>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</si>
  <si>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</si>
  <si>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</si>
  <si>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</si>
  <si>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</si>
  <si>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</si>
  <si>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</si>
  <si>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</si>
  <si>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</si>
  <si>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</si>
  <si>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</si>
  <si>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</si>
  <si>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</si>
  <si>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</si>
  <si>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</si>
  <si>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</si>
  <si>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</si>
  <si>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</si>
  <si>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</si>
  <si>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</si>
  <si>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</si>
  <si>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</si>
  <si>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</si>
  <si>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</si>
  <si>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</si>
  <si>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</si>
  <si>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</si>
  <si>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</si>
  <si>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</si>
  <si>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</si>
  <si>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</si>
  <si>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</si>
  <si>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</si>
  <si>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</si>
  <si>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</si>
  <si>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</si>
  <si>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</si>
  <si>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</si>
  <si>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</si>
  <si>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</si>
  <si>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</si>
  <si>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</si>
  <si>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</si>
  <si>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</si>
  <si>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</si>
  <si>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</si>
  <si>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</si>
  <si>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</si>
  <si>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</si>
  <si>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</si>
  <si>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</si>
  <si>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</si>
  <si>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</si>
  <si>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</si>
  <si>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</si>
  <si>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</si>
  <si>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</si>
  <si>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</si>
  <si>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</si>
  <si>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</si>
  <si>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</si>
  <si>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</si>
  <si>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</si>
  <si>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</si>
  <si>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</si>
  <si>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</si>
  <si>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</si>
  <si>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</si>
  <si>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</si>
  <si>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</si>
  <si>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</si>
  <si>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</si>
  <si>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</si>
  <si>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</si>
  <si>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</si>
  <si>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</si>
  <si>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</si>
  <si>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</si>
  <si>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</si>
  <si>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</si>
  <si>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</si>
  <si>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</si>
  <si>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</si>
  <si>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</si>
  <si>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</si>
  <si>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</si>
  <si>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</si>
  <si>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</si>
  <si>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</si>
  <si>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</si>
  <si>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</si>
  <si>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</si>
  <si>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</si>
  <si>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</si>
  <si>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</si>
  <si>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</si>
  <si>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</si>
  <si>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</si>
  <si>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</si>
  <si>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</si>
  <si>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</si>
  <si>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</si>
  <si>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</si>
  <si>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</si>
  <si>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</si>
  <si>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</si>
  <si>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</si>
  <si>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</si>
  <si>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</si>
  <si>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</si>
  <si>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</si>
  <si>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</si>
  <si>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</si>
  <si>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</si>
  <si>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</si>
  <si>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</si>
  <si>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</si>
  <si>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</si>
  <si>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</si>
  <si>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</si>
  <si>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</si>
  <si>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</si>
  <si>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</si>
  <si>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</si>
  <si>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</si>
  <si>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</si>
  <si>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</si>
  <si>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</si>
  <si>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</si>
  <si>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</si>
  <si>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</si>
  <si>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</si>
  <si>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</si>
  <si>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</si>
  <si>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</si>
  <si>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</si>
  <si>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</si>
  <si>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</si>
  <si>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</si>
  <si>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</si>
  <si>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</si>
  <si>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</si>
  <si>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</si>
  <si>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</si>
  <si>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</si>
  <si>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</si>
  <si>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</si>
  <si>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</si>
  <si>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</si>
  <si>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</si>
  <si>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</si>
  <si>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</si>
  <si>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</si>
  <si>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</si>
  <si>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</si>
  <si>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</si>
  <si>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</si>
  <si>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</si>
  <si>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</si>
  <si>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</si>
  <si>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</si>
  <si>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</si>
  <si>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</si>
  <si>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</si>
  <si>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</si>
  <si>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</si>
  <si>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</si>
  <si>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</si>
  <si>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</si>
  <si>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</si>
  <si>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</si>
  <si>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</si>
  <si>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</si>
  <si>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</si>
  <si>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</si>
  <si>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</si>
  <si>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</si>
  <si>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</si>
  <si>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</si>
  <si>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</si>
  <si>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</si>
  <si>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</si>
  <si>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</si>
  <si>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</si>
  <si>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</si>
  <si>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</si>
  <si>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</si>
  <si>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</si>
  <si>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</si>
  <si>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</si>
  <si>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</si>
  <si>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</si>
  <si>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</si>
  <si>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</si>
  <si>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</si>
  <si>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</si>
  <si>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</si>
  <si>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</si>
  <si>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</si>
  <si>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</si>
  <si>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</si>
  <si>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</si>
  <si>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</si>
  <si>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</si>
  <si>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</si>
  <si>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</si>
  <si>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</si>
  <si>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</si>
  <si>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</si>
  <si>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</si>
  <si>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</si>
  <si>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</si>
  <si>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</si>
  <si>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</si>
  <si>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</si>
  <si>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</si>
  <si>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</si>
  <si>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</si>
  <si>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</si>
  <si>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</si>
  <si>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</si>
  <si>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</si>
  <si>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</si>
  <si>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</si>
  <si>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</si>
  <si>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</si>
  <si>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</si>
  <si>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</si>
  <si>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</si>
  <si>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</si>
  <si>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</si>
  <si>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</si>
  <si>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</si>
  <si>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</si>
  <si>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</si>
  <si>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</si>
  <si>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</si>
  <si>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</si>
  <si>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</si>
  <si>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</si>
  <si>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</si>
  <si>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</si>
  <si>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</si>
  <si>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</si>
  <si>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</si>
  <si>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</si>
  <si>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</si>
  <si>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</si>
  <si>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</si>
  <si>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</si>
  <si>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</si>
  <si>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</si>
  <si>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</si>
  <si>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</si>
  <si>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</si>
  <si>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</si>
  <si>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</si>
  <si>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</si>
  <si>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</si>
  <si>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</si>
  <si>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</si>
  <si>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</si>
  <si>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</si>
  <si>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</si>
  <si>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</si>
  <si>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</si>
  <si>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</si>
  <si>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</si>
  <si>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</si>
  <si>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</si>
  <si>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</si>
  <si>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</si>
  <si>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</si>
  <si>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</si>
  <si>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</si>
  <si>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</si>
  <si>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</si>
  <si>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</si>
  <si>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</si>
  <si>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</si>
  <si>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</si>
  <si>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</si>
  <si>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</si>
  <si>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</si>
  <si>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</si>
  <si>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</si>
  <si>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</si>
  <si>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</si>
  <si>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</si>
  <si>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</si>
  <si>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</si>
  <si>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</si>
  <si>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</si>
  <si>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</si>
  <si>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</si>
  <si>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</si>
  <si>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</si>
  <si>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</si>
  <si>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</si>
  <si>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</si>
  <si>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</si>
  <si>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</si>
  <si>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</si>
  <si>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</si>
  <si>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</si>
  <si>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</si>
  <si>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</si>
  <si>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</si>
  <si>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</si>
  <si>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</si>
  <si>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</si>
  <si>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</si>
  <si>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</si>
  <si>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</si>
  <si>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</si>
  <si>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</si>
  <si>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</si>
  <si>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</si>
  <si>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</si>
  <si>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</si>
  <si>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</si>
  <si>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</si>
  <si>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</si>
  <si>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</si>
  <si>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</si>
  <si>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</si>
  <si>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</si>
  <si>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</si>
  <si>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</si>
  <si>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</si>
  <si>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</si>
  <si>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</si>
  <si>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</si>
  <si>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</si>
  <si>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</si>
  <si>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</si>
  <si>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</si>
  <si>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</si>
  <si>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</si>
  <si>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</si>
  <si>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</si>
  <si>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</si>
  <si>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</si>
  <si>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</si>
  <si>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</si>
  <si>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</si>
  <si>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</si>
  <si>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</si>
  <si>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</si>
  <si>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</si>
  <si>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</si>
  <si>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</si>
  <si>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</si>
  <si>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</si>
  <si>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</si>
  <si>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</si>
  <si>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</si>
  <si>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</si>
  <si>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</si>
  <si>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</si>
  <si>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</si>
  <si>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</si>
  <si>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</si>
  <si>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</si>
  <si>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</si>
  <si>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</si>
  <si>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</si>
  <si>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</si>
  <si>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</si>
  <si>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</si>
  <si>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</si>
  <si>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</si>
  <si>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</si>
  <si>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</si>
  <si>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</si>
  <si>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</si>
  <si>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</si>
  <si>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</si>
  <si>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</si>
  <si>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</si>
  <si>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</si>
  <si>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</si>
  <si>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</si>
  <si>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</si>
  <si>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</si>
  <si>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</si>
  <si>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</si>
  <si>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</si>
  <si>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</si>
  <si>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</si>
  <si>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</si>
  <si>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</si>
  <si>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</si>
  <si>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</si>
  <si>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</si>
  <si>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</si>
  <si>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</si>
  <si>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</si>
  <si>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</si>
  <si>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</si>
  <si>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</si>
  <si>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</si>
  <si>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</si>
  <si>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</si>
  <si>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</si>
  <si>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</si>
  <si>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</si>
  <si>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</si>
  <si>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</si>
  <si>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</si>
  <si>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</si>
  <si>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</si>
  <si>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</si>
  <si>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</si>
  <si>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</si>
  <si>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</si>
  <si>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</si>
  <si>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</si>
  <si>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</si>
  <si>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</si>
  <si>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</si>
  <si>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</si>
  <si>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</si>
  <si>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</si>
  <si>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</si>
  <si>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</si>
  <si>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</si>
  <si>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</si>
  <si>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</si>
  <si>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</si>
  <si>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</si>
  <si>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</si>
  <si>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</si>
  <si>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</si>
  <si>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</si>
  <si>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</si>
  <si>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</si>
  <si>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</si>
  <si>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</si>
  <si>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</si>
  <si>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</si>
  <si>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</si>
  <si>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</si>
  <si>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</si>
  <si>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</si>
  <si>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</si>
  <si>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</si>
  <si>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</si>
  <si>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</si>
  <si>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</si>
  <si>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</si>
  <si>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</si>
  <si>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</si>
  <si>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</si>
  <si>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</si>
  <si>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</si>
  <si>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</si>
  <si>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</si>
  <si>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</si>
  <si>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</si>
  <si>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</si>
  <si>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</si>
  <si>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</si>
  <si>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</si>
  <si>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</si>
  <si>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</si>
  <si>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</si>
  <si>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</si>
  <si>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</si>
  <si>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</si>
  <si>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</si>
  <si>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</si>
  <si>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</si>
  <si>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</si>
  <si>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</si>
  <si>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</si>
  <si>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</si>
  <si>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</si>
  <si>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</si>
  <si>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</si>
  <si>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</si>
  <si>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</si>
  <si>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</si>
  <si>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</si>
  <si>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</si>
  <si>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</si>
  <si>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</si>
  <si>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</si>
  <si>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</si>
  <si>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</si>
  <si>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</si>
  <si>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</si>
  <si>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</si>
  <si>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</si>
  <si>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</si>
  <si>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</si>
  <si>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</si>
  <si>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</si>
  <si>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</si>
  <si>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</si>
  <si>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</si>
  <si>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</si>
  <si>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</si>
  <si>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</si>
  <si>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</si>
  <si>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</si>
  <si>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</si>
  <si>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</si>
  <si>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</si>
  <si>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</si>
  <si>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</si>
  <si>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</si>
  <si>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</si>
  <si>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</si>
  <si>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</si>
  <si>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</si>
  <si>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</si>
  <si>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</si>
  <si>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</si>
  <si>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</si>
  <si>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</si>
  <si>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</si>
  <si>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</si>
  <si>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</si>
  <si>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</si>
  <si>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</si>
  <si>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</si>
  <si>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</si>
  <si>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</si>
  <si>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</si>
  <si>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</si>
  <si>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</si>
  <si>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</si>
  <si>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</si>
  <si>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</si>
  <si>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</si>
  <si>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</si>
  <si>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</si>
  <si>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</si>
  <si>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</si>
  <si>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</si>
  <si>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</si>
  <si>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</si>
  <si>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</si>
  <si>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</si>
  <si>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</si>
  <si>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</si>
  <si>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</si>
  <si>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</si>
  <si>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</si>
  <si>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</si>
  <si>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</si>
  <si>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</si>
  <si>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</si>
  <si>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</si>
  <si>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</si>
  <si>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</si>
  <si>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</si>
  <si>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</si>
  <si>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</si>
  <si>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</si>
  <si>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</si>
  <si>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</si>
  <si>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</si>
  <si>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</si>
  <si>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</si>
  <si>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</si>
  <si>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</si>
  <si>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</si>
  <si>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</si>
  <si>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</si>
  <si>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</si>
  <si>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</si>
  <si>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</si>
  <si>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</si>
  <si>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</si>
  <si>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</si>
  <si>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</si>
  <si>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</si>
  <si>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</si>
  <si>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</si>
  <si>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</si>
  <si>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</si>
  <si>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</si>
  <si>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</si>
  <si>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</si>
  <si>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</si>
  <si>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</si>
  <si>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</si>
  <si>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</si>
  <si>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</si>
  <si>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</si>
  <si>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</si>
  <si>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</si>
  <si>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</si>
  <si>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</si>
  <si>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</si>
  <si>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</si>
  <si>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</si>
  <si>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</si>
  <si>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</si>
  <si>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</si>
  <si>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</si>
  <si>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</si>
  <si>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</si>
  <si>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</si>
  <si>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</si>
  <si>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</si>
  <si>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</si>
  <si>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</si>
  <si>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</si>
  <si>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</si>
  <si>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</si>
  <si>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</si>
  <si>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</si>
  <si>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</si>
  <si>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</si>
  <si>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</si>
  <si>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</si>
  <si>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</si>
  <si>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</si>
  <si>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</si>
  <si>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</si>
  <si>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</si>
  <si>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</si>
  <si>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</si>
  <si>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</si>
  <si>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</si>
  <si>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</si>
  <si>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</si>
  <si>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</si>
  <si>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</si>
  <si>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</si>
  <si>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</si>
  <si>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</si>
  <si>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</si>
  <si>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</si>
  <si>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</si>
  <si>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</si>
  <si>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</si>
  <si>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</si>
  <si>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</si>
  <si>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</si>
  <si>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</si>
  <si>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</si>
  <si>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</si>
  <si>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</si>
  <si>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</si>
  <si>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</si>
  <si>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</si>
  <si>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</si>
  <si>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</si>
  <si>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</si>
  <si>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</si>
  <si>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</si>
  <si>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</si>
  <si>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</si>
  <si>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</si>
  <si>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</si>
  <si>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</si>
  <si>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</si>
  <si>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</si>
  <si>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</si>
  <si>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</si>
  <si>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</si>
  <si>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</si>
  <si>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</si>
  <si>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</si>
  <si>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</si>
  <si>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</si>
  <si>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</si>
  <si>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</si>
  <si>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</si>
  <si>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</si>
  <si>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</si>
  <si>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</si>
  <si>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</si>
  <si>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</si>
  <si>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</si>
  <si>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</si>
  <si>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</si>
  <si>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</si>
  <si>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</si>
  <si>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</si>
  <si>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</si>
  <si>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</si>
  <si>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</si>
  <si>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</si>
  <si>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</si>
  <si>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</si>
  <si>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</si>
  <si>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</si>
  <si>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</si>
  <si>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</si>
  <si>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</si>
  <si>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</si>
  <si>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</si>
  <si>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</si>
  <si>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</si>
  <si>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</si>
  <si>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</si>
  <si>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</si>
  <si>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</si>
  <si>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</si>
  <si>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</si>
  <si>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</si>
  <si>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</si>
  <si>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</si>
  <si>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</si>
  <si>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</si>
  <si>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</si>
  <si>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</si>
  <si>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</si>
  <si>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</si>
  <si>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</si>
  <si>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</si>
  <si>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</si>
  <si>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</si>
  <si>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</si>
  <si>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</si>
  <si>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</si>
  <si>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</si>
  <si>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</si>
  <si>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</si>
  <si>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</si>
  <si>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</si>
  <si>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</si>
  <si>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</si>
  <si>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</si>
  <si>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</si>
  <si>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</si>
  <si>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</si>
  <si>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</si>
  <si>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</si>
  <si>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</si>
  <si>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</si>
  <si>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</si>
  <si>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</si>
  <si>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</si>
  <si>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</si>
  <si>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</si>
  <si>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</si>
  <si>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</si>
  <si>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</si>
  <si>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</si>
  <si>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</si>
  <si>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</si>
  <si>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</si>
  <si>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</si>
  <si>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</si>
  <si>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</si>
  <si>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</si>
  <si>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</si>
  <si>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</si>
  <si>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</si>
  <si>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</si>
  <si>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</si>
  <si>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</si>
  <si>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</si>
  <si>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</si>
  <si>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</si>
  <si>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</si>
  <si>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</si>
  <si>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</si>
  <si>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</si>
  <si>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</si>
  <si>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</si>
  <si>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</si>
  <si>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</si>
  <si>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</si>
  <si>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</si>
  <si>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</si>
  <si>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</si>
  <si>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</si>
  <si>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</si>
  <si>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</si>
  <si>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</si>
  <si>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</si>
  <si>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</si>
  <si>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</si>
  <si>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</si>
  <si>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</si>
  <si>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</si>
  <si>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</si>
  <si>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</si>
  <si>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</si>
  <si>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</si>
  <si>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</si>
  <si>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</si>
  <si>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</si>
  <si>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</si>
  <si>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</si>
  <si>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</si>
  <si>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</si>
  <si>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</si>
  <si>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</si>
  <si>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</si>
  <si>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</si>
  <si>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</si>
  <si>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</si>
  <si>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</si>
  <si>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</si>
  <si>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</si>
  <si>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</si>
  <si>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</si>
  <si>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</si>
  <si>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</si>
  <si>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</si>
  <si>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</si>
  <si>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</si>
  <si>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</si>
  <si>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</si>
  <si>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</si>
  <si>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</si>
  <si>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</si>
  <si>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</si>
  <si>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</si>
  <si>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</si>
  <si>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</si>
  <si>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</si>
  <si>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</si>
  <si>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</si>
  <si>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</si>
  <si>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</si>
  <si>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</si>
  <si>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</si>
  <si>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</si>
  <si>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</si>
  <si>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</si>
  <si>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</si>
  <si>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</si>
  <si>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</si>
  <si>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</si>
  <si>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</si>
  <si>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</si>
  <si>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</si>
  <si>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</si>
  <si>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</si>
  <si>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</si>
  <si>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</si>
  <si>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</si>
  <si>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</si>
  <si>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</si>
  <si>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</si>
  <si>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</si>
  <si>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</si>
  <si>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</si>
  <si>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</si>
  <si>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</si>
  <si>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</si>
  <si>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</si>
  <si>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</si>
  <si>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</si>
  <si>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</si>
  <si>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</si>
  <si>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</si>
  <si>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</si>
  <si>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</si>
  <si>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</si>
  <si>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</si>
  <si>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</si>
  <si>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</si>
  <si>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</si>
  <si>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</si>
  <si>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</si>
  <si>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</si>
  <si>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</si>
  <si>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</si>
  <si>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</si>
  <si>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</si>
  <si>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</si>
  <si>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</si>
  <si>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</si>
  <si>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</si>
  <si>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</si>
  <si>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</si>
  <si>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</si>
  <si>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</si>
  <si>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</si>
  <si>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</si>
  <si>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</si>
  <si>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</si>
  <si>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</si>
  <si>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</si>
  <si>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</si>
  <si>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</si>
  <si>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</si>
  <si>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</si>
  <si>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</si>
  <si>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</si>
  <si>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</si>
  <si>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</si>
  <si>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</si>
  <si>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</si>
  <si>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</si>
  <si>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</si>
  <si>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</si>
  <si>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</si>
  <si>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</si>
  <si>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</si>
  <si>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</si>
  <si>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</si>
  <si>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</si>
  <si>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</si>
  <si>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</si>
  <si>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</si>
  <si>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</si>
  <si>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</si>
  <si>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</si>
  <si>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</si>
  <si>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</si>
  <si>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</si>
  <si>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</si>
  <si>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</si>
  <si>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</si>
  <si>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</si>
  <si>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</si>
  <si>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</si>
  <si>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</si>
  <si>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</si>
  <si>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</si>
  <si>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</si>
  <si>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</si>
  <si>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</si>
  <si>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</si>
  <si>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</si>
  <si>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</si>
  <si>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</si>
  <si>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</si>
  <si>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</si>
  <si>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</si>
  <si>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</si>
  <si>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</si>
  <si>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</si>
  <si>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</si>
  <si>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</si>
  <si>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</si>
  <si>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</si>
  <si>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</si>
  <si>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</si>
  <si>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</si>
  <si>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</si>
  <si>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</si>
  <si>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</si>
  <si>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</si>
  <si>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</si>
  <si>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</si>
  <si>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</si>
  <si>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</si>
  <si>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</si>
  <si>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</si>
  <si>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</si>
  <si>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</si>
  <si>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</si>
  <si>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</si>
  <si>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</si>
  <si>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</si>
  <si>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</si>
  <si>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</si>
  <si>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</si>
  <si>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</si>
  <si>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</si>
  <si>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</si>
  <si>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</si>
  <si>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</si>
  <si>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</si>
  <si>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</si>
  <si>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</si>
  <si>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</si>
  <si>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</si>
  <si>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</si>
  <si>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</si>
  <si>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</si>
  <si>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</si>
  <si>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</si>
  <si>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</si>
  <si>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</si>
  <si>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</si>
  <si>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</si>
  <si>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</si>
  <si>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</si>
  <si>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</si>
  <si>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</si>
  <si>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</si>
  <si>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</si>
  <si>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</si>
  <si>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</si>
  <si>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</si>
  <si>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</si>
  <si>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</si>
  <si>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</si>
  <si>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</si>
  <si>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</si>
  <si>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</si>
  <si>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</si>
  <si>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</si>
  <si>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</si>
  <si>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</si>
  <si>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</si>
  <si>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</si>
  <si>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</si>
  <si>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</si>
  <si>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</si>
  <si>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</si>
  <si>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</si>
  <si>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</si>
  <si>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</si>
  <si>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</si>
  <si>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</si>
  <si>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</si>
  <si>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</si>
  <si>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</si>
  <si>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</si>
  <si>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</si>
  <si>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</si>
  <si>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</si>
  <si>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</si>
  <si>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</si>
  <si>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</si>
  <si>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</si>
  <si>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</si>
  <si>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</si>
  <si>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</si>
  <si>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</si>
  <si>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</si>
  <si>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</si>
  <si>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</si>
  <si>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</si>
  <si>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</si>
  <si>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</si>
  <si>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</si>
  <si>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</si>
  <si>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</si>
  <si>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</si>
  <si>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</si>
  <si>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</si>
  <si>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</si>
  <si>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</si>
  <si>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</si>
  <si>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</si>
  <si>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</si>
  <si>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</si>
  <si>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</si>
  <si>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</si>
  <si>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</si>
  <si>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</si>
  <si>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</si>
  <si>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</si>
  <si>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</si>
  <si>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</si>
  <si>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</si>
  <si>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</si>
  <si>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</si>
  <si>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</si>
  <si>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</si>
  <si>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</si>
  <si>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</si>
  <si>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</si>
  <si>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</si>
  <si>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</si>
  <si>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</si>
  <si>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</si>
  <si>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</si>
  <si>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</si>
  <si>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</si>
  <si>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</si>
  <si>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</si>
  <si>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</si>
  <si>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</si>
  <si>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</si>
  <si>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</si>
  <si>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</si>
  <si>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</si>
  <si>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</si>
  <si>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</si>
  <si>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</si>
  <si>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</si>
  <si>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</si>
  <si>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</si>
  <si>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</si>
  <si>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</si>
  <si>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</si>
  <si>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</si>
  <si>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</si>
  <si>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</si>
  <si>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</si>
  <si>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</si>
  <si>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</si>
  <si>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</si>
  <si>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</si>
  <si>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</si>
  <si>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</si>
  <si>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</si>
  <si>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</si>
  <si>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</si>
  <si>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</si>
  <si>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</si>
  <si>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</si>
  <si>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</si>
  <si>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</si>
  <si>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</si>
  <si>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</si>
  <si>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</si>
  <si>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</si>
  <si>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</si>
  <si>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</si>
  <si>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</si>
  <si>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</si>
  <si>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</si>
  <si>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</si>
  <si>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</si>
  <si>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</si>
  <si>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</si>
  <si>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</si>
  <si>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</si>
  <si>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</si>
  <si>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</si>
  <si>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</si>
  <si>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</si>
  <si>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</si>
  <si>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</si>
  <si>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</si>
  <si>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</si>
  <si>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</si>
  <si>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</si>
  <si>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</si>
  <si>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</si>
  <si>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</si>
  <si>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</si>
  <si>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</si>
  <si>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</si>
  <si>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</si>
  <si>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</si>
  <si>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</si>
  <si>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</si>
  <si>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</si>
  <si>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</si>
  <si>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</si>
  <si>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</si>
  <si>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</si>
  <si>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</si>
  <si>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</si>
  <si>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</si>
  <si>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</si>
  <si>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</si>
  <si>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</si>
  <si>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</si>
  <si>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</si>
  <si>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</si>
  <si>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</si>
  <si>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</si>
  <si>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</si>
  <si>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</si>
  <si>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</si>
  <si>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</si>
  <si>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</si>
  <si>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</si>
  <si>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</si>
  <si>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</si>
  <si>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</si>
  <si>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</si>
  <si>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</si>
  <si>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</si>
  <si>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</si>
  <si>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</si>
  <si>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</si>
  <si>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</si>
  <si>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</si>
  <si>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</si>
  <si>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</si>
  <si>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</si>
  <si>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</si>
  <si>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</si>
  <si>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</si>
  <si>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</si>
  <si>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</si>
  <si>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</si>
  <si>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</si>
  <si>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</si>
  <si>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</si>
  <si>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</si>
  <si>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</si>
  <si>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</si>
  <si>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</si>
  <si>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</si>
  <si>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</si>
  <si>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</si>
  <si>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</si>
  <si>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</si>
  <si>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</si>
  <si>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</si>
  <si>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</si>
  <si>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</si>
  <si>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</si>
  <si>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</si>
  <si>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</si>
  <si>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</si>
  <si>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</si>
  <si>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</si>
  <si>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</si>
  <si>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</si>
  <si>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</si>
  <si>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</si>
  <si>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</si>
  <si>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</si>
  <si>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</si>
  <si>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</si>
  <si>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</si>
  <si>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</si>
  <si>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</si>
  <si>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</si>
  <si>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</si>
  <si>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</si>
  <si>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</si>
  <si>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</si>
  <si>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</si>
  <si>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</si>
  <si>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</si>
  <si>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</si>
  <si>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</si>
  <si>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</si>
  <si>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</si>
  <si>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</si>
  <si>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</si>
  <si>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</si>
  <si>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</si>
  <si>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</si>
  <si>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</si>
  <si>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</si>
  <si>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</si>
  <si>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</si>
  <si>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</si>
  <si>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</si>
  <si>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</si>
  <si>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</si>
  <si>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</si>
  <si>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</si>
  <si>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</si>
  <si>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</si>
  <si>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</si>
  <si>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</si>
  <si>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</si>
  <si>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</si>
  <si>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</si>
  <si>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</si>
  <si>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</si>
  <si>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</si>
  <si>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</si>
  <si>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</si>
  <si>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</si>
  <si>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</si>
  <si>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</si>
  <si>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</si>
  <si>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</si>
  <si>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</si>
  <si>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</si>
  <si>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</si>
  <si>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</si>
  <si>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</si>
  <si>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</si>
  <si>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</si>
  <si>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</si>
  <si>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</si>
  <si>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</si>
  <si>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</si>
  <si>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</si>
  <si>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</si>
  <si>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</si>
  <si>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</si>
  <si>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</si>
  <si>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</si>
  <si>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</si>
  <si>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</si>
  <si>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</si>
  <si>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</si>
  <si>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</si>
  <si>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</si>
  <si>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</si>
  <si>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</si>
  <si>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</si>
  <si>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</si>
  <si>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</si>
  <si>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</si>
  <si>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</si>
  <si>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</si>
  <si>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</si>
  <si>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</si>
  <si>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</si>
  <si>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</si>
  <si>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</si>
  <si>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</si>
  <si>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</si>
  <si>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</si>
  <si>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</si>
  <si>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</si>
  <si>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</si>
  <si>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</si>
  <si>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</si>
  <si>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</si>
  <si>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</si>
  <si>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</si>
  <si>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</si>
  <si>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</si>
  <si>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</si>
  <si>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</si>
  <si>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</si>
  <si>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</si>
  <si>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</si>
  <si>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</si>
  <si>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</si>
  <si>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</si>
  <si>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</si>
  <si>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</si>
  <si>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</si>
  <si>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</si>
  <si>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</si>
  <si>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</si>
  <si>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</si>
  <si>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</si>
  <si>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</si>
  <si>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</si>
  <si>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</si>
  <si>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</si>
  <si>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</si>
  <si>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</si>
  <si>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</si>
  <si>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</si>
  <si>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</si>
  <si>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</si>
  <si>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</si>
  <si>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</si>
  <si>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</si>
  <si>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</si>
  <si>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</si>
  <si>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</si>
  <si>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</si>
  <si>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</si>
  <si>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</si>
  <si>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</si>
  <si>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</si>
  <si>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</si>
  <si>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</si>
  <si>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</si>
  <si>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</si>
  <si>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</si>
  <si>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</si>
  <si>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</si>
  <si>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</si>
  <si>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</si>
  <si>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</si>
  <si>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</si>
  <si>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</si>
  <si>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</si>
  <si>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</si>
  <si>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</si>
  <si>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</si>
  <si>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</si>
  <si>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</si>
  <si>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</si>
  <si>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</si>
  <si>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</si>
  <si>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</si>
  <si>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</si>
  <si>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</si>
  <si>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</si>
  <si>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</si>
  <si>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</si>
  <si>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</si>
  <si>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</si>
  <si>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</si>
  <si>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</si>
  <si>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</si>
  <si>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</si>
  <si>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</si>
  <si>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</si>
  <si>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</si>
  <si>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</si>
  <si>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</si>
  <si>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</si>
  <si>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</si>
  <si>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</si>
  <si>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</si>
  <si>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</si>
  <si>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</si>
  <si>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</si>
  <si>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</si>
  <si>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</si>
  <si>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</si>
  <si>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</si>
  <si>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</si>
  <si>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</si>
  <si>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</si>
  <si>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</si>
  <si>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</si>
  <si>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</si>
  <si>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</si>
  <si>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</si>
  <si>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</si>
  <si>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</si>
  <si>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</si>
  <si>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</si>
  <si>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</si>
  <si>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</si>
  <si>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</si>
  <si>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</si>
  <si>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</si>
  <si>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</si>
  <si>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</si>
  <si>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</si>
  <si>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</si>
  <si>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</si>
  <si>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</si>
  <si>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</si>
  <si>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</si>
  <si>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</si>
  <si>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</si>
  <si>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</si>
  <si>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</si>
  <si>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</si>
  <si>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</si>
  <si>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</si>
  <si>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</si>
  <si>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</si>
  <si>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</si>
  <si>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</si>
  <si>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</si>
  <si>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</si>
  <si>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</si>
  <si>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</si>
  <si>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</si>
  <si>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</si>
  <si>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</si>
  <si>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</si>
  <si>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</si>
  <si>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</si>
  <si>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</si>
  <si>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</si>
  <si>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</si>
  <si>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</si>
  <si>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</si>
  <si>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</si>
  <si>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</si>
  <si>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</si>
  <si>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</si>
  <si>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</si>
  <si>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</si>
  <si>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</si>
  <si>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</si>
  <si>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</si>
  <si>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</si>
  <si>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</si>
  <si>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</si>
  <si>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</si>
  <si>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</si>
  <si>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</si>
  <si>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</si>
  <si>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</si>
  <si>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</si>
  <si>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</si>
  <si>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</si>
  <si>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</si>
  <si>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</si>
  <si>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</si>
  <si>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</si>
  <si>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</si>
  <si>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</si>
  <si>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</si>
  <si>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</si>
  <si>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</si>
  <si>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</si>
  <si>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</si>
  <si>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</si>
  <si>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</si>
  <si>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</si>
  <si>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</si>
  <si>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</si>
  <si>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</si>
  <si>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</si>
  <si>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</si>
  <si>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</si>
  <si>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</si>
  <si>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</si>
  <si>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</si>
  <si>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</si>
  <si>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</si>
  <si>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</si>
  <si>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</si>
  <si>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</si>
  <si>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</si>
  <si>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</si>
  <si>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</si>
  <si>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</si>
  <si>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</si>
  <si>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</si>
  <si>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</si>
  <si>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</si>
  <si>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</si>
  <si>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</si>
  <si>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</si>
  <si>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</si>
  <si>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</si>
  <si>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</si>
  <si>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</si>
  <si>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</si>
  <si>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</si>
  <si>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</si>
  <si>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</si>
  <si>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</si>
  <si>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</si>
  <si>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</si>
  <si>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</si>
  <si>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</si>
  <si>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</si>
  <si>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</si>
  <si>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</si>
  <si>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</si>
  <si>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</si>
  <si>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</si>
  <si>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</si>
  <si>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</si>
  <si>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</si>
  <si>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</si>
  <si>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</si>
  <si>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</si>
  <si>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</si>
  <si>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</si>
  <si>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</si>
  <si>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</si>
  <si>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</si>
  <si>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</si>
  <si>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</si>
  <si>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</si>
  <si>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</si>
  <si>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</si>
  <si>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</si>
  <si>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</si>
  <si>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</si>
  <si>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</si>
  <si>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</si>
  <si>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</si>
  <si>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</si>
  <si>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</si>
  <si>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</si>
  <si>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</si>
  <si>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</si>
  <si>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</si>
  <si>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</si>
  <si>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</si>
  <si>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</si>
  <si>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</si>
  <si>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</si>
  <si>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</si>
  <si>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</si>
  <si>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</si>
  <si>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</si>
  <si>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</si>
  <si>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</si>
  <si>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</si>
  <si>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</si>
  <si>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</si>
  <si>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</si>
  <si>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</si>
  <si>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</si>
  <si>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</si>
  <si>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</si>
  <si>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</si>
  <si>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</si>
  <si>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</si>
  <si>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</si>
  <si>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</si>
  <si>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</si>
  <si>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</si>
  <si>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</si>
  <si>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</si>
  <si>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</si>
  <si>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</si>
  <si>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</si>
  <si>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</si>
  <si>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</si>
  <si>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</si>
  <si>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</si>
  <si>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</si>
  <si>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</si>
  <si>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</si>
  <si>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</si>
  <si>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</si>
  <si>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</si>
  <si>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</si>
  <si>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</si>
  <si>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</si>
  <si>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</si>
  <si>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</si>
  <si>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</si>
  <si>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</si>
  <si>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</si>
  <si>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</si>
  <si>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</si>
  <si>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</si>
  <si>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</si>
  <si>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</si>
  <si>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</si>
  <si>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</si>
  <si>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</si>
  <si>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</si>
  <si>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</si>
  <si>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</si>
  <si>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</si>
  <si>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</si>
  <si>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</si>
  <si>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</si>
  <si>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</si>
  <si>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</si>
  <si>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</si>
  <si>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</si>
  <si>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</si>
  <si>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</si>
  <si>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</si>
  <si>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</si>
  <si>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</si>
  <si>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</si>
  <si>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</si>
  <si>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</si>
  <si>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</si>
  <si>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</si>
  <si>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</si>
  <si>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</si>
  <si>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</si>
  <si>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</si>
  <si>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</si>
  <si>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</si>
  <si>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</si>
  <si>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</si>
  <si>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</si>
  <si>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</si>
  <si>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</si>
  <si>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</si>
  <si>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</si>
  <si>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</si>
  <si>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</si>
  <si>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</si>
  <si>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</si>
  <si>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</si>
  <si>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</si>
  <si>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</si>
  <si>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</si>
  <si>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</si>
  <si>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</si>
  <si>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</si>
  <si>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</si>
  <si>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</si>
  <si>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</si>
  <si>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</si>
  <si>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</si>
  <si>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</si>
  <si>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</si>
  <si>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</si>
  <si>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</si>
  <si>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</si>
  <si>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</si>
  <si>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</si>
  <si>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</si>
  <si>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</si>
  <si>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</si>
  <si>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</si>
  <si>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</si>
  <si>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</si>
  <si>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</si>
  <si>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</si>
  <si>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</si>
  <si>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</si>
  <si>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</si>
  <si>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</si>
  <si>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</si>
  <si>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</si>
  <si>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</si>
  <si>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</si>
  <si>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</si>
  <si>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</si>
  <si>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</si>
  <si>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</si>
  <si>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</si>
  <si>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</si>
  <si>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</si>
  <si>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</si>
  <si>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</si>
  <si>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</si>
  <si>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</si>
  <si>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</si>
  <si>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</si>
  <si>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</si>
  <si>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</si>
  <si>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</si>
  <si>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</si>
  <si>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</si>
  <si>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</si>
  <si>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</si>
  <si>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</si>
  <si>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</si>
  <si>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</si>
  <si>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</si>
  <si>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</si>
  <si>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</si>
  <si>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</si>
  <si>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</si>
  <si>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</si>
  <si>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</si>
  <si>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</si>
  <si>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</si>
  <si>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</si>
  <si>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</si>
  <si>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</si>
  <si>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</si>
  <si>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</si>
  <si>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</si>
  <si>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</si>
  <si>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</si>
  <si>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</si>
  <si>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</si>
  <si>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</si>
  <si>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</si>
  <si>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</si>
  <si>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</si>
  <si>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</si>
  <si>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</si>
  <si>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</si>
  <si>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</si>
  <si>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</si>
  <si>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</si>
  <si>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</si>
  <si>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</si>
  <si>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</si>
  <si>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</si>
  <si>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</si>
  <si>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</si>
  <si>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</si>
  <si>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</si>
  <si>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</si>
  <si>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</si>
  <si>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</si>
  <si>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</si>
  <si>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</si>
  <si>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</si>
  <si>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</si>
  <si>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</si>
  <si>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</si>
  <si>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</si>
  <si>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</si>
  <si>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</si>
  <si>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</si>
  <si>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</si>
  <si>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</si>
  <si>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</si>
  <si>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</si>
  <si>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</si>
  <si>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</si>
  <si>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</si>
  <si>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</si>
  <si>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</si>
  <si>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</si>
  <si>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</si>
  <si>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</si>
  <si>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</si>
  <si>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</si>
  <si>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</si>
  <si>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</si>
  <si>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</si>
  <si>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</si>
  <si>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</si>
  <si>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</si>
  <si>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</si>
  <si>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</si>
  <si>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</si>
  <si>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</si>
  <si>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</si>
  <si>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</si>
  <si>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</si>
  <si>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</si>
  <si>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</si>
  <si>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</si>
  <si>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</si>
  <si>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</si>
  <si>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</si>
  <si>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</si>
  <si>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</si>
  <si>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</si>
  <si>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</si>
  <si>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</si>
  <si>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</si>
  <si>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</si>
  <si>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</si>
  <si>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</si>
  <si>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</si>
  <si>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</si>
  <si>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</si>
  <si>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</si>
  <si>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</si>
  <si>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</si>
  <si>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</si>
  <si>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</si>
  <si>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</si>
  <si>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</si>
  <si>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</si>
  <si>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</si>
  <si>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</si>
  <si>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</si>
  <si>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</si>
  <si>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</si>
  <si>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</si>
  <si>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</si>
  <si>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</si>
  <si>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</si>
  <si>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</si>
  <si>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</si>
  <si>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</si>
  <si>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</si>
  <si>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</si>
  <si>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</si>
  <si>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</si>
  <si>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</si>
  <si>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</si>
  <si>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</si>
  <si>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</si>
  <si>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</si>
  <si>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</si>
  <si>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</si>
  <si>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</si>
  <si>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</si>
  <si>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</si>
  <si>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</si>
  <si>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</si>
  <si>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</si>
  <si>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</si>
  <si>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</si>
  <si>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</si>
  <si>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</si>
  <si>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</si>
  <si>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</si>
  <si>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</si>
  <si>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</si>
  <si>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</si>
  <si>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</si>
  <si>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</si>
  <si>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</si>
  <si>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</si>
  <si>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</si>
  <si>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</si>
  <si>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</si>
  <si>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</si>
  <si>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</si>
  <si>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</si>
  <si>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</si>
  <si>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</si>
  <si>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</si>
  <si>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</si>
  <si>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</si>
  <si>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</si>
  <si>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</si>
  <si>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</si>
  <si>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</si>
  <si>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</si>
  <si>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</si>
  <si>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</si>
  <si>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</si>
  <si>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</si>
  <si>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</si>
  <si>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</si>
  <si>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</si>
  <si>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</si>
  <si>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</si>
  <si>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</si>
  <si>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</si>
  <si>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</si>
  <si>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</si>
  <si>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</si>
  <si>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</si>
  <si>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</si>
  <si>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</si>
  <si>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</si>
  <si>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</si>
  <si>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</si>
  <si>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</si>
  <si>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</si>
  <si>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</si>
  <si>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</si>
  <si>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</si>
  <si>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</si>
  <si>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</si>
  <si>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</si>
  <si>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</si>
  <si>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</si>
  <si>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</si>
  <si>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</si>
  <si>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</si>
  <si>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</si>
  <si>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</si>
  <si>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</si>
  <si>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</si>
  <si>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</si>
  <si>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</si>
  <si>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</si>
  <si>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</si>
  <si>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</si>
  <si>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</si>
  <si>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</si>
  <si>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</si>
  <si>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</si>
  <si>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</si>
  <si>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</si>
  <si>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</si>
  <si>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</si>
  <si>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</si>
  <si>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</si>
  <si>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</si>
  <si>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</si>
  <si>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</si>
  <si>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</si>
  <si>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</si>
  <si>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</si>
  <si>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</si>
  <si>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</si>
  <si>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</si>
  <si>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</si>
  <si>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</si>
  <si>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</si>
  <si>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</si>
  <si>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</si>
  <si>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</si>
  <si>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</si>
  <si>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</si>
  <si>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</si>
  <si>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</si>
  <si>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</si>
  <si>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</si>
  <si>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</si>
  <si>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</si>
  <si>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</si>
  <si>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</si>
  <si>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</si>
  <si>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</si>
  <si>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</si>
  <si>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</si>
  <si>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</si>
  <si>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</si>
  <si>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</si>
  <si>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</si>
  <si>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</si>
  <si>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</si>
  <si>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</si>
  <si>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</si>
  <si>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</si>
  <si>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</si>
  <si>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</si>
  <si>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</si>
  <si>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</si>
  <si>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</si>
  <si>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</si>
  <si>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</si>
  <si>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</si>
  <si>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</si>
  <si>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</si>
  <si>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</si>
  <si>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</si>
  <si>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</si>
  <si>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</si>
  <si>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</si>
  <si>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</si>
  <si>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</si>
  <si>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</si>
  <si>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</si>
  <si>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</si>
  <si>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</si>
  <si>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</si>
  <si>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</si>
  <si>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</si>
  <si>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</si>
  <si>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</si>
  <si>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</si>
  <si>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</si>
  <si>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</si>
  <si>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</si>
  <si>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</si>
  <si>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</si>
  <si>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</si>
  <si>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</si>
  <si>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</si>
  <si>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</si>
  <si>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</si>
  <si>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</si>
  <si>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</si>
  <si>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</si>
  <si>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</si>
  <si>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</si>
  <si>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</si>
  <si>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</si>
  <si>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</si>
  <si>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</si>
  <si>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</si>
  <si>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</si>
  <si>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</si>
  <si>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</si>
  <si>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</si>
  <si>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</si>
  <si>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</si>
  <si>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</si>
  <si>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</si>
  <si>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</si>
  <si>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</si>
  <si>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</si>
  <si>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</si>
  <si>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</si>
  <si>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</si>
  <si>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</si>
  <si>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</si>
  <si>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</si>
  <si>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</si>
  <si>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</si>
  <si>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</si>
  <si>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</si>
  <si>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</si>
  <si>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</si>
  <si>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</si>
  <si>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</si>
  <si>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</si>
  <si>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</si>
  <si>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</si>
  <si>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</si>
  <si>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</si>
  <si>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</si>
  <si>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</si>
  <si>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</si>
  <si>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</si>
  <si>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</si>
  <si>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</si>
  <si>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</si>
  <si>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</si>
  <si>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</si>
  <si>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</si>
  <si>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</si>
  <si>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</si>
  <si>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</si>
  <si>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</si>
  <si>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</si>
  <si>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</si>
  <si>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</si>
  <si>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</si>
  <si>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</si>
  <si>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</si>
  <si>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</si>
  <si>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</si>
  <si>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</si>
  <si>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</si>
  <si>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</si>
  <si>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</si>
  <si>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</si>
  <si>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</si>
  <si>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</si>
  <si>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</si>
  <si>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</si>
  <si>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</si>
  <si>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</si>
  <si>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</si>
  <si>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</si>
  <si>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</si>
  <si>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</si>
  <si>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</si>
  <si>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</si>
  <si>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</si>
  <si>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</si>
  <si>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</si>
  <si>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</si>
  <si>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</si>
  <si>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</si>
  <si>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</si>
  <si>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</si>
  <si>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</si>
  <si>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</si>
  <si>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</si>
  <si>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</si>
  <si>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</si>
  <si>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</si>
  <si>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</si>
  <si>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</si>
  <si>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</si>
  <si>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</si>
  <si>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</si>
  <si>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</si>
  <si>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</si>
  <si>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</si>
  <si>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</si>
  <si>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</si>
  <si>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</si>
  <si>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</si>
  <si>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</si>
  <si>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</si>
  <si>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</si>
  <si>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</si>
  <si>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</si>
  <si>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</si>
  <si>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</si>
  <si>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</si>
  <si>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</si>
  <si>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</si>
  <si>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</si>
  <si>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</si>
  <si>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</si>
  <si>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</si>
  <si>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</si>
  <si>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</si>
  <si>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</si>
  <si>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</si>
  <si>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</si>
  <si>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</si>
  <si>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</si>
  <si>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</si>
  <si>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</si>
  <si>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</si>
  <si>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</si>
  <si>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</si>
  <si>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</si>
  <si>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</si>
  <si>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</si>
  <si>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</si>
  <si>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</si>
  <si>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</si>
  <si>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</si>
  <si>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</si>
  <si>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</si>
  <si>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</si>
  <si>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</si>
  <si>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</si>
  <si>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</si>
  <si>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</si>
  <si>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</si>
  <si>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</si>
  <si>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</si>
  <si>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</si>
  <si>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</si>
  <si>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</si>
  <si>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</si>
  <si>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</si>
  <si>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</si>
  <si>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</si>
  <si>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</si>
  <si>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</si>
  <si>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</si>
  <si>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</si>
  <si>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</si>
  <si>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</si>
  <si>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</si>
  <si>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</si>
  <si>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</si>
  <si>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</si>
  <si>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</si>
  <si>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</si>
  <si>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</si>
  <si>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</si>
  <si>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</si>
  <si>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</si>
  <si>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</si>
  <si>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</si>
  <si>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</si>
  <si>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</si>
  <si>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</si>
  <si>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</si>
  <si>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</si>
  <si>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</si>
  <si>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</si>
  <si>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</si>
  <si>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</si>
  <si>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</si>
  <si>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</si>
  <si>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</si>
  <si>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</si>
  <si>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</si>
  <si>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</si>
  <si>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</si>
  <si>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</si>
  <si>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</si>
  <si>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</si>
  <si>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</si>
  <si>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</si>
  <si>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</si>
  <si>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</si>
  <si>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</si>
  <si>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</si>
  <si>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</si>
  <si>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</si>
  <si>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</si>
  <si>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</si>
  <si>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</si>
  <si>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</si>
  <si>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</si>
  <si>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</si>
  <si>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</si>
  <si>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</si>
  <si>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</si>
  <si>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</si>
  <si>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</si>
  <si>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</si>
  <si>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</si>
  <si>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</si>
  <si>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</si>
  <si>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</si>
  <si>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</si>
  <si>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</si>
  <si>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</si>
  <si>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</si>
  <si>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</si>
  <si>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</si>
  <si>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</si>
  <si>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</si>
  <si>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</si>
  <si>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</si>
  <si>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</si>
  <si>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</si>
  <si>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</si>
  <si>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</si>
  <si>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</si>
  <si>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</si>
  <si>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</si>
  <si>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</si>
  <si>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</si>
  <si>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</si>
  <si>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</si>
  <si>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</si>
  <si>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</si>
  <si>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</si>
  <si>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</si>
  <si>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</si>
  <si>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</si>
  <si>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</si>
  <si>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</si>
  <si>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</si>
  <si>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</si>
  <si>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</si>
  <si>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</si>
  <si>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</si>
  <si>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</si>
  <si>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</si>
  <si>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</si>
  <si>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</si>
  <si>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</si>
  <si>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</si>
  <si>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</si>
  <si>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</si>
  <si>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</si>
  <si>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</si>
  <si>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</si>
  <si>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</si>
  <si>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</si>
  <si>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</si>
  <si>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</si>
  <si>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</si>
  <si>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</si>
  <si>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</si>
  <si>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</si>
  <si>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</si>
  <si>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</si>
  <si>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</si>
  <si>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</si>
  <si>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</si>
  <si>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</si>
  <si>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</si>
  <si>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</si>
  <si>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</si>
  <si>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</si>
  <si>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</si>
  <si>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</si>
  <si>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</si>
  <si>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</si>
  <si>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</si>
  <si>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</si>
  <si>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</si>
  <si>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</si>
  <si>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</si>
  <si>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</si>
  <si>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</si>
  <si>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</si>
  <si>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</si>
  <si>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</si>
  <si>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</si>
  <si>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</si>
  <si>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</si>
  <si>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</si>
  <si>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</si>
  <si>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</si>
  <si>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</si>
  <si>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</si>
  <si>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</si>
  <si>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</si>
  <si>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</si>
  <si>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</si>
  <si>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</si>
  <si>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</si>
  <si>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</si>
  <si>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</si>
  <si>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</si>
  <si>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</si>
  <si>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</si>
  <si>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</si>
  <si>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</si>
  <si>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</si>
  <si>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</si>
  <si>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</si>
  <si>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</si>
  <si>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</si>
  <si>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</si>
  <si>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</si>
  <si>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</si>
  <si>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</si>
  <si>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</si>
  <si>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</si>
  <si>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</si>
  <si>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</si>
  <si>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</si>
  <si>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</si>
  <si>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</si>
  <si>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</si>
  <si>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</si>
  <si>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</si>
  <si>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</si>
  <si>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</si>
  <si>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</si>
  <si>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</si>
  <si>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</si>
  <si>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</si>
  <si>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</si>
  <si>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</si>
  <si>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</si>
  <si>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</si>
  <si>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</si>
  <si>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</si>
  <si>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</si>
  <si>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</si>
  <si>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</si>
  <si>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</si>
  <si>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</si>
  <si>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</si>
  <si>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</si>
  <si>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</si>
  <si>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</si>
  <si>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</si>
  <si>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</si>
  <si>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</si>
  <si>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</si>
  <si>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</si>
  <si>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</si>
  <si>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</si>
  <si>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</si>
  <si>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</si>
  <si>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</si>
  <si>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</si>
  <si>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</si>
  <si>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</si>
  <si>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</si>
  <si>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</si>
  <si>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</si>
  <si>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</si>
  <si>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</si>
  <si>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</si>
  <si>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</si>
  <si>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</si>
  <si>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</si>
  <si>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</si>
  <si>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</si>
  <si>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</si>
  <si>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</si>
  <si>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</si>
  <si>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</si>
  <si>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</si>
  <si>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</si>
  <si>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</si>
  <si>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</si>
  <si>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</si>
  <si>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</si>
  <si>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</si>
  <si>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</si>
  <si>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</si>
  <si>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</si>
  <si>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</si>
  <si>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</si>
  <si>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</si>
  <si>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</si>
  <si>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</si>
  <si>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</si>
  <si>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</si>
  <si>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</si>
  <si>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</si>
  <si>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</si>
  <si>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</si>
  <si>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</si>
  <si>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</si>
  <si>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</si>
  <si>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</si>
  <si>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</si>
  <si>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</si>
  <si>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</si>
  <si>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</si>
  <si>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</si>
  <si>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</si>
  <si>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</si>
  <si>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</si>
  <si>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</si>
  <si>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</si>
  <si>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</si>
  <si>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</si>
  <si>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</si>
  <si>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</si>
  <si>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</si>
  <si>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</si>
  <si>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</si>
  <si>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</si>
  <si>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</si>
  <si>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</si>
  <si>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</si>
  <si>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</si>
  <si>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</si>
  <si>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</si>
  <si>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</si>
  <si>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</si>
  <si>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</si>
  <si>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</si>
  <si>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</si>
  <si>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</si>
  <si>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</si>
  <si>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</si>
  <si>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</si>
  <si>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</si>
  <si>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</si>
  <si>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</si>
  <si>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</si>
  <si>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</si>
  <si>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</si>
  <si>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</si>
  <si>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</si>
  <si>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</si>
  <si>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</si>
  <si>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</si>
  <si>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</si>
  <si>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</si>
  <si>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</si>
  <si>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</si>
  <si>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</si>
  <si>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</si>
  <si>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</si>
  <si>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</si>
  <si>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</si>
  <si>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</si>
  <si>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</si>
  <si>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</si>
  <si>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</si>
  <si>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</si>
  <si>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</si>
  <si>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</si>
  <si>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</si>
  <si>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</si>
  <si>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</si>
  <si>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</si>
  <si>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</si>
  <si>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</si>
  <si>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</si>
  <si>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</si>
  <si>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</si>
  <si>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</si>
  <si>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</si>
  <si>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</si>
  <si>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</si>
  <si>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</si>
  <si>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</si>
  <si>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</si>
  <si>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</si>
  <si>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</si>
  <si>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</si>
  <si>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</si>
  <si>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</si>
  <si>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</si>
  <si>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</si>
  <si>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</si>
  <si>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</si>
  <si>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</si>
  <si>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</si>
  <si>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</si>
  <si>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</si>
  <si>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</si>
  <si>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</si>
  <si>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</si>
  <si>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</si>
  <si>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</si>
  <si>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</si>
  <si>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</si>
  <si>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</si>
  <si>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</si>
  <si>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</si>
  <si>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</si>
  <si>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</si>
  <si>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</si>
  <si>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</si>
  <si>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</si>
  <si>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</si>
  <si>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</si>
  <si>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</si>
  <si>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</si>
  <si>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</si>
  <si>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</si>
  <si>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</si>
  <si>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</si>
  <si>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</si>
  <si>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</si>
  <si>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</si>
  <si>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</si>
  <si>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</si>
  <si>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</si>
  <si>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</si>
  <si>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</si>
  <si>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</si>
  <si>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</si>
  <si>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</si>
  <si>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</si>
  <si>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</si>
  <si>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</si>
  <si>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</si>
  <si>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</si>
  <si>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</si>
  <si>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</si>
  <si>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</si>
  <si>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</si>
  <si>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</si>
  <si>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</si>
  <si>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</si>
  <si>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</si>
  <si>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</si>
  <si>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</si>
  <si>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</si>
  <si>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</si>
  <si>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</si>
  <si>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</si>
  <si>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</si>
  <si>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</si>
  <si>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</si>
  <si>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</si>
  <si>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</si>
  <si>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</si>
  <si>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</si>
  <si>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</si>
  <si>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</si>
  <si>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</si>
  <si>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</si>
  <si>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</si>
  <si>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</si>
  <si>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</si>
  <si>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</si>
  <si>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</si>
  <si>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</si>
  <si>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</si>
  <si>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</si>
  <si>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</si>
  <si>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</si>
  <si>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</si>
  <si>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</si>
  <si>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</si>
  <si>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</si>
  <si>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</si>
  <si>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</si>
  <si>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</si>
  <si>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</si>
  <si>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</si>
  <si>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</si>
  <si>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</si>
  <si>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</si>
  <si>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</si>
  <si>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</si>
  <si>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</si>
  <si>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</si>
  <si>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</si>
  <si>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</si>
  <si>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</si>
  <si>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</si>
  <si>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</si>
  <si>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</si>
  <si>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</si>
  <si>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</si>
  <si>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</si>
  <si>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</si>
  <si>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</si>
  <si>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</si>
  <si>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</si>
  <si>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</si>
  <si>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</si>
  <si>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</si>
  <si>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</si>
  <si>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</si>
  <si>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</si>
  <si>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</si>
  <si>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</si>
  <si>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</si>
  <si>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</si>
  <si>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</si>
  <si>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</si>
  <si>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</si>
  <si>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</si>
  <si>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</si>
  <si>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</si>
  <si>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</si>
  <si>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</si>
  <si>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</si>
  <si>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</si>
  <si>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</si>
  <si>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</si>
  <si>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</si>
  <si>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</si>
  <si>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</si>
  <si>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</si>
  <si>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</si>
  <si>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</si>
  <si>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</si>
  <si>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</si>
  <si>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</si>
  <si>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</si>
  <si>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</si>
  <si>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</si>
  <si>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</si>
  <si>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</si>
  <si>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</si>
  <si>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</si>
  <si>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</si>
  <si>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</si>
  <si>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</si>
  <si>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</si>
  <si>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</si>
  <si>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</si>
  <si>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</si>
  <si>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</si>
  <si>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</si>
  <si>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</si>
  <si>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</si>
  <si>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</si>
  <si>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</si>
  <si>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</si>
  <si>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</si>
  <si>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</si>
  <si>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</si>
  <si>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</si>
  <si>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</si>
  <si>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</si>
  <si>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</si>
  <si>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</si>
  <si>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</si>
  <si>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</si>
  <si>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</si>
  <si>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</si>
  <si>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</si>
  <si>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</si>
  <si>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</si>
  <si>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</si>
  <si>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</si>
  <si>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</si>
  <si>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</si>
  <si>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</si>
  <si>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</si>
  <si>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</si>
  <si>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</si>
  <si>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</si>
  <si>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</si>
  <si>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</si>
  <si>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</si>
  <si>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</si>
  <si>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</si>
  <si>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</si>
  <si>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</si>
  <si>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</si>
  <si>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</si>
  <si>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</si>
  <si>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</si>
  <si>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</si>
  <si>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</si>
  <si>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</si>
  <si>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</si>
  <si>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</si>
  <si>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</si>
  <si>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</si>
  <si>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</si>
  <si>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</si>
  <si>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</si>
  <si>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</si>
  <si>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</si>
  <si>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</si>
  <si>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</si>
  <si>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</si>
  <si>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</si>
  <si>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</si>
  <si>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</si>
  <si>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</si>
  <si>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</si>
  <si>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</si>
  <si>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</si>
  <si>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</si>
  <si>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</si>
  <si>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</si>
  <si>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</si>
  <si>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</si>
  <si>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</si>
  <si>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</si>
  <si>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</si>
  <si>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</si>
  <si>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</si>
  <si>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</si>
  <si>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</si>
  <si>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</si>
  <si>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</si>
  <si>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</si>
  <si>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</si>
  <si>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</si>
  <si>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</si>
  <si>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</si>
  <si>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</si>
  <si>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</si>
  <si>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</si>
  <si>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</si>
  <si>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</si>
  <si>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</si>
  <si>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</si>
  <si>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</si>
  <si>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</si>
  <si>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</si>
  <si>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</si>
  <si>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</si>
  <si>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</si>
  <si>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</si>
  <si>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</si>
  <si>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</si>
  <si>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</si>
  <si>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</si>
  <si>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</si>
  <si>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</si>
  <si>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</si>
  <si>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</si>
  <si>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</si>
  <si>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</si>
  <si>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</si>
  <si>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</si>
  <si>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</si>
  <si>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</si>
  <si>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</si>
  <si>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</si>
  <si>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</si>
  <si>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</si>
  <si>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</si>
  <si>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</si>
  <si>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</si>
  <si>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</si>
  <si>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</si>
  <si>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</si>
  <si>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</si>
  <si>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</si>
  <si>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</si>
  <si>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</si>
  <si>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</si>
  <si>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</si>
  <si>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</si>
  <si>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</si>
  <si>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</si>
  <si>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</si>
  <si>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</si>
  <si>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</si>
  <si>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</si>
  <si>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</si>
  <si>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</si>
  <si>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</si>
  <si>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</si>
  <si>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</si>
  <si>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</si>
  <si>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</si>
  <si>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</si>
  <si>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</si>
  <si>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</si>
  <si>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</si>
  <si>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</si>
  <si>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</si>
  <si>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</si>
  <si>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</si>
  <si>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</si>
  <si>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</si>
  <si>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</si>
  <si>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</si>
  <si>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</si>
  <si>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</si>
  <si>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</si>
  <si>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</si>
  <si>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</si>
  <si>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</si>
  <si>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</si>
  <si>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</si>
  <si>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</si>
  <si>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</si>
  <si>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</si>
  <si>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</si>
  <si>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</si>
  <si>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</si>
  <si>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</si>
  <si>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</si>
  <si>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</si>
  <si>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</si>
  <si>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</si>
  <si>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</si>
  <si>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</si>
  <si>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</si>
  <si>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</si>
  <si>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</si>
  <si>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</si>
  <si>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</si>
  <si>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</si>
  <si>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</si>
  <si>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</si>
  <si>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</si>
  <si>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</si>
  <si>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</si>
  <si>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</si>
  <si>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</si>
  <si>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</si>
  <si>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</si>
  <si>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</si>
  <si>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</si>
  <si>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</si>
  <si>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</si>
  <si>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</si>
  <si>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</si>
  <si>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</si>
  <si>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</si>
  <si>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</si>
  <si>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</si>
  <si>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</si>
  <si>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</si>
  <si>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</si>
  <si>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</si>
  <si>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</si>
  <si>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</si>
  <si>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</si>
  <si>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</si>
  <si>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</si>
  <si>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</si>
  <si>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</si>
  <si>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</si>
  <si>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</si>
  <si>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</si>
  <si>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</si>
  <si>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</si>
  <si>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</si>
  <si>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</si>
  <si>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</si>
  <si>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</si>
  <si>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</si>
  <si>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</si>
  <si>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</si>
  <si>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</si>
  <si>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</si>
  <si>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</si>
  <si>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</si>
  <si>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</si>
  <si>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</si>
  <si>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</si>
  <si>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</si>
  <si>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</si>
  <si>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</si>
  <si>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</si>
  <si>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</si>
  <si>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</si>
  <si>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</si>
  <si>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</si>
  <si>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</si>
  <si>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</si>
  <si>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</si>
  <si>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</si>
  <si>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</si>
  <si>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</si>
  <si>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</si>
  <si>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</si>
  <si>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</si>
  <si>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</si>
  <si>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</si>
  <si>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</si>
  <si>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</si>
  <si>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</si>
  <si>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</si>
  <si>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</si>
  <si>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</si>
  <si>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</si>
  <si>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</si>
  <si>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</si>
  <si>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</si>
  <si>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</si>
  <si>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</si>
  <si>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</si>
  <si>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</si>
  <si>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</si>
  <si>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</si>
  <si>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</si>
  <si>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</si>
  <si>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</si>
  <si>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</si>
  <si>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</si>
  <si>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</si>
  <si>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</si>
  <si>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</si>
  <si>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</si>
  <si>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</si>
  <si>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</si>
  <si>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</si>
  <si>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</si>
  <si>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</si>
  <si>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</si>
  <si>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</si>
  <si>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</si>
  <si>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</si>
  <si>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</si>
  <si>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</si>
  <si>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</si>
  <si>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</si>
  <si>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</si>
  <si>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</si>
  <si>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</si>
  <si>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</si>
  <si>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</si>
  <si>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</si>
  <si>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</si>
  <si>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</si>
  <si>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</si>
  <si>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</si>
  <si>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</si>
  <si>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</si>
  <si>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</si>
  <si>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</si>
  <si>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</si>
  <si>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</si>
  <si>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</si>
  <si>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</si>
  <si>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</si>
  <si>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</si>
  <si>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</si>
  <si>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</si>
  <si>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</si>
  <si>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</si>
  <si>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</si>
  <si>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</si>
  <si>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</si>
  <si>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</si>
  <si>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</si>
  <si>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</si>
  <si>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</si>
  <si>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</si>
  <si>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</si>
  <si>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</si>
  <si>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</si>
  <si>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</si>
  <si>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</si>
  <si>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</si>
  <si>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</si>
  <si>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</si>
  <si>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</si>
  <si>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</si>
  <si>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</si>
  <si>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</si>
  <si>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</si>
  <si>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</si>
  <si>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</si>
  <si>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</si>
  <si>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</si>
  <si>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</si>
  <si>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</si>
  <si>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</si>
  <si>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</si>
  <si>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</si>
  <si>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</si>
  <si>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</si>
  <si>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</si>
  <si>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</si>
  <si>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</si>
  <si>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</si>
  <si>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</si>
  <si>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</si>
  <si>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</si>
  <si>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</si>
  <si>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</si>
  <si>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</si>
  <si>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</si>
  <si>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</si>
  <si>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</si>
  <si>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</si>
  <si>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</si>
  <si>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</si>
  <si>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</si>
  <si>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</si>
  <si>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</si>
  <si>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</si>
  <si>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</si>
  <si>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</si>
  <si>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</si>
  <si>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</si>
  <si>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</si>
  <si>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</si>
  <si>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</si>
  <si>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</si>
  <si>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</si>
  <si>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</si>
  <si>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</si>
  <si>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</si>
  <si>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</si>
  <si>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</si>
  <si>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</si>
  <si>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</si>
  <si>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</si>
  <si>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</si>
  <si>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</si>
  <si>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</si>
  <si>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</si>
  <si>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</si>
  <si>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</si>
  <si>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</si>
  <si>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</si>
  <si>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</si>
  <si>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</si>
  <si>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</si>
  <si>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</si>
  <si>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</si>
  <si>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</si>
  <si>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</si>
  <si>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</si>
  <si>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</si>
  <si>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</si>
  <si>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</si>
  <si>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</si>
  <si>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</si>
  <si>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</si>
  <si>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</si>
  <si>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</si>
  <si>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</si>
  <si>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</si>
  <si>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</si>
  <si>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</si>
  <si>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</si>
  <si>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</si>
  <si>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</si>
  <si>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</si>
  <si>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</si>
  <si>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</si>
  <si>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</si>
  <si>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</si>
  <si>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</si>
  <si>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</si>
  <si>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</si>
  <si>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</si>
  <si>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</si>
  <si>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</si>
  <si>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</si>
  <si>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</si>
  <si>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</si>
  <si>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</si>
  <si>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</si>
  <si>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</si>
  <si>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</si>
  <si>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</si>
  <si>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</si>
  <si>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</si>
  <si>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</si>
  <si>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</si>
  <si>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</si>
  <si>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</si>
  <si>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</si>
  <si>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</si>
  <si>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</si>
  <si>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</si>
  <si>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</si>
  <si>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</si>
  <si>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</si>
  <si>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</si>
  <si>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</si>
  <si>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</si>
  <si>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</si>
  <si>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</si>
  <si>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</si>
  <si>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</si>
  <si>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</si>
  <si>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</si>
  <si>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</si>
  <si>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</si>
  <si>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</si>
  <si>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</si>
  <si>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</si>
  <si>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</si>
  <si>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</si>
  <si>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</si>
  <si>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</si>
  <si>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</si>
  <si>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</si>
  <si>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</si>
  <si>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</si>
  <si>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</si>
  <si>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</si>
  <si>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</si>
  <si>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</si>
  <si>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</si>
  <si>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</si>
  <si>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</si>
  <si>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</si>
  <si>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</si>
  <si>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</si>
  <si>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</si>
  <si>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</si>
  <si>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</si>
  <si>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</si>
  <si>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</si>
  <si>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</si>
  <si>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</si>
  <si>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</si>
  <si>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</si>
  <si>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</si>
  <si>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</si>
  <si>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</si>
  <si>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</si>
  <si>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</si>
  <si>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</si>
  <si>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</si>
  <si>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</si>
  <si>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</si>
  <si>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</si>
  <si>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</si>
  <si>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</si>
  <si>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</si>
  <si>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</si>
  <si>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</si>
  <si>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</si>
  <si>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</si>
  <si>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</si>
  <si>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</si>
  <si>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</si>
  <si>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</si>
  <si>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</si>
  <si>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</si>
  <si>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</si>
  <si>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</si>
  <si>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</si>
  <si>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</si>
  <si>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</si>
  <si>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</si>
  <si>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</si>
  <si>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</si>
  <si>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</si>
  <si>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</si>
  <si>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</si>
  <si>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</si>
  <si>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</si>
  <si>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</si>
  <si>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</si>
  <si>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</si>
  <si>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</si>
  <si>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</si>
  <si>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</si>
  <si>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</si>
  <si>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</si>
  <si>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</si>
  <si>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</si>
  <si>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</si>
  <si>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</si>
  <si>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</si>
  <si>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</si>
  <si>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</si>
  <si>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</si>
  <si>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</si>
  <si>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</si>
  <si>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</si>
  <si>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</si>
  <si>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</si>
  <si>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</si>
  <si>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</si>
  <si>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</si>
  <si>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</si>
  <si>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</si>
  <si>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</si>
  <si>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</si>
  <si>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</si>
  <si>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</si>
  <si>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</si>
  <si>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</si>
  <si>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</si>
  <si>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</si>
  <si>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</si>
  <si>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</si>
  <si>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</si>
  <si>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</si>
  <si>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</si>
  <si>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</si>
  <si>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</si>
  <si>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</si>
  <si>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</si>
  <si>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</si>
  <si>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</si>
  <si>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</si>
  <si>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</si>
  <si>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</si>
  <si>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</si>
  <si>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</si>
  <si>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</si>
  <si>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</si>
  <si>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</si>
  <si>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</si>
  <si>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</si>
  <si>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</si>
  <si>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</si>
  <si>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</si>
  <si>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</si>
  <si>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</si>
  <si>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</si>
  <si>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</si>
  <si>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</si>
  <si>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</si>
  <si>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</si>
  <si>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</si>
  <si>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</si>
  <si>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</si>
  <si>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</si>
  <si>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</si>
  <si>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</si>
  <si>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</si>
  <si>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</si>
  <si>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</si>
  <si>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</si>
  <si>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</si>
  <si>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</si>
  <si>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</si>
  <si>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</si>
  <si>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</si>
  <si>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</si>
  <si>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</si>
  <si>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</si>
  <si>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</si>
  <si>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</si>
  <si>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</si>
  <si>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</si>
  <si>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</si>
  <si>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</si>
  <si>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</si>
  <si>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</si>
  <si>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</si>
  <si>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</si>
  <si>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</si>
  <si>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</si>
  <si>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</si>
  <si>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</si>
  <si>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</si>
  <si>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</si>
  <si>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</si>
  <si>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</si>
  <si>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</si>
  <si>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</si>
  <si>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</si>
  <si>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</si>
  <si>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</si>
  <si>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</si>
  <si>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</si>
  <si>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</si>
  <si>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</si>
  <si>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</si>
  <si>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</si>
  <si>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</si>
  <si>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</si>
  <si>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</si>
  <si>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</si>
  <si>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</si>
  <si>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</si>
  <si>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</si>
  <si>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</si>
  <si>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</si>
  <si>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</si>
  <si>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</si>
  <si>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</si>
  <si>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</si>
  <si>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</si>
  <si>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</si>
  <si>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</si>
  <si>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</si>
  <si>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</si>
  <si>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</si>
  <si>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</si>
  <si>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</si>
  <si>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</si>
  <si>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</si>
  <si>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</si>
  <si>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</si>
  <si>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</si>
  <si>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</si>
  <si>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</si>
  <si>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</si>
  <si>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</si>
  <si>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</si>
  <si>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</si>
  <si>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</si>
  <si>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</si>
  <si>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</si>
  <si>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</si>
  <si>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</si>
  <si>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</si>
  <si>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</si>
  <si>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</si>
  <si>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</si>
  <si>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</si>
  <si>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</si>
  <si>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</si>
  <si>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</si>
  <si>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</si>
  <si>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</si>
  <si>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</si>
  <si>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</si>
  <si>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</si>
  <si>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</si>
  <si>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</si>
  <si>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</si>
  <si>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</si>
  <si>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</si>
  <si>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</si>
  <si>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</si>
  <si>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</si>
  <si>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</si>
  <si>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</si>
  <si>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</si>
  <si>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</si>
  <si>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</si>
  <si>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</si>
  <si>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</si>
  <si>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</si>
  <si>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</si>
  <si>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</si>
  <si>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</si>
  <si>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</si>
  <si>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</si>
  <si>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</si>
  <si>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</si>
  <si>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</si>
  <si>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</si>
  <si>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</si>
  <si>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</si>
  <si>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</si>
  <si>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</si>
  <si>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</si>
  <si>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</si>
  <si>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</si>
  <si>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</si>
  <si>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</si>
  <si>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</si>
  <si>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</si>
  <si>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</si>
  <si>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</si>
  <si>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</si>
  <si>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</si>
  <si>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</si>
  <si>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</si>
  <si>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</si>
  <si>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</si>
  <si>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</si>
  <si>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</si>
  <si>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</si>
  <si>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</si>
  <si>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</si>
  <si>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</si>
  <si>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</si>
  <si>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</si>
  <si>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</si>
  <si>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</si>
  <si>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</si>
  <si>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</si>
  <si>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</si>
  <si>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</si>
  <si>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</si>
  <si>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</si>
  <si>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</si>
  <si>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</si>
  <si>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</si>
  <si>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</si>
  <si>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</si>
  <si>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</si>
  <si>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</si>
  <si>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</si>
  <si>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</si>
  <si>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</si>
  <si>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</si>
  <si>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</si>
  <si>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</si>
  <si>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</si>
  <si>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</si>
  <si>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</si>
  <si>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</si>
  <si>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</si>
  <si>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</si>
  <si>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</si>
  <si>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</si>
  <si>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</si>
  <si>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</si>
  <si>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</si>
  <si>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</si>
  <si>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</si>
  <si>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</si>
  <si>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</si>
  <si>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</si>
  <si>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</si>
  <si>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</si>
  <si>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</si>
  <si>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</si>
  <si>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</si>
  <si>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</si>
  <si>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</si>
  <si>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</si>
  <si>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</si>
  <si>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</si>
  <si>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</si>
  <si>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</si>
  <si>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</si>
  <si>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</si>
  <si>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</si>
  <si>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</si>
  <si>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</si>
  <si>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</si>
  <si>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</si>
  <si>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</si>
  <si>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</si>
  <si>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</si>
  <si>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</si>
  <si>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</si>
  <si>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</si>
  <si>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</si>
  <si>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</si>
  <si>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</si>
  <si>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</si>
  <si>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</si>
  <si>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</si>
  <si>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</si>
  <si>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</si>
  <si>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</si>
  <si>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</si>
  <si>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</si>
  <si>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</si>
  <si>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</si>
  <si>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</si>
  <si>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</si>
  <si>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</si>
  <si>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</si>
  <si>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</si>
  <si>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</si>
  <si>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</si>
  <si>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</si>
  <si>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</si>
  <si>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</si>
  <si>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</si>
  <si>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</si>
  <si>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</si>
  <si>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</si>
  <si>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</si>
  <si>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</si>
  <si>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</si>
  <si>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</si>
  <si>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</si>
  <si>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</si>
  <si>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</si>
  <si>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</si>
  <si>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</si>
  <si>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</si>
  <si>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</si>
  <si>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</si>
  <si>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</si>
  <si>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</si>
  <si>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</si>
  <si>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</si>
  <si>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</si>
  <si>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</si>
  <si>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</si>
  <si>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</si>
  <si>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</si>
  <si>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</si>
  <si>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</si>
  <si>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</si>
  <si>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</si>
  <si>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</si>
  <si>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</si>
  <si>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</si>
  <si>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</si>
  <si>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</si>
  <si>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</si>
  <si>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</si>
  <si>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</si>
  <si>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</si>
  <si>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</si>
  <si>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</si>
  <si>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</si>
  <si>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</si>
  <si>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</si>
  <si>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</si>
  <si>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</si>
  <si>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</si>
  <si>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</si>
  <si>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</si>
  <si>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</si>
  <si>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</si>
  <si>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</si>
  <si>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</si>
  <si>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</si>
  <si>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</si>
  <si>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</si>
  <si>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</si>
  <si>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</si>
  <si>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</si>
  <si>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</si>
  <si>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</si>
  <si>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</si>
  <si>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</si>
  <si>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</si>
  <si>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</si>
  <si>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</si>
  <si>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</si>
  <si>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</si>
  <si>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</si>
  <si>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</si>
  <si>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</si>
  <si>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</si>
  <si>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</si>
  <si>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</si>
  <si>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</si>
  <si>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</si>
  <si>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</si>
  <si>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</si>
  <si>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</si>
  <si>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</si>
  <si>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</si>
  <si>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</si>
  <si>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</si>
  <si>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</si>
  <si>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</si>
  <si>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</si>
  <si>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</si>
  <si>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</si>
  <si>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</si>
  <si>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</si>
  <si>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</si>
  <si>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</si>
  <si>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</si>
  <si>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</si>
  <si>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</si>
  <si>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</si>
  <si>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</si>
  <si>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</si>
  <si>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</si>
  <si>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</si>
  <si>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</si>
  <si>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</si>
  <si>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</si>
  <si>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</si>
  <si>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</si>
  <si>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</si>
  <si>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</si>
  <si>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</si>
  <si>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</si>
  <si>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</si>
  <si>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</si>
  <si>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</si>
  <si>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</si>
  <si>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</si>
  <si>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</si>
  <si>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</si>
  <si>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</si>
  <si>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</si>
  <si>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</si>
  <si>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</si>
  <si>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</si>
  <si>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</si>
  <si>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</si>
  <si>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</si>
  <si>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</si>
  <si>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</si>
  <si>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</si>
  <si>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</si>
  <si>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</si>
  <si>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</si>
  <si>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</si>
  <si>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</si>
  <si>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</si>
  <si>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</si>
  <si>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</si>
  <si>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</si>
  <si>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</si>
  <si>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</si>
  <si>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</si>
  <si>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</si>
  <si>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</si>
  <si>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</si>
  <si>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</si>
  <si>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</si>
  <si>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</si>
  <si>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</si>
  <si>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</si>
  <si>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</si>
  <si>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</si>
  <si>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</si>
  <si>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</si>
  <si>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</si>
  <si>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</si>
  <si>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</si>
  <si>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</si>
  <si>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</si>
  <si>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</si>
  <si>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</si>
  <si>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</si>
  <si>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</si>
  <si>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</si>
  <si>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</si>
  <si>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</si>
  <si>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</si>
  <si>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</si>
  <si>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</si>
  <si>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</si>
  <si>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</si>
  <si>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</si>
  <si>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</si>
  <si>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</si>
  <si>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</si>
  <si>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</si>
  <si>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</si>
  <si>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</si>
  <si>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</si>
  <si>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</si>
  <si>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</si>
  <si>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</si>
  <si>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</si>
  <si>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</si>
  <si>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</si>
  <si>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</si>
  <si>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</si>
  <si>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</si>
  <si>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</si>
  <si>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</si>
  <si>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</si>
  <si>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</si>
  <si>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</si>
  <si>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</si>
  <si>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</si>
  <si>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</si>
  <si>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</si>
  <si>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</si>
  <si>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</si>
  <si>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</si>
  <si>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</si>
  <si>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</si>
  <si>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</si>
  <si>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</si>
  <si>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</si>
  <si>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</si>
  <si>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</si>
  <si>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</si>
  <si>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</si>
  <si>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</si>
  <si>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</si>
  <si>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</si>
  <si>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</si>
  <si>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</si>
  <si>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</si>
  <si>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</si>
  <si>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</si>
  <si>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</si>
  <si>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</si>
  <si>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</si>
  <si>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</si>
  <si>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</si>
  <si>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</si>
  <si>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</si>
  <si>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</si>
  <si>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</si>
  <si>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</si>
  <si>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</si>
  <si>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</si>
  <si>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</si>
  <si>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</si>
  <si>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</si>
  <si>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</si>
  <si>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</si>
  <si>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</si>
  <si>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</si>
  <si>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</si>
  <si>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</si>
  <si>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</si>
  <si>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</si>
  <si>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</si>
  <si>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</si>
  <si>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</si>
  <si>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</si>
  <si>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</si>
  <si>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</si>
  <si>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</si>
  <si>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</si>
  <si>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</si>
  <si>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</si>
  <si>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</si>
  <si>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</si>
  <si>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</si>
  <si>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</si>
  <si>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</si>
  <si>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</si>
  <si>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</si>
  <si>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</si>
  <si>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</si>
  <si>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</si>
  <si>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</si>
  <si>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</si>
  <si>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</si>
  <si>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</si>
  <si>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</si>
  <si>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</si>
  <si>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</si>
  <si>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</si>
  <si>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</si>
  <si>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</si>
  <si>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</si>
  <si>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</si>
  <si>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</si>
  <si>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</si>
  <si>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</si>
  <si>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</si>
  <si>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</si>
  <si>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</si>
  <si>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</si>
  <si>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</si>
  <si>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</si>
  <si>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</si>
  <si>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</si>
  <si>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</si>
  <si>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</si>
  <si>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</si>
  <si>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</si>
  <si>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</si>
  <si>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</si>
  <si>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</si>
  <si>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</si>
  <si>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</si>
  <si>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</si>
  <si>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</si>
  <si>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</si>
  <si>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</si>
  <si>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</si>
  <si>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</si>
  <si>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</si>
  <si>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</si>
  <si>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</si>
  <si>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</si>
  <si>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</si>
  <si>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</si>
  <si>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</si>
  <si>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</si>
  <si>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</si>
  <si>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</si>
  <si>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</si>
  <si>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</si>
  <si>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</si>
  <si>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</si>
  <si>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</si>
  <si>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</si>
  <si>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</si>
  <si>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</si>
  <si>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</si>
  <si>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</si>
  <si>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</si>
  <si>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</si>
  <si>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</si>
  <si>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</si>
  <si>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</si>
  <si>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</si>
  <si>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</si>
  <si>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</si>
  <si>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</si>
  <si>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</si>
  <si>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</si>
  <si>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</si>
  <si>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</si>
  <si>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</si>
  <si>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</si>
  <si>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</si>
  <si>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</si>
  <si>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</si>
  <si>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</si>
  <si>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</si>
  <si>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</si>
  <si>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</si>
  <si>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</si>
  <si>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</si>
  <si>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</si>
  <si>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</si>
  <si>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</si>
  <si>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</si>
  <si>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</si>
  <si>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</si>
  <si>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</si>
  <si>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</si>
  <si>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</si>
  <si>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</si>
  <si>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</si>
  <si>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</si>
  <si>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</si>
  <si>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</si>
  <si>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</si>
  <si>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</si>
  <si>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</si>
  <si>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</si>
  <si>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</si>
  <si>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</si>
  <si>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</si>
  <si>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</si>
  <si>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</si>
  <si>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</si>
  <si>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</si>
  <si>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</si>
  <si>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</si>
  <si>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</si>
  <si>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</si>
  <si>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</si>
  <si>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</si>
  <si>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</si>
  <si>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</si>
  <si>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</si>
  <si>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</si>
  <si>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</si>
  <si>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</si>
  <si>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</si>
  <si>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</si>
  <si>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</si>
  <si>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</si>
  <si>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</si>
  <si>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</si>
  <si>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</si>
  <si>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</si>
  <si>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</si>
  <si>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</si>
  <si>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</si>
  <si>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</si>
  <si>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</si>
  <si>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</si>
  <si>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</si>
  <si>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</si>
  <si>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</si>
  <si>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</si>
  <si>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</si>
  <si>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</si>
  <si>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</si>
  <si>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</si>
  <si>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</si>
  <si>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</si>
  <si>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</si>
  <si>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</si>
  <si>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</si>
  <si>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</si>
  <si>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</si>
  <si>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</si>
  <si>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</si>
  <si>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</si>
  <si>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</si>
  <si>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</si>
  <si>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</si>
  <si>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</si>
  <si>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</si>
  <si>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</si>
  <si>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</si>
  <si>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</si>
  <si>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</si>
  <si>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</si>
  <si>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</si>
  <si>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</si>
  <si>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</si>
  <si>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</si>
  <si>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</si>
  <si>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</si>
  <si>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</si>
  <si>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</si>
  <si>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</si>
  <si>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</si>
  <si>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</si>
  <si>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</si>
  <si>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</si>
  <si>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</si>
  <si>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</si>
  <si>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</si>
  <si>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</si>
  <si>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</si>
  <si>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</si>
  <si>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</si>
  <si>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</si>
  <si>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</si>
  <si>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</si>
  <si>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</si>
  <si>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</si>
  <si>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</si>
  <si>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</si>
  <si>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</si>
  <si>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</si>
  <si>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</si>
  <si>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</si>
  <si>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</si>
  <si>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</si>
  <si>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</si>
  <si>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</si>
  <si>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</si>
  <si>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</si>
  <si>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</si>
  <si>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</si>
  <si>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</si>
  <si>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</si>
  <si>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</si>
  <si>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</si>
  <si>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</si>
  <si>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</si>
  <si>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</si>
  <si>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</si>
  <si>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</si>
  <si>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</si>
  <si>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</si>
  <si>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</si>
  <si>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</si>
  <si>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</si>
  <si>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</si>
  <si>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</si>
  <si>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</si>
  <si>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</si>
  <si>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</si>
  <si>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</si>
  <si>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</si>
  <si>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</si>
  <si>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</si>
  <si>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</si>
  <si>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</si>
  <si>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</si>
  <si>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</si>
  <si>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</si>
  <si>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</si>
  <si>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</si>
  <si>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</si>
  <si>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</si>
  <si>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</si>
  <si>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</si>
  <si>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</si>
  <si>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</si>
  <si>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</si>
  <si>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</si>
  <si>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</si>
  <si>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</si>
  <si>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</si>
  <si>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</si>
  <si>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</si>
  <si>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</si>
  <si>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</si>
  <si>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</si>
  <si>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</si>
  <si>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</si>
  <si>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</si>
  <si>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</si>
  <si>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</si>
  <si>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</si>
  <si>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</si>
  <si>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</si>
  <si>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</si>
  <si>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</si>
  <si>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</si>
  <si>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</si>
  <si>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</si>
  <si>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</si>
  <si>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</si>
  <si>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</si>
  <si>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</si>
  <si>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</si>
  <si>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</si>
  <si>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</si>
  <si>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</si>
  <si>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</si>
  <si>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</si>
  <si>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</si>
  <si>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</si>
  <si>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</si>
  <si>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</si>
  <si>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</si>
  <si>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</si>
  <si>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</si>
  <si>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</si>
  <si>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</si>
  <si>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</si>
  <si>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</si>
  <si>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</si>
  <si>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</si>
  <si>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</si>
  <si>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</si>
  <si>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</si>
  <si>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</si>
  <si>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</si>
  <si>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</si>
  <si>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</si>
  <si>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</si>
  <si>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</si>
  <si>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</si>
  <si>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</si>
  <si>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</si>
  <si>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</si>
  <si>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</si>
  <si>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</si>
  <si>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</si>
  <si>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</si>
  <si>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</si>
  <si>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</si>
  <si>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</si>
  <si>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</si>
  <si>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</si>
  <si>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</si>
  <si>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</si>
  <si>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</si>
  <si>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</si>
  <si>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</si>
  <si>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</si>
  <si>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</si>
  <si>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</si>
  <si>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</si>
  <si>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</si>
  <si>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</si>
  <si>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</si>
  <si>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</si>
  <si>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</si>
  <si>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</si>
  <si>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</si>
  <si>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</si>
  <si>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</si>
  <si>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</si>
  <si>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</si>
  <si>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</si>
  <si>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</si>
  <si>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</si>
  <si>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</si>
  <si>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</si>
  <si>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</si>
  <si>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</si>
  <si>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</si>
  <si>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</si>
  <si>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</si>
  <si>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</si>
  <si>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</si>
  <si>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</si>
  <si>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</si>
  <si>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</si>
  <si>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</si>
  <si>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</si>
  <si>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</si>
  <si>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</si>
  <si>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</si>
  <si>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</si>
  <si>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</si>
  <si>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</si>
  <si>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</si>
  <si>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</si>
  <si>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</si>
  <si>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</si>
  <si>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</si>
  <si>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</si>
  <si>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</si>
  <si>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</si>
  <si>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</si>
  <si>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</si>
  <si>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</si>
  <si>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</si>
  <si>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</si>
  <si>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</si>
  <si>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</si>
  <si>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</si>
  <si>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</si>
  <si>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</si>
  <si>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</si>
  <si>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</si>
  <si>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</si>
  <si>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</si>
  <si>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</si>
  <si>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</si>
  <si>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</si>
  <si>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</si>
  <si>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</si>
  <si>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</si>
  <si>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</si>
  <si>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</si>
  <si>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</si>
  <si>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</si>
  <si>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</si>
  <si>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</si>
  <si>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</si>
  <si>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</si>
  <si>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</si>
  <si>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</si>
  <si>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</si>
  <si>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</si>
  <si>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</si>
  <si>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</si>
  <si>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</si>
  <si>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</si>
  <si>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</si>
  <si>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</si>
  <si>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</si>
  <si>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</si>
  <si>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</si>
  <si>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</si>
  <si>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</si>
  <si>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</si>
  <si>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</si>
  <si>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</si>
  <si>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</si>
  <si>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</si>
  <si>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</si>
  <si>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</si>
  <si>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</si>
  <si>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</si>
  <si>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</si>
  <si>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</si>
  <si>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</si>
  <si>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</si>
  <si>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</si>
  <si>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</si>
  <si>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</si>
  <si>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</si>
  <si>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</si>
  <si>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</si>
  <si>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</si>
  <si>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</si>
  <si>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</si>
  <si>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</si>
  <si>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</si>
  <si>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</si>
  <si>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</si>
  <si>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</si>
  <si>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</si>
  <si>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</si>
  <si>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</si>
  <si>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</si>
  <si>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</si>
  <si>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</si>
  <si>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</si>
  <si>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</si>
  <si>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</si>
  <si>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</si>
  <si>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</si>
  <si>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</si>
  <si>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</si>
  <si>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</si>
  <si>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</si>
  <si>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</si>
  <si>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</si>
  <si>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</si>
  <si>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</si>
  <si>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</si>
  <si>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</si>
  <si>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</si>
  <si>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</si>
  <si>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</si>
  <si>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</si>
  <si>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</si>
  <si>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</si>
  <si>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</si>
  <si>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</si>
  <si>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</si>
  <si>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</si>
  <si>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</si>
  <si>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</si>
  <si>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</si>
  <si>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</si>
  <si>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</si>
  <si>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</si>
  <si>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</si>
  <si>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</si>
  <si>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</si>
  <si>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</si>
  <si>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</si>
  <si>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</si>
  <si>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</si>
  <si>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</si>
  <si>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</si>
  <si>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</si>
  <si>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</si>
  <si>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</si>
  <si>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</si>
  <si>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</si>
  <si>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</si>
  <si>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</si>
  <si>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</si>
  <si>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</si>
  <si>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</si>
  <si>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</si>
  <si>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</si>
  <si>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</si>
  <si>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</si>
  <si>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</si>
  <si>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</si>
  <si>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</si>
  <si>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</si>
  <si>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</si>
  <si>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</si>
  <si>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</si>
  <si>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</si>
  <si>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</si>
  <si>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</si>
  <si>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</si>
  <si>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</si>
  <si>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</si>
  <si>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</si>
  <si>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</si>
  <si>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</si>
  <si>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</si>
  <si>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</si>
  <si>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</si>
  <si>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</si>
  <si>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</si>
  <si>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</si>
  <si>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</si>
  <si>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</si>
  <si>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</si>
  <si>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</si>
  <si>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</si>
  <si>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</si>
  <si>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</si>
  <si>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</si>
  <si>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</si>
  <si>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</si>
  <si>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</si>
  <si>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</si>
  <si>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</si>
  <si>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</si>
  <si>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</si>
  <si>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</si>
  <si>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</si>
  <si>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</si>
  <si>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</si>
  <si>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</si>
  <si>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</si>
  <si>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</si>
  <si>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</si>
  <si>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</si>
  <si>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</si>
  <si>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</si>
  <si>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</si>
  <si>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</si>
  <si>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</si>
  <si>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</si>
  <si>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</si>
  <si>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</si>
  <si>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</si>
  <si>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</si>
  <si>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</si>
  <si>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</si>
  <si>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</si>
  <si>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</si>
  <si>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</si>
  <si>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</si>
  <si>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</si>
  <si>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</si>
  <si>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</si>
  <si>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</si>
  <si>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</si>
  <si>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</si>
  <si>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</si>
  <si>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</si>
  <si>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</si>
  <si>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</si>
  <si>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</si>
  <si>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</si>
  <si>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</si>
  <si>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</si>
  <si>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</si>
  <si>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</si>
  <si>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</si>
  <si>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</si>
  <si>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</si>
  <si>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</si>
  <si>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</si>
  <si>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</si>
  <si>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</si>
  <si>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</si>
  <si>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</si>
  <si>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</si>
  <si>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</si>
  <si>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</si>
  <si>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</si>
  <si>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</si>
  <si>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</si>
  <si>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</si>
  <si>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</si>
  <si>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</si>
  <si>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</si>
  <si>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</si>
  <si>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</si>
  <si>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</si>
  <si>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</si>
  <si>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</si>
  <si>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</si>
  <si>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</si>
  <si>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</si>
  <si>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</si>
  <si>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</si>
  <si>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</si>
  <si>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</si>
  <si>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</si>
  <si>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</si>
  <si>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</si>
  <si>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</si>
  <si>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</si>
  <si>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</si>
  <si>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</si>
  <si>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</si>
  <si>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</si>
  <si>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</si>
  <si>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</si>
  <si>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</si>
  <si>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</si>
  <si>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</si>
  <si>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</si>
  <si>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</si>
  <si>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</si>
  <si>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</si>
  <si>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</si>
  <si>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</si>
  <si>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</si>
  <si>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</si>
  <si>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</si>
  <si>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</si>
  <si>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</si>
  <si>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</si>
  <si>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</si>
  <si>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</si>
  <si>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</si>
  <si>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</si>
  <si>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</si>
  <si>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</si>
  <si>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</si>
  <si>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</si>
  <si>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</si>
  <si>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</si>
  <si>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</si>
  <si>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</si>
  <si>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</si>
  <si>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</si>
  <si>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</si>
  <si>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</si>
  <si>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</si>
  <si>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</si>
  <si>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</si>
  <si>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</si>
  <si>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</si>
  <si>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</si>
  <si>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</si>
  <si>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</si>
  <si>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</si>
  <si>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</si>
  <si>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</si>
  <si>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</si>
  <si>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</si>
  <si>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</si>
  <si>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</si>
  <si>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</si>
  <si>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</si>
  <si>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</si>
  <si>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</si>
  <si>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</si>
  <si>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</si>
  <si>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</si>
  <si>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</si>
  <si>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</si>
  <si>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</si>
  <si>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</si>
  <si>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</si>
  <si>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</si>
  <si>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</si>
  <si>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</si>
  <si>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</si>
  <si>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</si>
  <si>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</si>
  <si>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</si>
  <si>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</si>
  <si>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</si>
  <si>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</si>
  <si>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</si>
  <si>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</si>
  <si>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</si>
  <si>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</si>
  <si>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</si>
  <si>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</si>
  <si>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</si>
  <si>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</si>
  <si>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</si>
  <si>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</si>
  <si>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</si>
  <si>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</si>
  <si>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</si>
  <si>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</si>
  <si>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</si>
  <si>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</si>
  <si>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</si>
  <si>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</si>
  <si>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</si>
  <si>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</si>
  <si>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</si>
  <si>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</si>
  <si>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</si>
  <si>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</si>
  <si>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</si>
  <si>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</si>
  <si>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</si>
  <si>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</si>
  <si>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</si>
  <si>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</si>
  <si>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</si>
  <si>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</si>
  <si>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</si>
  <si>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</si>
  <si>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</si>
  <si>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</si>
  <si>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</si>
  <si>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</si>
  <si>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</si>
  <si>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</si>
  <si>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</si>
  <si>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</si>
  <si>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</si>
  <si>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</si>
  <si>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</si>
  <si>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</si>
  <si>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</si>
  <si>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</si>
  <si>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</si>
  <si>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</si>
  <si>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</si>
  <si>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</si>
  <si>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</si>
  <si>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</si>
  <si>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</si>
  <si>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</si>
  <si>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</si>
  <si>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</si>
  <si>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</si>
  <si>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</si>
  <si>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</si>
  <si>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</si>
  <si>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</si>
  <si>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</si>
  <si>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</si>
  <si>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</si>
  <si>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</si>
  <si>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</si>
  <si>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</si>
  <si>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</si>
  <si>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</si>
  <si>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</si>
  <si>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</si>
  <si>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</si>
  <si>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</si>
  <si>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</si>
  <si>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</si>
  <si>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</si>
  <si>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</si>
  <si>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</si>
  <si>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</si>
  <si>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</si>
  <si>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</si>
  <si>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</si>
  <si>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</si>
  <si>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</si>
  <si>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</si>
  <si>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</si>
  <si>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</si>
  <si>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</si>
  <si>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</si>
  <si>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</si>
  <si>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</si>
  <si>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</si>
  <si>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</si>
  <si>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</si>
  <si>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</si>
  <si>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</si>
  <si>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</si>
  <si>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</si>
  <si>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</si>
  <si>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</si>
  <si>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</si>
  <si>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</si>
  <si>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</si>
  <si>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</si>
  <si>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</si>
  <si>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</si>
  <si>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</si>
  <si>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</si>
  <si>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</si>
  <si>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</si>
  <si>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</si>
  <si>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</si>
  <si>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</si>
  <si>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</si>
  <si>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</si>
  <si>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</si>
  <si>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</si>
  <si>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</si>
  <si>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</si>
  <si>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</si>
  <si>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</si>
  <si>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</si>
  <si>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</si>
  <si>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</si>
  <si>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</si>
  <si>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</si>
  <si>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</si>
  <si>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</si>
  <si>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</si>
  <si>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</si>
  <si>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</si>
  <si>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</si>
  <si>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</si>
  <si>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</si>
  <si>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</si>
  <si>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</si>
  <si>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</si>
  <si>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</si>
  <si>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</si>
  <si>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</si>
  <si>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</si>
  <si>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</si>
  <si>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</si>
  <si>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</si>
  <si>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</si>
  <si>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</si>
  <si>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</si>
  <si>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</si>
  <si>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</si>
  <si>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</si>
  <si>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</si>
  <si>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</si>
  <si>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</si>
  <si>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</si>
  <si>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</si>
  <si>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</si>
  <si>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</si>
  <si>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</si>
  <si>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</si>
  <si>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</si>
  <si>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</si>
  <si>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</si>
  <si>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</si>
  <si>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</si>
  <si>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</si>
  <si>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</si>
  <si>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</si>
  <si>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</si>
  <si>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</si>
  <si>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</si>
  <si>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</si>
  <si>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</si>
  <si>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</si>
  <si>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</si>
  <si>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</si>
  <si>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</si>
  <si>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</si>
  <si>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</si>
  <si>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</si>
  <si>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</si>
  <si>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</si>
  <si>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</si>
  <si>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</si>
  <si>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</si>
  <si>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</si>
  <si>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</si>
  <si>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</si>
  <si>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</si>
  <si>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</si>
  <si>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</si>
  <si>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</si>
  <si>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</si>
  <si>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</si>
  <si>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</si>
  <si>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</si>
  <si>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</si>
  <si>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</si>
  <si>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</si>
  <si>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</si>
  <si>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</si>
  <si>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</si>
  <si>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</si>
  <si>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</si>
  <si>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</si>
  <si>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</si>
  <si>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</si>
  <si>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</si>
  <si>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</si>
  <si>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</si>
  <si>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</si>
  <si>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</si>
  <si>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</si>
  <si>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</si>
  <si>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</si>
  <si>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</si>
  <si>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</si>
  <si>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</si>
  <si>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</si>
  <si>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</si>
  <si>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</si>
  <si>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</si>
  <si>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</si>
  <si>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</si>
  <si>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</si>
  <si>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</si>
  <si>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</si>
  <si>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</si>
  <si>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</si>
  <si>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</si>
  <si>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</si>
  <si>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</si>
  <si>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</si>
  <si>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</si>
  <si>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</si>
  <si>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</si>
  <si>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</si>
  <si>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</si>
  <si>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</si>
  <si>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</si>
  <si>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</si>
  <si>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</si>
  <si>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</si>
  <si>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</si>
  <si>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</si>
  <si>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</si>
  <si>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</si>
  <si>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</si>
  <si>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</si>
  <si>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</si>
  <si>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</si>
  <si>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</si>
  <si>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</si>
  <si>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</si>
  <si>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</si>
  <si>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</si>
  <si>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</si>
  <si>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</si>
  <si>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</si>
  <si>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</si>
  <si>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</si>
  <si>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</si>
  <si>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</si>
  <si>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</si>
  <si>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</si>
  <si>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</si>
  <si>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</si>
  <si>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</si>
  <si>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</si>
  <si>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</si>
  <si>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</si>
  <si>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</si>
  <si>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</si>
  <si>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</si>
  <si>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</si>
  <si>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</si>
  <si>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</si>
  <si>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</si>
  <si>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</si>
  <si>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</si>
  <si>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</si>
  <si>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</si>
  <si>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</si>
  <si>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</si>
  <si>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</si>
  <si>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</si>
  <si>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</si>
  <si>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</si>
  <si>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</si>
  <si>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</si>
  <si>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</si>
  <si>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</si>
  <si>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</si>
  <si>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</si>
  <si>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</si>
  <si>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</si>
  <si>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</si>
  <si>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</si>
  <si>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</si>
  <si>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</si>
  <si>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</si>
  <si>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</si>
  <si>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</si>
  <si>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</si>
  <si>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</si>
  <si>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</si>
  <si>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</si>
  <si>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</si>
  <si>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</si>
  <si>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</si>
  <si>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</si>
  <si>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</si>
  <si>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</si>
  <si>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</si>
  <si>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</si>
  <si>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</si>
  <si>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</si>
  <si>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</si>
  <si>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</si>
  <si>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</si>
  <si>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</si>
  <si>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</si>
  <si>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</si>
  <si>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</si>
  <si>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</si>
  <si>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</si>
  <si>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</si>
  <si>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</si>
  <si>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</si>
  <si>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</si>
  <si>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</si>
  <si>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</si>
  <si>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</si>
  <si>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</si>
  <si>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</si>
  <si>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</si>
  <si>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</si>
  <si>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</si>
  <si>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</si>
  <si>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</si>
  <si>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</si>
  <si>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</si>
  <si>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</si>
  <si>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</si>
  <si>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</si>
  <si>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</si>
  <si>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</si>
  <si>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</si>
  <si>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</si>
  <si>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</si>
  <si>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</si>
  <si>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</si>
  <si>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</si>
  <si>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</si>
  <si>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</si>
  <si>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</si>
  <si>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</si>
  <si>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</si>
  <si>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</si>
  <si>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</si>
  <si>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</si>
  <si>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</si>
  <si>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</si>
  <si>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</si>
  <si>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</si>
  <si>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</si>
  <si>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</si>
  <si>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</si>
  <si>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</si>
  <si>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</si>
  <si>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</si>
  <si>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</si>
  <si>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</si>
  <si>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</si>
  <si>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</si>
  <si>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</si>
  <si>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</si>
  <si>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</si>
  <si>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</si>
  <si>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</si>
  <si>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</si>
  <si>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</si>
  <si>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</si>
  <si>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</si>
  <si>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</si>
  <si>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</si>
  <si>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</si>
  <si>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</si>
  <si>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</si>
  <si>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</si>
  <si>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</si>
  <si>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</si>
  <si>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</si>
  <si>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</si>
  <si>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</si>
  <si>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</si>
  <si>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</si>
  <si>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</si>
  <si>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</si>
  <si>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</si>
  <si>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</si>
  <si>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</si>
  <si>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</si>
  <si>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</si>
  <si>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</si>
  <si>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</si>
  <si>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</si>
  <si>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</si>
  <si>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</si>
  <si>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</si>
  <si>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</si>
  <si>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</si>
  <si>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</si>
  <si>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</si>
  <si>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</si>
  <si>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</si>
  <si>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</si>
  <si>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</si>
  <si>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</si>
  <si>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</si>
  <si>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</si>
  <si>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</si>
  <si>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</si>
  <si>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</si>
  <si>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</si>
  <si>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</si>
  <si>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</si>
  <si>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</si>
  <si>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</si>
  <si>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</si>
  <si>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</si>
  <si>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</si>
  <si>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</si>
  <si>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</si>
  <si>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</si>
  <si>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</si>
  <si>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</si>
  <si>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</si>
  <si>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</si>
  <si>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</si>
  <si>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</si>
  <si>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</si>
  <si>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</si>
  <si>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</si>
  <si>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</si>
  <si>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</si>
  <si>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</si>
  <si>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</si>
  <si>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</si>
  <si>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</si>
  <si>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</si>
  <si>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</si>
  <si>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</si>
  <si>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</si>
  <si>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</si>
  <si>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</si>
  <si>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</si>
  <si>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</si>
  <si>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</si>
  <si>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</si>
  <si>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</si>
  <si>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</si>
  <si>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</si>
  <si>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</si>
  <si>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</si>
  <si>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</si>
  <si>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</si>
  <si>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</si>
  <si>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</si>
  <si>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</si>
  <si>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</si>
  <si>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</si>
  <si>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</si>
  <si>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</si>
  <si>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</si>
  <si>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</si>
  <si>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</si>
  <si>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</si>
  <si>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</si>
  <si>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</si>
  <si>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</si>
  <si>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</si>
  <si>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</si>
  <si>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</si>
  <si>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</si>
  <si>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</si>
  <si>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</si>
  <si>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</si>
  <si>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</si>
  <si>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</si>
  <si>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</si>
  <si>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</si>
  <si>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</si>
  <si>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</si>
  <si>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</si>
  <si>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</si>
  <si>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</si>
  <si>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</si>
  <si>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</si>
  <si>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</si>
  <si>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</si>
  <si>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</si>
  <si>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</si>
  <si>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</si>
  <si>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</si>
  <si>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</si>
  <si>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</si>
  <si>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</si>
  <si>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</si>
  <si>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</si>
  <si>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</si>
  <si>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</si>
  <si>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</si>
  <si>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</si>
  <si>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</si>
  <si>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</si>
  <si>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</si>
  <si>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</si>
  <si>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</si>
  <si>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</si>
  <si>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</si>
  <si>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</si>
  <si>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</si>
  <si>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</si>
  <si>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</si>
  <si>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</si>
  <si>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</si>
  <si>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</si>
  <si>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</si>
  <si>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</si>
  <si>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</si>
  <si>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</si>
  <si>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</si>
  <si>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</si>
  <si>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</si>
  <si>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</si>
  <si>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</si>
  <si>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</si>
  <si>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</si>
  <si>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</si>
  <si>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</si>
  <si>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</si>
  <si>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</si>
  <si>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</si>
  <si>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</si>
  <si>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</si>
  <si>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</si>
  <si>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</si>
  <si>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</si>
  <si>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</si>
  <si>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</si>
  <si>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</si>
  <si>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</si>
  <si>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</si>
  <si>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</si>
  <si>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</si>
  <si>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</si>
  <si>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</si>
  <si>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</si>
  <si>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</si>
  <si>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</si>
  <si>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</si>
  <si>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</si>
  <si>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</si>
  <si>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</si>
  <si>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</si>
  <si>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</si>
  <si>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</si>
  <si>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</si>
  <si>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</si>
  <si>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</si>
  <si>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</si>
  <si>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</si>
  <si>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</si>
  <si>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</si>
  <si>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</si>
  <si>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</si>
  <si>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</si>
  <si>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</si>
  <si>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</si>
  <si>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</si>
  <si>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</si>
  <si>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</si>
  <si>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</si>
  <si>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</si>
  <si>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</si>
  <si>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</si>
  <si>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</si>
  <si>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</si>
  <si>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</si>
  <si>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</si>
  <si>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</si>
  <si>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</si>
  <si>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</si>
  <si>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</si>
  <si>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</si>
  <si>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</si>
  <si>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</si>
  <si>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</si>
  <si>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</si>
  <si>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</si>
  <si>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</si>
  <si>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</si>
  <si>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</si>
  <si>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</si>
  <si>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</si>
  <si>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</si>
  <si>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</si>
  <si>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</si>
  <si>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</si>
  <si>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</si>
  <si>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</si>
  <si>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</si>
  <si>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</si>
  <si>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</si>
  <si>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</si>
  <si>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</si>
  <si>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</si>
  <si>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</si>
  <si>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</si>
  <si>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</si>
  <si>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</si>
  <si>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</si>
  <si>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</si>
  <si>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</si>
  <si>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</si>
  <si>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</si>
  <si>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</si>
  <si>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</si>
  <si>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</si>
  <si>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</si>
  <si>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</si>
  <si>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</si>
  <si>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</si>
  <si>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</si>
  <si>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</si>
  <si>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</si>
  <si>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</si>
  <si>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</si>
  <si>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</si>
  <si>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</si>
  <si>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</si>
  <si>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</si>
  <si>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</si>
  <si>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</si>
  <si>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</si>
  <si>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</si>
  <si>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</si>
  <si>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</si>
  <si>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</si>
  <si>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</si>
  <si>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</si>
  <si>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</si>
  <si>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</si>
  <si>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</si>
  <si>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</si>
  <si>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</si>
  <si>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</si>
  <si>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</si>
  <si>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</si>
  <si>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</si>
  <si>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</si>
  <si>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</si>
  <si>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</si>
  <si>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</si>
  <si>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</si>
  <si>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</si>
  <si>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</si>
  <si>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</si>
  <si>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</si>
  <si>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</si>
  <si>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</si>
  <si>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</si>
  <si>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</si>
  <si>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</si>
  <si>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</si>
  <si>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</si>
  <si>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</si>
  <si>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</si>
  <si>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</si>
  <si>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</si>
  <si>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</si>
  <si>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</si>
  <si>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</si>
  <si>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</si>
  <si>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</si>
  <si>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</si>
  <si>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</si>
  <si>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</si>
  <si>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</si>
  <si>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</si>
  <si>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</si>
  <si>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</si>
  <si>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</si>
  <si>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</si>
  <si>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</si>
  <si>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</si>
  <si>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</si>
  <si>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</si>
  <si>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</si>
  <si>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</si>
  <si>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</si>
  <si>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</si>
  <si>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</si>
  <si>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</si>
  <si>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</si>
  <si>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</si>
  <si>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</si>
  <si>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</si>
  <si>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</si>
  <si>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</si>
  <si>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</si>
  <si>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</si>
  <si>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</si>
  <si>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</si>
  <si>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</si>
  <si>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</si>
  <si>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</si>
  <si>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</si>
  <si>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</si>
  <si>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</si>
  <si>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</si>
  <si>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</si>
  <si>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</si>
  <si>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</si>
  <si>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</si>
  <si>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</si>
  <si>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</si>
  <si>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</si>
  <si>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</si>
  <si>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</si>
  <si>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</si>
  <si>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</si>
  <si>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</si>
  <si>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</si>
  <si>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</si>
  <si>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</si>
  <si>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</si>
  <si>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</si>
  <si>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</si>
  <si>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</si>
  <si>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</si>
  <si>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</si>
  <si>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</si>
  <si>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</si>
  <si>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</si>
  <si>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</si>
  <si>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</si>
  <si>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</si>
  <si>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</si>
  <si>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</si>
  <si>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</si>
  <si>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</si>
  <si>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</si>
  <si>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</si>
  <si>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</si>
  <si>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</si>
  <si>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</si>
  <si>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</si>
  <si>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</si>
  <si>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</si>
  <si>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</si>
  <si>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</si>
  <si>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</si>
  <si>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</si>
  <si>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</si>
  <si>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</si>
  <si>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</si>
  <si>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</si>
  <si>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</si>
  <si>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</si>
  <si>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</si>
  <si>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</si>
  <si>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</si>
  <si>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</si>
  <si>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</si>
  <si>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</si>
  <si>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</si>
  <si>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</si>
  <si>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</si>
  <si>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</si>
  <si>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</si>
  <si>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</si>
  <si>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</si>
  <si>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</si>
  <si>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</si>
  <si>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</si>
  <si>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</si>
  <si>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</si>
  <si>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</si>
  <si>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</si>
  <si>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</si>
  <si>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</si>
  <si>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</si>
  <si>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</si>
  <si>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</si>
  <si>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</si>
  <si>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</si>
  <si>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</si>
  <si>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</si>
  <si>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</si>
  <si>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</si>
  <si>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</si>
  <si>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</si>
  <si>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</si>
  <si>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</si>
  <si>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</si>
  <si>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</si>
  <si>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</si>
  <si>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</si>
  <si>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</si>
  <si>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</si>
  <si>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</si>
  <si>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</si>
  <si>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</si>
  <si>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</si>
  <si>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</si>
  <si>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</si>
  <si>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</si>
  <si>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</si>
  <si>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</si>
  <si>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</si>
  <si>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</si>
  <si>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</si>
  <si>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</si>
  <si>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</si>
  <si>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</si>
  <si>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</si>
  <si>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</si>
  <si>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</si>
  <si>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</si>
  <si>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</si>
  <si>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</si>
  <si>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</si>
  <si>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</si>
  <si>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</si>
  <si>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</si>
  <si>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</si>
  <si>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</si>
  <si>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</si>
  <si>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</si>
  <si>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</si>
  <si>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</si>
  <si>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</si>
  <si>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</si>
  <si>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</si>
  <si>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</si>
  <si>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</si>
  <si>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</si>
  <si>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</si>
  <si>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</si>
  <si>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</si>
  <si>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</si>
  <si>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</si>
  <si>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</si>
  <si>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</si>
  <si>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</si>
  <si>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</si>
  <si>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</si>
  <si>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</si>
  <si>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</si>
  <si>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</si>
  <si>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</si>
  <si>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</si>
  <si>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</si>
  <si>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</si>
  <si>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</si>
  <si>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</si>
  <si>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</si>
  <si>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</si>
  <si>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</si>
  <si>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</si>
  <si>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</si>
  <si>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</si>
  <si>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</si>
  <si>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</si>
  <si>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</si>
  <si>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</si>
  <si>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</si>
  <si>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</si>
  <si>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</si>
  <si>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</si>
  <si>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</si>
  <si>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</si>
  <si>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</si>
  <si>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</si>
  <si>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</si>
  <si>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</si>
  <si>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</si>
  <si>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</si>
  <si>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</si>
  <si>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</si>
  <si>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</si>
  <si>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</si>
  <si>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</si>
  <si>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</si>
  <si>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</si>
  <si>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</si>
  <si>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</si>
  <si>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</si>
  <si>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</si>
  <si>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</si>
  <si>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</si>
  <si>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</si>
  <si>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</si>
  <si>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</si>
  <si>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</si>
  <si>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</si>
  <si>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</si>
  <si>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</si>
  <si>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</si>
  <si>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</si>
  <si>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</si>
  <si>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</si>
  <si>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</si>
  <si>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</si>
  <si>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</si>
  <si>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</si>
  <si>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</si>
  <si>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</si>
  <si>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</si>
  <si>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</si>
  <si>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</si>
  <si>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</si>
  <si>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</si>
  <si>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</si>
  <si>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</si>
  <si>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</si>
  <si>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</si>
  <si>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</si>
  <si>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</si>
  <si>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</si>
  <si>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</si>
  <si>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</si>
  <si>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</si>
  <si>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</si>
  <si>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</si>
  <si>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</si>
  <si>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</si>
  <si>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</si>
  <si>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</si>
  <si>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</si>
  <si>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</si>
  <si>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</si>
  <si>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</si>
  <si>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</si>
  <si>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</si>
  <si>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</si>
  <si>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</si>
  <si>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</si>
  <si>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</si>
  <si>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</si>
  <si>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</si>
  <si>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</si>
  <si>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</si>
  <si>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</si>
  <si>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</si>
  <si>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</si>
  <si>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</si>
  <si>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</si>
  <si>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</si>
  <si>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</si>
  <si>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</si>
  <si>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</si>
  <si>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</si>
  <si>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</si>
  <si>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</si>
  <si>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</si>
  <si>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</si>
  <si>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</si>
  <si>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</si>
  <si>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</si>
  <si>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</si>
  <si>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</si>
  <si>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</si>
  <si>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</si>
  <si>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</si>
  <si>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</si>
  <si>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</si>
  <si>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</si>
  <si>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</si>
  <si>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</si>
  <si>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</si>
  <si>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</si>
  <si>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</si>
  <si>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</si>
  <si>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</si>
  <si>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</si>
  <si>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</si>
  <si>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</si>
  <si>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</si>
  <si>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</si>
  <si>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</si>
  <si>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</si>
  <si>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</si>
  <si>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</si>
  <si>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</si>
  <si>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</si>
  <si>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</si>
  <si>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</si>
  <si>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</si>
  <si>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</si>
  <si>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</si>
  <si>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</si>
  <si>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</si>
  <si>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</si>
  <si>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</si>
  <si>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</si>
  <si>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</si>
  <si>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</si>
  <si>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</si>
  <si>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</si>
  <si>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</si>
  <si>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</si>
  <si>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</si>
  <si>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</si>
  <si>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</si>
  <si>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</si>
  <si>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</si>
  <si>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</si>
  <si>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</si>
  <si>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</si>
  <si>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</si>
  <si>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</si>
  <si>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</si>
  <si>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</si>
  <si>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</si>
  <si>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</si>
  <si>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</si>
  <si>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</si>
  <si>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</si>
  <si>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</si>
  <si>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</si>
  <si>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</si>
  <si>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</si>
  <si>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</si>
  <si>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</si>
  <si>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</si>
  <si>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</si>
  <si>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</si>
  <si>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</si>
  <si>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</si>
  <si>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</si>
  <si>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</si>
  <si>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</si>
  <si>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</si>
  <si>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</si>
  <si>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</si>
  <si>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</si>
  <si>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</si>
  <si>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</si>
  <si>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</si>
  <si>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</si>
  <si>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</si>
  <si>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</si>
  <si>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</si>
  <si>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</si>
  <si>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</si>
  <si>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</si>
  <si>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</si>
  <si>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</si>
  <si>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</si>
  <si>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</si>
  <si>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</si>
  <si>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</si>
  <si>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</si>
  <si>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</si>
  <si>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</si>
  <si>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</si>
  <si>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</si>
  <si>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</si>
  <si>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</si>
  <si>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</si>
  <si>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</si>
  <si>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</si>
  <si>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</si>
  <si>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</si>
  <si>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</si>
  <si>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</si>
  <si>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</si>
  <si>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</si>
  <si>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</si>
  <si>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</si>
  <si>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</si>
  <si>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</si>
  <si>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</si>
  <si>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</si>
  <si>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</si>
  <si>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</si>
  <si>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</si>
  <si>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</si>
  <si>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</si>
  <si>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</si>
  <si>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</si>
  <si>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</si>
  <si>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</si>
  <si>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</si>
  <si>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</si>
  <si>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</si>
  <si>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</si>
  <si>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</si>
  <si>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</si>
  <si>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</si>
  <si>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</si>
  <si>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</si>
  <si>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</si>
  <si>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</si>
  <si>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</si>
  <si>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</si>
  <si>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</si>
  <si>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</si>
  <si>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</si>
  <si>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</si>
  <si>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</si>
  <si>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</si>
  <si>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</si>
  <si>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</si>
  <si>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</si>
  <si>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</si>
  <si>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</si>
  <si>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</si>
  <si>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</si>
  <si>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</si>
  <si>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</si>
  <si>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</si>
  <si>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</si>
  <si>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</si>
  <si>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</si>
  <si>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</si>
  <si>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</si>
  <si>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</si>
  <si>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</si>
  <si>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</si>
  <si>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</si>
  <si>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</si>
  <si>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</si>
  <si>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</si>
  <si>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</si>
  <si>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</si>
  <si>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</si>
  <si>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</si>
  <si>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</si>
  <si>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</si>
  <si>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</si>
  <si>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</si>
  <si>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</si>
  <si>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</si>
  <si>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</si>
  <si>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</si>
  <si>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</si>
  <si>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</si>
  <si>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</si>
  <si>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</si>
  <si>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</si>
  <si>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</si>
  <si>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</si>
  <si>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</si>
  <si>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</si>
  <si>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</si>
  <si>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</si>
  <si>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</si>
  <si>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</si>
  <si>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</si>
  <si>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</si>
  <si>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</si>
  <si>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</si>
  <si>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</si>
  <si>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</si>
  <si>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</si>
  <si>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</si>
  <si>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</si>
  <si>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</si>
  <si>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</si>
  <si>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</si>
  <si>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</si>
  <si>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</si>
  <si>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</si>
  <si>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</si>
  <si>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</si>
  <si>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</si>
  <si>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</si>
  <si>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</si>
  <si>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</si>
  <si>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</si>
  <si>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</si>
  <si>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</si>
  <si>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</si>
  <si>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</si>
  <si>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</si>
  <si>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</si>
  <si>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</si>
  <si>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</si>
  <si>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</si>
  <si>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</si>
  <si>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</si>
  <si>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</si>
  <si>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</si>
  <si>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</si>
  <si>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</si>
  <si>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</si>
  <si>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</si>
  <si>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</si>
  <si>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</si>
  <si>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</si>
  <si>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</si>
  <si>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</si>
  <si>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</si>
  <si>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</si>
  <si>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</si>
  <si>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</si>
  <si>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</si>
  <si>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</si>
  <si>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</si>
  <si>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</si>
  <si>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</si>
  <si>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</si>
  <si>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</si>
  <si>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</si>
  <si>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</si>
  <si>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</si>
  <si>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</si>
  <si>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</si>
  <si>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</si>
  <si>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</si>
  <si>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</si>
  <si>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</si>
  <si>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</si>
  <si>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</si>
  <si>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</si>
  <si>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</si>
  <si>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</si>
  <si>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</si>
  <si>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</si>
  <si>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</si>
  <si>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</si>
  <si>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</si>
  <si>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</si>
  <si>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</si>
  <si>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</si>
  <si>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</si>
  <si>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</si>
  <si>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</si>
  <si>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</si>
  <si>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</si>
  <si>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</si>
  <si>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</si>
  <si>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</si>
  <si>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</si>
  <si>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</si>
  <si>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</si>
  <si>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</si>
  <si>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</si>
  <si>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</si>
  <si>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</si>
  <si>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</si>
  <si>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</si>
  <si>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</si>
  <si>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</si>
  <si>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</si>
  <si>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</si>
  <si>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</si>
  <si>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</si>
  <si>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</si>
  <si>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</si>
  <si>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</si>
  <si>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</si>
  <si>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</si>
  <si>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</si>
  <si>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</si>
  <si>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</si>
  <si>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</si>
  <si>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</si>
  <si>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</si>
  <si>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</si>
  <si>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</si>
  <si>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</si>
  <si>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</si>
  <si>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</si>
  <si>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</si>
  <si>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</si>
  <si>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</si>
  <si>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</si>
  <si>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</si>
  <si>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</si>
  <si>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</si>
  <si>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</si>
  <si>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</si>
  <si>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</si>
  <si>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</si>
  <si>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</si>
  <si>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</si>
  <si>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</si>
  <si>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</si>
  <si>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</si>
  <si>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</si>
  <si>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</si>
  <si>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</si>
  <si>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</si>
  <si>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</si>
  <si>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</si>
  <si>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</si>
  <si>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</si>
  <si>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</si>
  <si>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</si>
  <si>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</si>
  <si>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</si>
  <si>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</si>
  <si>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</si>
  <si>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</si>
  <si>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</si>
  <si>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</si>
  <si>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</si>
  <si>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</si>
  <si>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</si>
  <si>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</si>
  <si>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</si>
  <si>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</si>
  <si>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</si>
  <si>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</si>
  <si>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</si>
  <si>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</si>
  <si>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</si>
  <si>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</si>
  <si>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</si>
  <si>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</si>
  <si>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</si>
  <si>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</si>
  <si>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</si>
  <si>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</si>
  <si>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</si>
  <si>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</si>
  <si>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</si>
  <si>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</si>
  <si>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</si>
  <si>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</si>
  <si>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</si>
  <si>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</si>
  <si>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</si>
  <si>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</si>
  <si>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</si>
  <si>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</si>
  <si>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</si>
  <si>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</si>
  <si>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</si>
  <si>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</si>
  <si>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</si>
  <si>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</si>
  <si>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</si>
  <si>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</si>
  <si>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</si>
  <si>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</si>
  <si>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</si>
  <si>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</si>
  <si>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</si>
  <si>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</si>
  <si>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</si>
  <si>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</si>
  <si>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</si>
  <si>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</si>
  <si>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</si>
  <si>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</si>
  <si>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</si>
  <si>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</si>
  <si>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</si>
  <si>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</si>
  <si>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</si>
  <si>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</si>
  <si>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</si>
  <si>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</si>
  <si>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</si>
  <si>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</si>
  <si>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</si>
  <si>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</si>
  <si>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</si>
  <si>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</si>
  <si>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</si>
  <si>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</si>
  <si>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</si>
  <si>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</si>
  <si>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</si>
  <si>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</si>
  <si>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</si>
  <si>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</si>
  <si>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</si>
  <si>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</si>
  <si>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</si>
  <si>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</si>
  <si>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</si>
  <si>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</si>
  <si>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</si>
  <si>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</si>
  <si>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</si>
  <si>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</si>
  <si>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</si>
  <si>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</si>
  <si>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</si>
  <si>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</si>
  <si>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</si>
  <si>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</si>
  <si>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</si>
  <si>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</si>
  <si>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</si>
  <si>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</si>
  <si>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</si>
  <si>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</si>
  <si>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</si>
  <si>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</si>
  <si>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</si>
  <si>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</si>
  <si>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</si>
  <si>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</si>
  <si>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</si>
  <si>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</si>
  <si>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</si>
  <si>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</si>
  <si>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</si>
  <si>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</si>
  <si>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</si>
  <si>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</si>
  <si>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</si>
  <si>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</si>
  <si>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</si>
  <si>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</si>
  <si>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</si>
  <si>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</si>
  <si>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</si>
  <si>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</si>
  <si>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</si>
  <si>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</si>
  <si>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</si>
  <si>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</si>
  <si>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</si>
  <si>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</si>
  <si>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</si>
  <si>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</si>
  <si>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</si>
  <si>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</si>
  <si>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</si>
  <si>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</si>
  <si>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</si>
  <si>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</si>
  <si>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</si>
  <si>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</si>
  <si>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</si>
  <si>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</si>
  <si>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</si>
  <si>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</si>
  <si>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</si>
  <si>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</si>
  <si>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</si>
  <si>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</si>
  <si>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</si>
  <si>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</si>
  <si>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</si>
  <si>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</si>
  <si>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</si>
  <si>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</si>
  <si>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</si>
  <si>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</si>
  <si>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</si>
  <si>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</si>
  <si>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</si>
  <si>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</si>
  <si>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</si>
  <si>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</si>
  <si>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</si>
  <si>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</si>
  <si>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</si>
  <si>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</si>
  <si>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</si>
  <si>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</si>
  <si>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</si>
  <si>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</si>
  <si>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</si>
  <si>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</si>
  <si>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</si>
  <si>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</si>
  <si>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</si>
  <si>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</si>
  <si>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</si>
  <si>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</si>
  <si>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</si>
  <si>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</si>
  <si>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</si>
  <si>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</si>
  <si>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</si>
  <si>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</si>
  <si>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</si>
  <si>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</si>
  <si>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</si>
  <si>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</si>
  <si>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</si>
  <si>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</si>
  <si>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</si>
  <si>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</si>
  <si>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</si>
  <si>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</si>
  <si>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</si>
  <si>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</si>
  <si>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</si>
  <si>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</si>
  <si>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</si>
  <si>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</si>
  <si>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</si>
  <si>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</si>
  <si>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</si>
  <si>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</si>
  <si>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</si>
  <si>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</si>
  <si>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</si>
  <si>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</si>
  <si>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</si>
  <si>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</si>
  <si>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</si>
  <si>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</si>
  <si>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</si>
  <si>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</si>
  <si>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</si>
  <si>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</si>
  <si>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</si>
  <si>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</si>
  <si>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</si>
  <si>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</si>
  <si>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</si>
  <si>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</si>
  <si>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</si>
  <si>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</si>
  <si>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</si>
  <si>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</si>
  <si>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</si>
  <si>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</si>
  <si>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</si>
  <si>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</si>
  <si>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</si>
  <si>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</si>
  <si>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</si>
  <si>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</si>
  <si>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</si>
  <si>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</si>
  <si>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</si>
  <si>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</si>
  <si>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</si>
  <si>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</si>
  <si>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</si>
  <si>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</si>
  <si>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</si>
  <si>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</si>
  <si>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</si>
  <si>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</si>
  <si>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</si>
  <si>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</si>
  <si>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</si>
  <si>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</si>
  <si>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</si>
  <si>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</si>
  <si>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</si>
  <si>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</si>
  <si>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</si>
  <si>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</si>
  <si>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</si>
  <si>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</si>
  <si>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</si>
  <si>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</si>
  <si>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</si>
  <si>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</si>
  <si>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</si>
  <si>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</si>
  <si>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</si>
  <si>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</si>
  <si>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</si>
  <si>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</si>
  <si>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</si>
  <si>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</si>
  <si>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</si>
  <si>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</si>
  <si>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</si>
  <si>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</si>
  <si>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</si>
  <si>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</si>
  <si>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</si>
  <si>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</si>
  <si>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</si>
  <si>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</si>
  <si>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</si>
  <si>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</si>
  <si>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</si>
  <si>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</si>
  <si>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</si>
  <si>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</si>
  <si>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</si>
  <si>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</si>
  <si>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</si>
  <si>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</si>
  <si>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</si>
  <si>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</si>
  <si>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</si>
  <si>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</si>
  <si>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</si>
  <si>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</si>
  <si>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</si>
  <si>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</si>
  <si>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</si>
  <si>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</si>
  <si>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</si>
  <si>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</si>
  <si>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</si>
  <si>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</si>
  <si>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</si>
  <si>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</si>
  <si>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</si>
  <si>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</si>
  <si>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</si>
  <si>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</si>
  <si>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</si>
  <si>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</si>
  <si>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</si>
  <si>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</si>
  <si>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</si>
  <si>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</si>
  <si>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</si>
  <si>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</si>
  <si>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</si>
  <si>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</si>
  <si>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</si>
  <si>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</si>
  <si>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</si>
  <si>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</si>
  <si>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</si>
  <si>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</si>
  <si>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</si>
  <si>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</si>
  <si>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</si>
  <si>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</si>
  <si>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</si>
  <si>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</si>
  <si>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</si>
  <si>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</si>
  <si>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</si>
  <si>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</si>
  <si>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</si>
  <si>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</si>
  <si>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</si>
  <si>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</si>
  <si>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</si>
  <si>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</si>
  <si>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</si>
  <si>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</si>
  <si>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</si>
  <si>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</si>
  <si>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</si>
  <si>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</si>
  <si>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</si>
  <si>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</si>
  <si>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</si>
  <si>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</si>
  <si>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</si>
  <si>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</si>
  <si>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</si>
  <si>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</si>
  <si>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</si>
  <si>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</si>
  <si>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</si>
  <si>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</si>
  <si>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</si>
  <si>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</si>
  <si>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</si>
  <si>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</si>
  <si>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</si>
  <si>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</si>
  <si>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</si>
  <si>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</si>
  <si>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</si>
  <si>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</si>
  <si>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</si>
  <si>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</si>
  <si>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</si>
  <si>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</si>
  <si>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</si>
  <si>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</si>
  <si>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</si>
  <si>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</si>
  <si>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</si>
  <si>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</si>
  <si>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</si>
  <si>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</si>
  <si>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</si>
  <si>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</si>
  <si>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</si>
  <si>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</si>
  <si>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</si>
  <si>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</si>
  <si>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</si>
  <si>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</si>
  <si>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</si>
  <si>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</si>
  <si>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</si>
  <si>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</si>
  <si>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</si>
  <si>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</si>
  <si>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</si>
  <si>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</si>
  <si>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</si>
  <si>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</si>
  <si>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</si>
  <si>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</si>
  <si>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</si>
  <si>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</si>
  <si>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</si>
  <si>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</si>
  <si>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</si>
  <si>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</si>
  <si>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</si>
  <si>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</si>
  <si>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</si>
  <si>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</si>
  <si>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</si>
  <si>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</si>
  <si>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</si>
  <si>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</si>
  <si>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</si>
  <si>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</si>
  <si>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</si>
  <si>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</si>
  <si>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</si>
  <si>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</si>
  <si>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</si>
  <si>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</si>
  <si>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</si>
  <si>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</si>
  <si>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</si>
  <si>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</si>
  <si>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</si>
  <si>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</si>
  <si>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</si>
  <si>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</si>
  <si>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</si>
  <si>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</si>
  <si>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</si>
  <si>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</si>
  <si>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</si>
  <si>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</si>
  <si>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</si>
  <si>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</si>
  <si>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</si>
  <si>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</si>
  <si>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</si>
  <si>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</si>
  <si>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</si>
  <si>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</si>
  <si>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</si>
  <si>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</si>
  <si>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</si>
  <si>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</si>
  <si>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</si>
  <si>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</si>
  <si>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</si>
  <si>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</si>
  <si>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</si>
  <si>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</si>
  <si>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</si>
  <si>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</si>
  <si>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</si>
  <si>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</si>
  <si>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</si>
  <si>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</si>
  <si>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</si>
  <si>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</si>
  <si>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</si>
  <si>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</si>
  <si>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</si>
  <si>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</si>
  <si>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</si>
  <si>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</si>
  <si>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</si>
  <si>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</si>
  <si>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</si>
  <si>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</si>
  <si>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</si>
  <si>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</si>
  <si>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</si>
  <si>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</si>
  <si>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</si>
  <si>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</si>
  <si>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</si>
  <si>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</si>
  <si>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</si>
  <si>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</si>
  <si>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</si>
  <si>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</si>
  <si>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</si>
  <si>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</si>
  <si>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</si>
  <si>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</si>
  <si>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</si>
  <si>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</si>
  <si>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</si>
  <si>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</si>
  <si>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</si>
  <si>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</si>
  <si>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</si>
  <si>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</si>
  <si>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</si>
  <si>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</si>
  <si>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</si>
  <si>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</si>
  <si>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</si>
  <si>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</si>
  <si>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</si>
  <si>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</si>
  <si>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</si>
  <si>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</si>
  <si>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</si>
  <si>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</si>
  <si>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</si>
  <si>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</si>
  <si>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</si>
  <si>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</si>
  <si>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</si>
  <si>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</si>
  <si>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</si>
  <si>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</si>
  <si>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</si>
  <si>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</si>
  <si>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</si>
  <si>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</si>
  <si>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</si>
  <si>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</si>
  <si>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</si>
  <si>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</si>
  <si>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</si>
  <si>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</si>
  <si>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</si>
  <si>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</si>
  <si>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</si>
  <si>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</si>
  <si>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</si>
  <si>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</si>
  <si>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</si>
  <si>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</si>
  <si>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</si>
  <si>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</si>
  <si>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</si>
  <si>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</si>
  <si>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</si>
  <si>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</si>
  <si>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</si>
  <si>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</si>
  <si>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</si>
  <si>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</si>
  <si>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</si>
  <si>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</si>
  <si>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</si>
  <si>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</si>
  <si>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</si>
  <si>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</si>
  <si>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</si>
  <si>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</si>
  <si>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</si>
  <si>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</si>
  <si>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</si>
  <si>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</si>
  <si>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</si>
  <si>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</si>
  <si>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</si>
  <si>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</si>
  <si>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</si>
  <si>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</si>
  <si>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</si>
  <si>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</si>
  <si>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</si>
  <si>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</si>
  <si>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</si>
  <si>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</si>
  <si>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</si>
  <si>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</si>
  <si>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</si>
  <si>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</si>
  <si>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</si>
  <si>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</si>
  <si>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</si>
  <si>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</si>
  <si>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</si>
  <si>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</si>
  <si>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</si>
  <si>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</si>
  <si>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</si>
  <si>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</si>
  <si>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</si>
  <si>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</si>
  <si>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</si>
  <si>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</si>
  <si>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</si>
  <si>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</si>
  <si>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</si>
  <si>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</si>
  <si>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</si>
  <si>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</si>
  <si>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</si>
  <si>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</si>
  <si>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</si>
  <si>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</si>
  <si>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</si>
  <si>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</si>
  <si>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</si>
  <si>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</si>
  <si>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</si>
  <si>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</si>
  <si>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</si>
  <si>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</si>
  <si>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</si>
  <si>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</si>
  <si>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</si>
  <si>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</si>
  <si>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</si>
  <si>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</si>
  <si>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</si>
  <si>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</si>
  <si>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</si>
  <si>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</si>
  <si>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</si>
  <si>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</si>
  <si>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</si>
  <si>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</si>
  <si>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</si>
  <si>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</si>
  <si>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</si>
  <si>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</si>
  <si>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</si>
  <si>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</si>
  <si>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</si>
  <si>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</si>
  <si>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</si>
  <si>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</si>
  <si>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</si>
  <si>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</si>
  <si>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</si>
  <si>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</si>
  <si>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</si>
  <si>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</si>
  <si>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</si>
  <si>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</si>
  <si>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</si>
  <si>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</si>
  <si>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</si>
  <si>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</si>
  <si>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</si>
  <si>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</si>
  <si>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</si>
  <si>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</si>
  <si>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</si>
  <si>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</si>
  <si>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</si>
  <si>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</si>
  <si>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</si>
  <si>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</si>
  <si>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</si>
  <si>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</si>
  <si>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</si>
  <si>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</si>
  <si>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</si>
  <si>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</si>
  <si>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</si>
  <si>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</si>
  <si>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</si>
  <si>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</si>
  <si>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</si>
  <si>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</si>
  <si>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</si>
  <si>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</si>
  <si>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</si>
  <si>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</si>
  <si>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</si>
  <si>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</si>
  <si>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</si>
  <si>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</si>
  <si>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</si>
  <si>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</si>
  <si>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</si>
  <si>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</si>
  <si>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</si>
  <si>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</si>
  <si>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</si>
  <si>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</si>
  <si>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</si>
  <si>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</si>
  <si>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</si>
  <si>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</si>
  <si>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</si>
  <si>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</si>
  <si>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</si>
  <si>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</si>
  <si>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</si>
  <si>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</si>
  <si>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</si>
  <si>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</si>
  <si>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</si>
  <si>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</si>
  <si>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</si>
  <si>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</si>
  <si>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</si>
  <si>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</si>
  <si>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</si>
  <si>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</si>
  <si>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</si>
  <si>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</si>
  <si>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</si>
  <si>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</si>
  <si>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</si>
  <si>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</si>
  <si>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</si>
  <si>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</si>
  <si>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</si>
  <si>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</si>
  <si>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</si>
  <si>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</si>
  <si>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</si>
  <si>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</si>
  <si>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</si>
  <si>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</si>
  <si>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</si>
  <si>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</si>
  <si>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</si>
  <si>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</si>
  <si>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</si>
  <si>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</si>
  <si>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</si>
  <si>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</si>
  <si>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</si>
  <si>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</si>
  <si>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</si>
  <si>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</si>
  <si>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</si>
  <si>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</si>
  <si>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</si>
  <si>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</si>
  <si>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</si>
  <si>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</si>
  <si>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</si>
  <si>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</si>
  <si>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</si>
  <si>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</si>
  <si>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</si>
  <si>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</si>
  <si>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</si>
  <si>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</si>
  <si>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</si>
  <si>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</si>
  <si>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</si>
  <si>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</si>
  <si>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</si>
  <si>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</si>
  <si>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</si>
  <si>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</si>
  <si>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</si>
  <si>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</si>
  <si>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</si>
  <si>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</si>
  <si>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</si>
  <si>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</si>
  <si>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</si>
  <si>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</si>
  <si>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</si>
  <si>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</si>
  <si>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</si>
  <si>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</si>
  <si>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</si>
  <si>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</si>
  <si>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</si>
  <si>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</si>
  <si>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</si>
  <si>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</si>
  <si>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</si>
  <si>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</si>
  <si>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</si>
  <si>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</si>
  <si>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</si>
  <si>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</si>
  <si>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</si>
  <si>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</si>
  <si>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</si>
  <si>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</si>
  <si>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</si>
  <si>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</si>
  <si>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</si>
  <si>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</si>
  <si>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</si>
  <si>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</si>
  <si>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</si>
  <si>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</si>
  <si>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</si>
  <si>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</si>
  <si>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</si>
  <si>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</si>
  <si>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</si>
  <si>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</si>
  <si>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</si>
  <si>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</si>
  <si>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</si>
  <si>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</si>
  <si>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</si>
  <si>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</si>
  <si>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</si>
  <si>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</si>
  <si>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</si>
  <si>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</si>
  <si>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</si>
  <si>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</si>
  <si>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</si>
  <si>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</si>
  <si>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</si>
  <si>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</si>
  <si>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</si>
  <si>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</si>
  <si>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</si>
  <si>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</si>
  <si>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</si>
  <si>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</si>
  <si>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</si>
  <si>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</si>
  <si>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</si>
  <si>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</si>
  <si>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</si>
  <si>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</si>
  <si>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</si>
  <si>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</si>
  <si>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</si>
  <si>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</si>
  <si>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</si>
  <si>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</si>
  <si>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</si>
  <si>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</si>
  <si>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</si>
  <si>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</si>
  <si>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</si>
  <si>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</si>
  <si>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</si>
  <si>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</si>
  <si>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</si>
  <si>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</si>
  <si>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</si>
  <si>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</si>
  <si>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</si>
  <si>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</si>
  <si>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</si>
  <si>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</si>
  <si>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</si>
  <si>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</si>
  <si>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</si>
  <si>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</si>
  <si>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</si>
  <si>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</si>
  <si>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</si>
  <si>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</si>
  <si>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</si>
  <si>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</si>
  <si>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</si>
  <si>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</si>
  <si>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</si>
  <si>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</si>
  <si>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</si>
  <si>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</si>
  <si>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</si>
  <si>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</si>
  <si>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</si>
  <si>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</si>
  <si>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</si>
  <si>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</si>
  <si>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</si>
  <si>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</si>
  <si>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</si>
  <si>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</si>
  <si>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</si>
  <si>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</si>
  <si>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</si>
  <si>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</si>
  <si>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</si>
  <si>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</si>
  <si>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</si>
  <si>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</si>
  <si>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</si>
  <si>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</si>
  <si>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</si>
  <si>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</si>
  <si>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</si>
  <si>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</si>
  <si>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</si>
  <si>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</si>
  <si>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</si>
  <si>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</si>
  <si>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</si>
  <si>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</si>
  <si>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</si>
  <si>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</si>
  <si>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</si>
  <si>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</si>
  <si>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</si>
  <si>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</si>
  <si>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</si>
  <si>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</si>
  <si>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</si>
  <si>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</si>
  <si>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</si>
  <si>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</si>
  <si>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</si>
  <si>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</si>
  <si>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</si>
  <si>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</si>
  <si>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</si>
  <si>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</si>
  <si>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</si>
  <si>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</si>
  <si>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</si>
  <si>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</si>
  <si>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</si>
  <si>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</si>
  <si>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</si>
  <si>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</si>
  <si>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</si>
  <si>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</si>
  <si>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</si>
  <si>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</si>
  <si>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</si>
  <si>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</si>
  <si>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</si>
  <si>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</si>
  <si>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</si>
  <si>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</si>
  <si>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</si>
  <si>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</si>
  <si>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</si>
  <si>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</si>
  <si>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</si>
  <si>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</si>
  <si>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</si>
  <si>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</si>
  <si>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</si>
  <si>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</si>
  <si>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</si>
  <si>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</si>
  <si>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</si>
  <si>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</si>
  <si>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</si>
  <si>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</si>
  <si>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</si>
  <si>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</si>
  <si>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</si>
  <si>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</si>
  <si>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</si>
  <si>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</si>
  <si>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</si>
  <si>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</si>
  <si>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</si>
  <si>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</si>
  <si>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</si>
  <si>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</si>
  <si>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</si>
  <si>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</si>
  <si>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</si>
  <si>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</si>
  <si>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</si>
  <si>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</si>
  <si>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</si>
  <si>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</si>
  <si>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</si>
  <si>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</si>
  <si>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</si>
  <si>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</si>
  <si>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</si>
  <si>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</si>
  <si>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</si>
  <si>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</si>
  <si>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</si>
  <si>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</si>
  <si>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</si>
  <si>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</si>
  <si>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</si>
  <si>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</si>
  <si>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</si>
  <si>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</si>
  <si>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</si>
  <si>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</si>
  <si>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</si>
  <si>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</si>
  <si>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</si>
  <si>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</si>
  <si>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</si>
  <si>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</si>
  <si>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</si>
  <si>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</si>
  <si>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</si>
  <si>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</si>
  <si>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</si>
  <si>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</si>
  <si>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</si>
  <si>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</si>
  <si>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</si>
  <si>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</si>
  <si>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</si>
  <si>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</si>
  <si>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</si>
  <si>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</si>
  <si>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</si>
  <si>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</si>
  <si>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</si>
  <si>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</si>
  <si>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</si>
  <si>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</si>
  <si>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</si>
  <si>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</si>
  <si>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</si>
  <si>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</si>
  <si>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</si>
  <si>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</si>
  <si>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</si>
  <si>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</si>
  <si>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</si>
  <si>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</si>
  <si>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</si>
  <si>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</si>
  <si>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</si>
  <si>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</si>
  <si>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</si>
  <si>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</si>
  <si>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</si>
  <si>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</si>
  <si>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</si>
  <si>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</si>
  <si>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</si>
  <si>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</si>
  <si>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</si>
  <si>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</si>
  <si>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</si>
  <si>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</si>
  <si>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</si>
  <si>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</si>
  <si>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</si>
  <si>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</si>
  <si>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</si>
  <si>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</si>
  <si>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</si>
  <si>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</si>
  <si>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</si>
  <si>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</si>
  <si>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</si>
  <si>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</si>
  <si>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</si>
  <si>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</si>
  <si>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</si>
  <si>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</si>
  <si>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</si>
  <si>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</si>
  <si>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</si>
  <si>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</si>
  <si>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</si>
  <si>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</si>
  <si>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</si>
  <si>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</si>
  <si>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</si>
  <si>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</si>
  <si>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</si>
  <si>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</si>
  <si>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</si>
  <si>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</si>
  <si>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</si>
  <si>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</si>
  <si>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</si>
  <si>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</si>
  <si>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</si>
  <si>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</si>
  <si>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</si>
  <si>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</si>
  <si>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</si>
  <si>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</si>
  <si>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</si>
  <si>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</si>
  <si>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</si>
  <si>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</si>
  <si>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</si>
  <si>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</si>
  <si>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</si>
  <si>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</si>
  <si>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</si>
  <si>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</si>
  <si>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</si>
  <si>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</si>
  <si>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</si>
  <si>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</si>
  <si>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</si>
  <si>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</si>
  <si>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</si>
  <si>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</si>
  <si>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</si>
  <si>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</si>
  <si>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</si>
  <si>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</si>
  <si>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</si>
  <si>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</si>
  <si>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</si>
  <si>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</si>
  <si>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</si>
  <si>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</si>
  <si>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</si>
  <si>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</si>
  <si>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</si>
  <si>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</si>
  <si>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</si>
  <si>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</si>
  <si>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</si>
  <si>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</si>
  <si>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</si>
  <si>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</si>
  <si>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</si>
  <si>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</si>
  <si>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</si>
  <si>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</si>
  <si>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</si>
  <si>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</si>
  <si>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</si>
  <si>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</si>
  <si>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</si>
  <si>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</si>
  <si>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</si>
  <si>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</si>
  <si>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</si>
  <si>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</si>
  <si>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</si>
  <si>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</si>
  <si>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</si>
  <si>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</si>
  <si>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</si>
  <si>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</si>
  <si>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</si>
  <si>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</si>
  <si>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</si>
  <si>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</si>
  <si>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</si>
  <si>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</si>
  <si>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</si>
  <si>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</si>
  <si>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</si>
  <si>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</si>
  <si>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</si>
  <si>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</si>
  <si>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</si>
  <si>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</si>
  <si>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</si>
  <si>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</si>
  <si>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</si>
  <si>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</si>
  <si>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</si>
  <si>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</si>
  <si>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</si>
  <si>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</si>
  <si>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</si>
  <si>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</si>
  <si>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</si>
  <si>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</si>
  <si>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</si>
  <si>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</si>
  <si>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</si>
  <si>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</si>
  <si>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</si>
  <si>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</si>
  <si>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</si>
  <si>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</si>
  <si>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</si>
  <si>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</si>
  <si>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</si>
  <si>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</si>
  <si>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</si>
  <si>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</si>
  <si>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</si>
  <si>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</si>
  <si>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</si>
  <si>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</si>
  <si>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</si>
  <si>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</si>
  <si>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</si>
  <si>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</si>
  <si>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</si>
  <si>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</si>
  <si>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</si>
  <si>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</si>
  <si>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</si>
  <si>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</si>
  <si>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</si>
  <si>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</si>
  <si>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</si>
  <si>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</si>
  <si>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</si>
  <si>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</si>
  <si>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</si>
  <si>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</si>
  <si>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</si>
  <si>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</si>
  <si>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</si>
  <si>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</si>
  <si>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</si>
  <si>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</si>
  <si>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</si>
  <si>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</si>
  <si>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</si>
  <si>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</si>
  <si>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</si>
  <si>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</si>
  <si>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</si>
  <si>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</si>
  <si>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</si>
  <si>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</si>
  <si>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</si>
  <si>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</si>
  <si>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</si>
  <si>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</si>
  <si>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</si>
  <si>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</si>
  <si>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</si>
  <si>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</si>
  <si>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</si>
  <si>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</si>
  <si>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</si>
  <si>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</si>
  <si>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</si>
  <si>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</si>
  <si>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</si>
  <si>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</si>
  <si>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</si>
  <si>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</si>
  <si>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</si>
  <si>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</si>
  <si>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</si>
  <si>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</si>
  <si>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</si>
  <si>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</si>
  <si>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</si>
  <si>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</si>
  <si>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</si>
  <si>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</si>
  <si>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</si>
  <si>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</si>
  <si>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</si>
  <si>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</si>
  <si>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</si>
  <si>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</si>
  <si>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</si>
  <si>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</si>
  <si>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</si>
  <si>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</si>
  <si>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</si>
  <si>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</si>
  <si>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</si>
  <si>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</si>
  <si>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</si>
  <si>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</si>
  <si>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</si>
  <si>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</si>
  <si>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</si>
  <si>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</si>
  <si>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</si>
  <si>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</si>
  <si>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</si>
  <si>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</si>
  <si>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</si>
  <si>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</si>
  <si>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</si>
  <si>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</si>
  <si>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</si>
  <si>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</si>
  <si>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</si>
  <si>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</si>
  <si>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</si>
  <si>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</si>
  <si>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</si>
  <si>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</si>
  <si>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</si>
  <si>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</si>
  <si>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</si>
  <si>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</si>
  <si>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</si>
  <si>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</si>
  <si>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</si>
  <si>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</si>
  <si>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</si>
  <si>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</si>
  <si>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</si>
  <si>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</si>
  <si>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</si>
  <si>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</si>
  <si>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</si>
  <si>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</si>
  <si>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</si>
  <si>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</si>
  <si>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</si>
  <si>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</si>
  <si>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</si>
  <si>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</si>
  <si>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</si>
  <si>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</si>
  <si>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</si>
  <si>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</si>
  <si>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</si>
  <si>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</si>
  <si>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</si>
  <si>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</si>
  <si>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</si>
  <si>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</si>
  <si>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</si>
  <si>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</si>
  <si>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</si>
  <si>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</si>
  <si>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</si>
  <si>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</si>
  <si>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</si>
  <si>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</si>
  <si>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</si>
  <si>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</si>
  <si>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</si>
  <si>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</si>
  <si>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</si>
  <si>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</si>
  <si>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</si>
  <si>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</si>
  <si>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</si>
  <si>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</si>
  <si>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</si>
  <si>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</si>
  <si>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</si>
  <si>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</si>
  <si>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</si>
  <si>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</si>
  <si>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</si>
  <si>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</si>
  <si>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</si>
  <si>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</si>
  <si>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</si>
  <si>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</si>
  <si>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</si>
  <si>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</si>
  <si>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</si>
  <si>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</si>
  <si>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</si>
  <si>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</si>
  <si>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</si>
  <si>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</si>
  <si>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</si>
  <si>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</si>
  <si>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</si>
  <si>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</si>
  <si>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</si>
  <si>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</si>
  <si>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</si>
  <si>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</si>
  <si>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</si>
  <si>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</si>
  <si>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</si>
  <si>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</si>
  <si>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</si>
  <si>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</si>
  <si>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</si>
  <si>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</si>
  <si>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</si>
  <si>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</si>
  <si>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</si>
  <si>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</si>
  <si>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</si>
  <si>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</si>
  <si>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</si>
  <si>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</si>
  <si>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</si>
  <si>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</si>
  <si>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</si>
  <si>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</si>
  <si>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</si>
  <si>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</si>
  <si>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</si>
  <si>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</si>
  <si>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</si>
  <si>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</si>
  <si>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</si>
  <si>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</si>
  <si>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</si>
  <si>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</si>
  <si>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</si>
  <si>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</si>
  <si>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</si>
  <si>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</si>
  <si>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</si>
  <si>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</si>
  <si>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</si>
  <si>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</si>
  <si>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</si>
  <si>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</si>
  <si>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</si>
  <si>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</si>
  <si>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</si>
  <si>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</si>
  <si>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</si>
  <si>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</si>
  <si>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</si>
  <si>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</si>
  <si>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</si>
  <si>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</si>
  <si>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</si>
  <si>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</si>
  <si>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</si>
  <si>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</si>
  <si>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</si>
  <si>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</si>
  <si>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</si>
  <si>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</si>
  <si>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</si>
  <si>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</si>
  <si>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</si>
  <si>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</si>
  <si>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</si>
  <si>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</si>
  <si>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</si>
  <si>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</si>
  <si>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</si>
  <si>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</si>
  <si>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</si>
  <si>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</si>
  <si>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</si>
  <si>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</si>
  <si>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</si>
  <si>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</si>
  <si>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</si>
  <si>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</si>
  <si>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</si>
  <si>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</si>
  <si>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</si>
  <si>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</si>
  <si>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</si>
  <si>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</si>
  <si>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</si>
  <si>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</si>
  <si>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</si>
  <si>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</si>
  <si>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</si>
  <si>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</si>
  <si>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</si>
  <si>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</si>
  <si>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</si>
  <si>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</si>
  <si>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</si>
  <si>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</si>
  <si>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</si>
  <si>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</si>
  <si>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</si>
  <si>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</si>
  <si>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</si>
  <si>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</si>
  <si>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</si>
  <si>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</si>
  <si>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</si>
  <si>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</si>
  <si>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</si>
  <si>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</si>
  <si>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</si>
  <si>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</si>
  <si>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</si>
  <si>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</si>
  <si>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</si>
  <si>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</si>
  <si>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</si>
  <si>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</si>
  <si>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</si>
  <si>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</si>
  <si>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</si>
  <si>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</si>
  <si>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</si>
  <si>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</si>
  <si>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</si>
  <si>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</si>
  <si>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</si>
  <si>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</si>
  <si>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</si>
  <si>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</si>
  <si>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</si>
  <si>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</si>
  <si>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</si>
  <si>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</si>
  <si>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</si>
  <si>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</si>
  <si>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</si>
  <si>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</si>
  <si>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</si>
  <si>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</si>
  <si>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</si>
  <si>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</si>
  <si>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</si>
  <si>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</si>
  <si>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</si>
  <si>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</si>
  <si>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</si>
  <si>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</si>
  <si>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</si>
  <si>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</si>
  <si>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</si>
  <si>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</si>
  <si>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</si>
  <si>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</si>
  <si>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</si>
  <si>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</si>
  <si>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</si>
  <si>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</si>
  <si>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</si>
  <si>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</si>
  <si>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</si>
  <si>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</si>
  <si>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</si>
  <si>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</si>
  <si>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</si>
  <si>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</si>
  <si>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</si>
  <si>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</si>
  <si>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</si>
  <si>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</si>
  <si>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</si>
  <si>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</si>
  <si>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</si>
  <si>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</si>
  <si>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</si>
  <si>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</si>
  <si>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</si>
  <si>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</si>
  <si>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</si>
  <si>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</si>
  <si>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</si>
  <si>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</si>
  <si>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</si>
  <si>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</si>
  <si>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</si>
  <si>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</si>
  <si>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</si>
  <si>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</si>
  <si>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</si>
  <si>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</si>
  <si>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</si>
  <si>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</si>
  <si>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</si>
  <si>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</si>
  <si>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</si>
  <si>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</si>
  <si>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</si>
  <si>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</si>
  <si>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</si>
  <si>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</si>
  <si>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</si>
  <si>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</si>
  <si>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</si>
  <si>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</si>
  <si>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</si>
  <si>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</si>
  <si>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</si>
  <si>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</si>
  <si>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</si>
  <si>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</si>
  <si>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</si>
  <si>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</si>
  <si>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</si>
  <si>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</si>
  <si>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</si>
  <si>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</si>
  <si>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</si>
  <si>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</si>
  <si>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</si>
  <si>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</si>
  <si>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</si>
  <si>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</si>
  <si>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</si>
  <si>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</si>
  <si>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</si>
  <si>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</si>
  <si>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</si>
  <si>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</si>
  <si>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</si>
  <si>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</si>
  <si>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</si>
  <si>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</si>
  <si>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</si>
  <si>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</si>
  <si>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</si>
  <si>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</si>
  <si>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</si>
  <si>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</si>
  <si>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</si>
  <si>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</si>
  <si>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</si>
  <si>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</si>
  <si>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</si>
  <si>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</si>
  <si>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</si>
  <si>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</si>
  <si>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</si>
  <si>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</si>
  <si>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</si>
  <si>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</si>
  <si>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</si>
  <si>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</si>
  <si>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</si>
  <si>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</si>
  <si>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</si>
  <si>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</si>
  <si>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</si>
  <si>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</si>
  <si>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</si>
  <si>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</si>
  <si>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</si>
  <si>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</si>
  <si>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</si>
  <si>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</si>
  <si>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</si>
  <si>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</si>
  <si>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</si>
  <si>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</si>
  <si>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</si>
  <si>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</si>
  <si>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</si>
  <si>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</si>
  <si>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</si>
  <si>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</si>
  <si>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</si>
  <si>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</si>
  <si>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</si>
  <si>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</si>
  <si>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</si>
  <si>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</si>
  <si>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</si>
  <si>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</si>
  <si>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</si>
  <si>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</si>
  <si>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</si>
  <si>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</si>
  <si>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</si>
  <si>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</si>
  <si>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</si>
  <si>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</si>
  <si>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</si>
  <si>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</si>
  <si>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</si>
  <si>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</si>
  <si>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</si>
  <si>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</si>
  <si>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</si>
  <si>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</si>
  <si>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</si>
  <si>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</si>
  <si>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</si>
  <si>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</si>
  <si>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</si>
  <si>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</si>
  <si>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</si>
  <si>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</si>
  <si>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</si>
  <si>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</si>
  <si>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</si>
  <si>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</si>
  <si>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</si>
  <si>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</si>
  <si>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</si>
  <si>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</si>
  <si>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</si>
  <si>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</si>
  <si>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</si>
  <si>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</si>
  <si>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</si>
  <si>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</si>
  <si>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</si>
  <si>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</si>
  <si>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</si>
  <si>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</si>
  <si>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</si>
  <si>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</si>
  <si>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</si>
  <si>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</si>
  <si>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</si>
  <si>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</si>
  <si>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</si>
  <si>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</si>
  <si>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</si>
  <si>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</si>
  <si>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</si>
  <si>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</si>
  <si>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</si>
  <si>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</si>
  <si>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</si>
  <si>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</si>
  <si>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</si>
  <si>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</si>
  <si>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</si>
  <si>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</si>
  <si>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</si>
  <si>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</si>
  <si>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</si>
  <si>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</si>
  <si>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</si>
  <si>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</si>
  <si>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</si>
  <si>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</si>
  <si>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</si>
  <si>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</si>
  <si>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</si>
  <si>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</si>
  <si>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</si>
  <si>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</si>
  <si>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</si>
  <si>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</si>
  <si>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</si>
  <si>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</si>
  <si>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</si>
  <si>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</si>
  <si>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</si>
  <si>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</si>
  <si>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</si>
  <si>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</si>
  <si>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</si>
  <si>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</si>
  <si>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</si>
  <si>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</si>
  <si>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</si>
  <si>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</si>
  <si>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</si>
  <si>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</si>
  <si>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</si>
  <si>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</si>
  <si>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</si>
  <si>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</si>
  <si>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</si>
  <si>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</si>
  <si>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</si>
  <si>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</si>
  <si>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</si>
  <si>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</si>
  <si>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</si>
  <si>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</si>
  <si>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</si>
  <si>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</si>
  <si>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</si>
  <si>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</si>
  <si>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</si>
  <si>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</si>
  <si>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</si>
  <si>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</si>
  <si>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</si>
  <si>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</si>
  <si>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</si>
  <si>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</si>
  <si>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</si>
  <si>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</si>
  <si>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</si>
  <si>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</si>
  <si>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</si>
  <si>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</si>
  <si>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</si>
  <si>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</si>
  <si>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</si>
  <si>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</si>
  <si>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</si>
  <si>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</si>
  <si>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</si>
  <si>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</si>
  <si>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</si>
  <si>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</si>
  <si>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</si>
  <si>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</si>
  <si>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</si>
  <si>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</si>
  <si>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</si>
  <si>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</si>
  <si>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</si>
  <si>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</si>
  <si>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</si>
  <si>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</si>
  <si>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</si>
  <si>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</si>
  <si>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</si>
  <si>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</si>
  <si>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</si>
  <si>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</si>
  <si>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</si>
  <si>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</si>
  <si>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</si>
  <si>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</si>
  <si>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</si>
  <si>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</si>
  <si>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</si>
  <si>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</si>
  <si>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</si>
  <si>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</si>
  <si>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</si>
  <si>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</si>
  <si>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</si>
  <si>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</si>
  <si>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</si>
  <si>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</si>
  <si>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</si>
  <si>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</si>
  <si>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</si>
  <si>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</si>
  <si>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</si>
  <si>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</si>
  <si>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</si>
  <si>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</si>
  <si>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</si>
  <si>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</si>
  <si>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</si>
  <si>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</si>
  <si>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</si>
  <si>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</si>
  <si>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</si>
  <si>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</si>
  <si>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</si>
  <si>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</si>
  <si>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</si>
  <si>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</si>
  <si>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</si>
  <si>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</si>
  <si>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</si>
  <si>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</si>
  <si>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</si>
  <si>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</si>
  <si>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</si>
  <si>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</si>
  <si>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</si>
  <si>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</si>
  <si>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</si>
  <si>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</si>
  <si>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</si>
  <si>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</si>
  <si>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</si>
  <si>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</si>
  <si>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</si>
  <si>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</si>
  <si>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</si>
  <si>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</si>
  <si>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</si>
  <si>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</si>
  <si>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</si>
  <si>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</si>
  <si>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</si>
  <si>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</si>
  <si>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</si>
  <si>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</si>
  <si>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</si>
  <si>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</si>
  <si>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</si>
  <si>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</si>
  <si>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</si>
  <si>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</si>
  <si>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</si>
  <si>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</si>
  <si>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</si>
  <si>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</si>
  <si>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</si>
  <si>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</si>
  <si>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</si>
  <si>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</si>
  <si>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</si>
  <si>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</si>
  <si>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</si>
  <si>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</si>
  <si>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</si>
  <si>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</si>
  <si>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</si>
  <si>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</si>
  <si>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</si>
  <si>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</si>
  <si>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</si>
  <si>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</si>
  <si>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</si>
  <si>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</si>
  <si>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</si>
  <si>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</si>
  <si>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</si>
  <si>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</si>
  <si>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</si>
  <si>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</si>
  <si>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</si>
  <si>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</si>
  <si>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</si>
  <si>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</si>
  <si>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</si>
  <si>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</si>
  <si>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</si>
  <si>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</si>
  <si>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</si>
  <si>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</si>
  <si>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</si>
  <si>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</si>
  <si>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</si>
  <si>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</si>
  <si>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</si>
  <si>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</si>
  <si>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</si>
  <si>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</si>
  <si>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</si>
  <si>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</si>
  <si>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</si>
  <si>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</si>
  <si>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</si>
  <si>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</si>
  <si>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</si>
  <si>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</si>
  <si>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</si>
  <si>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</si>
  <si>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</si>
  <si>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</si>
  <si>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</si>
  <si>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</si>
  <si>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</si>
  <si>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</si>
  <si>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</si>
  <si>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</si>
  <si>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</si>
  <si>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</si>
  <si>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</si>
  <si>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</si>
  <si>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</si>
  <si>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</si>
  <si>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</si>
  <si>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</si>
  <si>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</si>
  <si>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</si>
  <si>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</si>
  <si>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</si>
  <si>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</si>
  <si>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</si>
  <si>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</si>
  <si>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</si>
  <si>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</si>
  <si>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</si>
  <si>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</si>
  <si>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</si>
  <si>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</si>
  <si>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</si>
  <si>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</si>
  <si>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</si>
  <si>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</si>
  <si>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</si>
  <si>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</si>
  <si>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</si>
  <si>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</si>
  <si>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</si>
  <si>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</si>
  <si>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</si>
  <si>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</si>
  <si>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</si>
  <si>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</si>
  <si>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</si>
  <si>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</si>
  <si>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</si>
  <si>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</si>
  <si>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</si>
  <si>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</si>
  <si>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</si>
  <si>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</si>
  <si>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</si>
  <si>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</si>
  <si>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</si>
  <si>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</si>
  <si>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</si>
  <si>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</si>
  <si>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</si>
  <si>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</si>
  <si>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</si>
  <si>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</si>
  <si>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</si>
  <si>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</si>
  <si>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</si>
  <si>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</si>
  <si>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</si>
  <si>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</si>
  <si>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</si>
  <si>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</si>
  <si>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</si>
  <si>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</si>
  <si>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</si>
  <si>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</si>
  <si>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</si>
  <si>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</si>
  <si>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</si>
  <si>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</si>
  <si>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</si>
  <si>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</si>
  <si>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</si>
  <si>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</si>
  <si>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</si>
  <si>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</si>
  <si>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</si>
  <si>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</si>
  <si>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</si>
  <si>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</si>
  <si>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</si>
  <si>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</si>
  <si>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</si>
  <si>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</si>
  <si>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</si>
  <si>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</si>
  <si>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</si>
  <si>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</si>
  <si>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</si>
  <si>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</si>
  <si>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</si>
  <si>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</si>
  <si>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</si>
  <si>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</si>
  <si>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</si>
  <si>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</si>
  <si>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</si>
  <si>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</si>
  <si>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</si>
  <si>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</si>
  <si>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</si>
  <si>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</si>
  <si>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</si>
  <si>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</si>
  <si>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</si>
  <si>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</si>
  <si>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</si>
  <si>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</si>
  <si>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</si>
  <si>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</si>
  <si>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</si>
  <si>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</si>
  <si>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</si>
  <si>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</si>
  <si>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</si>
  <si>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</si>
  <si>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</si>
  <si>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</si>
  <si>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</si>
  <si>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</si>
  <si>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</si>
  <si>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</si>
  <si>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</si>
  <si>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</si>
  <si>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</si>
  <si>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</si>
  <si>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</si>
  <si>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</si>
  <si>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</si>
  <si>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</si>
  <si>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</si>
  <si>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</si>
  <si>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</si>
  <si>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</si>
  <si>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</si>
  <si>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</si>
  <si>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</si>
  <si>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</si>
  <si>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</si>
  <si>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</si>
  <si>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</si>
  <si>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</si>
  <si>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</si>
  <si>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</si>
  <si>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</si>
  <si>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</si>
  <si>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</si>
  <si>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</si>
  <si>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</si>
  <si>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</si>
  <si>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</si>
  <si>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</si>
  <si>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</si>
  <si>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</si>
  <si>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</si>
  <si>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</si>
  <si>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</si>
  <si>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</si>
  <si>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</si>
  <si>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</si>
  <si>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</si>
  <si>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</si>
  <si>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</si>
  <si>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</si>
  <si>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</si>
  <si>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</si>
  <si>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</si>
  <si>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</si>
  <si>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</si>
  <si>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</si>
  <si>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</si>
  <si>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</si>
  <si>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</si>
  <si>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</si>
  <si>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</si>
  <si>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</si>
  <si>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</si>
  <si>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</si>
  <si>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</si>
  <si>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</si>
  <si>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</si>
  <si>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</si>
  <si>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</si>
  <si>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</si>
  <si>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</si>
  <si>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</si>
  <si>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</si>
  <si>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</si>
  <si>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</si>
  <si>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</si>
  <si>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</si>
  <si>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</si>
  <si>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</si>
  <si>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</si>
  <si>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</si>
  <si>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</si>
  <si>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</si>
  <si>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</si>
  <si>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</si>
  <si>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</si>
  <si>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</si>
  <si>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</si>
  <si>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</si>
  <si>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</si>
  <si>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</si>
  <si>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</si>
  <si>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</si>
  <si>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</si>
  <si>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</si>
  <si>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</si>
  <si>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</si>
  <si>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</si>
  <si>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</si>
  <si>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</si>
  <si>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</si>
  <si>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</si>
  <si>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</si>
  <si>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</si>
  <si>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</si>
  <si>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</si>
  <si>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</si>
  <si>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</si>
  <si>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</si>
  <si>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</si>
  <si>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</si>
  <si>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</si>
  <si>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</si>
  <si>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</si>
  <si>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</si>
  <si>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</si>
  <si>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</si>
  <si>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</si>
  <si>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</si>
  <si>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</si>
  <si>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</si>
  <si>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</si>
  <si>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</si>
  <si>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</si>
  <si>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</si>
  <si>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</si>
  <si>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</si>
  <si>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</si>
  <si>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</si>
  <si>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</si>
  <si>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</si>
  <si>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</si>
  <si>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</si>
  <si>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</si>
  <si>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</si>
  <si>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</si>
  <si>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</si>
  <si>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</si>
  <si>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</si>
  <si>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</si>
  <si>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</si>
  <si>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</si>
  <si>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</si>
  <si>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</si>
  <si>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</si>
  <si>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</si>
  <si>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</si>
  <si>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</si>
  <si>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</si>
  <si>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</si>
  <si>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</si>
  <si>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</si>
  <si>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</si>
  <si>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</si>
  <si>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</si>
  <si>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</si>
  <si>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</si>
  <si>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</si>
  <si>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</si>
  <si>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</si>
  <si>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</si>
  <si>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</si>
  <si>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</si>
  <si>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</si>
  <si>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</si>
  <si>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</si>
  <si>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</si>
  <si>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</si>
  <si>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</si>
  <si>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</si>
  <si>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</si>
  <si>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</si>
  <si>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</si>
  <si>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</si>
  <si>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</si>
  <si>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</si>
  <si>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</si>
  <si>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</si>
  <si>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</si>
  <si>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</si>
  <si>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</si>
  <si>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</si>
  <si>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</si>
  <si>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</si>
  <si>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</si>
  <si>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</si>
  <si>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</si>
  <si>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</si>
  <si>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</si>
  <si>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</si>
  <si>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</si>
  <si>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</si>
  <si>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</si>
  <si>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</si>
  <si>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</si>
  <si>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</si>
  <si>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</si>
  <si>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</si>
  <si>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</si>
  <si>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</si>
  <si>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</si>
  <si>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</si>
  <si>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</si>
  <si>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</si>
  <si>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</si>
  <si>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</si>
  <si>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</si>
  <si>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</si>
  <si>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</si>
  <si>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</si>
  <si>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</si>
  <si>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</si>
  <si>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</si>
  <si>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</si>
  <si>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</si>
  <si>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</si>
  <si>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</si>
  <si>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</si>
  <si>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</si>
  <si>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</si>
  <si>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</si>
  <si>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</si>
  <si>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</si>
  <si>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</si>
  <si>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</si>
  <si>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</si>
  <si>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</si>
  <si>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</si>
  <si>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</si>
  <si>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</si>
  <si>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</si>
  <si>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</si>
  <si>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</si>
  <si>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</si>
  <si>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</si>
  <si>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</si>
  <si>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</si>
  <si>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</si>
  <si>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</si>
  <si>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</si>
  <si>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</si>
  <si>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</si>
  <si>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</si>
  <si>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</si>
  <si>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</si>
  <si>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</si>
  <si>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</si>
  <si>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</si>
  <si>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</si>
  <si>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</si>
  <si>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</si>
  <si>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</si>
  <si>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</si>
  <si>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</si>
  <si>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</si>
  <si>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</si>
  <si>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</si>
  <si>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</si>
  <si>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</si>
  <si>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</si>
  <si>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</si>
  <si>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</si>
  <si>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</si>
  <si>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</si>
  <si>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</si>
  <si>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</si>
  <si>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</si>
  <si>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</si>
  <si>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</si>
  <si>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</si>
  <si>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</si>
  <si>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</si>
  <si>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</si>
  <si>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</si>
  <si>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</si>
  <si>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</si>
  <si>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</si>
  <si>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</si>
  <si>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</si>
  <si>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</si>
  <si>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</si>
  <si>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</si>
  <si>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</si>
  <si>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</si>
  <si>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</si>
  <si>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</si>
  <si>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</si>
  <si>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</si>
  <si>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</si>
  <si>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</si>
  <si>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</si>
  <si>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</si>
  <si>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</si>
  <si>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</si>
  <si>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</si>
  <si>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</si>
  <si>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</si>
  <si>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</si>
  <si>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</si>
  <si>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</si>
  <si>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</si>
  <si>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</si>
  <si>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</si>
  <si>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</si>
  <si>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</si>
  <si>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</si>
  <si>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</si>
  <si>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</si>
  <si>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</si>
  <si>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</si>
  <si>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</si>
  <si>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</si>
  <si>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</si>
  <si>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</si>
  <si>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</si>
  <si>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</si>
  <si>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</si>
  <si>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</si>
  <si>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</si>
  <si>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</si>
  <si>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</si>
  <si>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</si>
  <si>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</si>
  <si>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</si>
  <si>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</si>
  <si>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</si>
  <si>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</si>
  <si>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</si>
  <si>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</si>
  <si>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</si>
  <si>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</si>
  <si>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</si>
  <si>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</si>
  <si>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</si>
  <si>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</si>
  <si>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</si>
  <si>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</si>
  <si>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</si>
  <si>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</si>
  <si>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</si>
  <si>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</si>
  <si>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</si>
  <si>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</si>
  <si>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</si>
  <si>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</si>
  <si>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</si>
  <si>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</si>
  <si>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</si>
  <si>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</si>
  <si>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</si>
  <si>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</si>
  <si>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</si>
  <si>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</si>
  <si>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</si>
  <si>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</si>
  <si>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</si>
  <si>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</si>
  <si>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</si>
  <si>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</si>
  <si>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</si>
  <si>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</si>
  <si>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</si>
  <si>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</si>
  <si>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</si>
  <si>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</si>
  <si>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</si>
  <si>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</si>
  <si>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</si>
  <si>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</si>
  <si>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</si>
  <si>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</si>
  <si>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</si>
  <si>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</si>
  <si>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</si>
  <si>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</si>
  <si>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</si>
  <si>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</si>
  <si>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</si>
  <si>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</si>
  <si>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</si>
  <si>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</si>
  <si>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</si>
  <si>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</si>
  <si>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</si>
  <si>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</si>
  <si>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</si>
  <si>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</si>
  <si>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</si>
  <si>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</si>
  <si>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</si>
  <si>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</si>
  <si>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</si>
  <si>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</si>
  <si>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</si>
  <si>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</si>
  <si>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</si>
  <si>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</si>
  <si>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</si>
  <si>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</si>
  <si>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</si>
  <si>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</si>
  <si>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</si>
  <si>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</si>
  <si>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</si>
  <si>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</si>
  <si>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</si>
  <si>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</si>
  <si>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</si>
  <si>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</si>
  <si>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</si>
  <si>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</si>
  <si>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</si>
  <si>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</si>
  <si>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</si>
  <si>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</si>
  <si>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</si>
  <si>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</si>
  <si>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</si>
  <si>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</si>
  <si>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</si>
  <si>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</si>
  <si>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</si>
  <si>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</si>
  <si>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</si>
  <si>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</si>
  <si>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</si>
  <si>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</si>
  <si>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</si>
  <si>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</si>
  <si>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</si>
  <si>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</si>
  <si>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</si>
  <si>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</si>
  <si>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</si>
  <si>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</si>
  <si>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</si>
  <si>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</si>
  <si>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</si>
  <si>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</si>
  <si>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</si>
  <si>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</si>
  <si>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</si>
  <si>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</si>
  <si>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</si>
  <si>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</si>
  <si>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</si>
  <si>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</si>
  <si>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</si>
  <si>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</si>
  <si>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</si>
  <si>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</si>
  <si>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</si>
  <si>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</si>
  <si>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</si>
  <si>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</si>
  <si>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</si>
  <si>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</si>
  <si>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</si>
  <si>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</si>
  <si>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</si>
  <si>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</si>
  <si>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</si>
  <si>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</si>
  <si>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</si>
  <si>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</si>
  <si>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</si>
  <si>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</si>
  <si>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</si>
  <si>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</si>
  <si>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</si>
  <si>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</si>
  <si>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</si>
  <si>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</si>
  <si>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</si>
  <si>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</si>
  <si>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</si>
  <si>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</si>
  <si>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</si>
  <si>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</si>
  <si>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</si>
  <si>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</si>
  <si>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</si>
  <si>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</si>
  <si>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</si>
  <si>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</si>
  <si>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</si>
  <si>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</si>
  <si>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</si>
  <si>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</si>
  <si>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</si>
  <si>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</si>
  <si>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</si>
  <si>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</si>
  <si>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</si>
  <si>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</si>
  <si>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</si>
  <si>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</si>
  <si>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</si>
  <si>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</si>
  <si>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</si>
  <si>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</si>
  <si>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</si>
  <si>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</si>
  <si>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</si>
  <si>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</si>
  <si>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</si>
  <si>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</si>
  <si>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</si>
  <si>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</si>
  <si>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</si>
  <si>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</si>
  <si>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</si>
  <si>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</si>
  <si>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</si>
  <si>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</si>
  <si>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</si>
  <si>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</si>
  <si>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</si>
  <si>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</si>
  <si>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</si>
  <si>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</si>
  <si>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</si>
  <si>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</si>
  <si>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</si>
  <si>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</si>
  <si>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</si>
  <si>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</si>
  <si>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</si>
  <si>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</si>
  <si>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</si>
  <si>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</si>
  <si>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</si>
  <si>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</si>
  <si>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</si>
  <si>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</si>
  <si>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</si>
  <si>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</si>
  <si>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</si>
  <si>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</si>
  <si>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</si>
  <si>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</si>
  <si>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</si>
  <si>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</si>
  <si>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</si>
  <si>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</si>
  <si>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</si>
  <si>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</si>
  <si>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</si>
  <si>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</si>
  <si>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</si>
  <si>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</si>
  <si>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</si>
  <si>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</si>
  <si>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</si>
  <si>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</si>
  <si>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</si>
  <si>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</si>
  <si>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</si>
  <si>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</si>
  <si>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</si>
  <si>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</si>
  <si>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</si>
  <si>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</si>
  <si>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</si>
  <si>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</si>
  <si>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</si>
  <si>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</si>
  <si>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</si>
  <si>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</si>
  <si>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</si>
  <si>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</si>
  <si>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</si>
  <si>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</si>
  <si>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</si>
  <si>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</si>
  <si>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</si>
  <si>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</si>
  <si>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</si>
  <si>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</si>
  <si>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</si>
  <si>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</si>
  <si>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</si>
  <si>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</si>
  <si>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</si>
  <si>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</si>
  <si>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</si>
  <si>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</si>
  <si>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</si>
  <si>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</si>
  <si>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</si>
  <si>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</si>
  <si>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</si>
  <si>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</si>
  <si>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</si>
  <si>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</si>
  <si>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</si>
  <si>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</si>
  <si>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</si>
  <si>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</si>
  <si>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</si>
  <si>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</si>
  <si>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</si>
  <si>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</si>
  <si>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</si>
  <si>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</si>
  <si>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</si>
  <si>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</si>
  <si>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</si>
  <si>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</si>
  <si>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</si>
  <si>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</si>
  <si>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</si>
  <si>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</si>
  <si>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</si>
  <si>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</si>
  <si>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</si>
  <si>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</si>
  <si>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</si>
  <si>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</si>
  <si>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</si>
  <si>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</si>
  <si>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</si>
  <si>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</si>
  <si>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</si>
  <si>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</si>
  <si>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</si>
  <si>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</si>
  <si>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</si>
  <si>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</si>
  <si>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</si>
  <si>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</si>
  <si>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</si>
  <si>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</si>
  <si>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</si>
  <si>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</si>
  <si>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</si>
  <si>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</si>
  <si>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</si>
  <si>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</si>
  <si>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</si>
  <si>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</si>
  <si>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</si>
  <si>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</si>
  <si>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</si>
  <si>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</si>
  <si>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</si>
  <si>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</si>
  <si>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</si>
  <si>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</si>
  <si>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</si>
  <si>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</si>
  <si>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</si>
  <si>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</si>
  <si>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</si>
  <si>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</si>
  <si>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</si>
  <si>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</si>
  <si>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</si>
  <si>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</si>
  <si>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</si>
  <si>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</si>
  <si>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</si>
  <si>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</si>
  <si>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</si>
  <si>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</si>
  <si>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</si>
  <si>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</si>
  <si>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</si>
  <si>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</si>
  <si>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</si>
  <si>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</si>
  <si>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</si>
  <si>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</si>
  <si>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</si>
  <si>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</si>
  <si>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</si>
  <si>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</si>
  <si>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</si>
  <si>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</si>
  <si>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</si>
  <si>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</si>
  <si>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</si>
  <si>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</si>
  <si>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</si>
  <si>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</si>
  <si>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</si>
  <si>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</si>
  <si>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</si>
  <si>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</si>
  <si>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</si>
  <si>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</si>
  <si>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</si>
  <si>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</si>
  <si>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</si>
  <si>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</si>
  <si>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</si>
  <si>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</si>
  <si>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</si>
  <si>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</si>
  <si>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</si>
  <si>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</si>
  <si>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</si>
  <si>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</si>
  <si>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</si>
  <si>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</si>
  <si>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</si>
  <si>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</si>
  <si>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</si>
  <si>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</si>
  <si>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</si>
  <si>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</si>
  <si>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</si>
  <si>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</si>
  <si>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</si>
  <si>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</si>
  <si>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</si>
  <si>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</si>
  <si>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</si>
  <si>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</si>
  <si>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</si>
  <si>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</si>
  <si>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</si>
  <si>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</si>
  <si>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</si>
  <si>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</si>
  <si>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</si>
  <si>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</si>
  <si>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</si>
  <si>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</si>
  <si>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</si>
  <si>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</si>
  <si>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</si>
  <si>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</si>
  <si>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</si>
  <si>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</si>
  <si>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</si>
  <si>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</si>
  <si>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</si>
  <si>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</si>
  <si>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</si>
  <si>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</si>
  <si>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</si>
  <si>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</si>
  <si>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</si>
  <si>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</si>
  <si>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</si>
  <si>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</si>
  <si>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</si>
  <si>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</si>
  <si>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</si>
  <si>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</si>
  <si>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</si>
  <si>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</si>
  <si>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</si>
  <si>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</si>
  <si>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</si>
  <si>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</si>
  <si>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</si>
  <si>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</si>
  <si>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</si>
  <si>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</si>
  <si>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</si>
  <si>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</si>
  <si>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</si>
  <si>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</si>
  <si>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</si>
  <si>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</si>
  <si>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</si>
  <si>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</si>
  <si>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</si>
  <si>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</si>
  <si>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</si>
  <si>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</si>
  <si>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</si>
  <si>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</si>
  <si>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</si>
  <si>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</si>
  <si>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</si>
  <si>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</si>
  <si>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</si>
  <si>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</si>
  <si>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</si>
  <si>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</si>
  <si>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</si>
  <si>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</si>
  <si>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</si>
  <si>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</si>
  <si>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</si>
  <si>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</si>
  <si>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</si>
  <si>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</si>
  <si>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</si>
  <si>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</si>
  <si>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</si>
  <si>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</si>
  <si>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</si>
  <si>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</si>
  <si>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</si>
  <si>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</si>
  <si>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</si>
  <si>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</si>
  <si>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</si>
  <si>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</si>
  <si>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</si>
  <si>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</si>
  <si>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</si>
  <si>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</si>
  <si>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</si>
  <si>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</si>
  <si>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</si>
  <si>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</si>
  <si>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</si>
  <si>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</si>
  <si>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</si>
  <si>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</si>
  <si>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</si>
  <si>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</si>
  <si>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</si>
  <si>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</si>
  <si>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</si>
  <si>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</si>
  <si>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</si>
  <si>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</si>
  <si>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</si>
  <si>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</si>
  <si>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</si>
  <si>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</si>
  <si>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</si>
  <si>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</si>
  <si>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</si>
  <si>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</si>
  <si>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</si>
  <si>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</si>
  <si>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</si>
  <si>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</si>
  <si>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</si>
  <si>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</si>
  <si>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</si>
  <si>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</si>
  <si>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</si>
  <si>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</si>
  <si>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</si>
  <si>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</si>
  <si>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</si>
  <si>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</si>
  <si>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</si>
  <si>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</si>
  <si>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</si>
  <si>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</si>
  <si>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</si>
  <si>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</si>
  <si>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</si>
  <si>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</si>
  <si>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</si>
  <si>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</si>
  <si>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</si>
  <si>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</si>
  <si>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</si>
  <si>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</si>
  <si>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</si>
  <si>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</si>
  <si>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</si>
  <si>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</si>
  <si>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</si>
  <si>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</si>
  <si>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</si>
  <si>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</si>
  <si>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</si>
  <si>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</si>
  <si>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</si>
  <si>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</si>
  <si>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</si>
  <si>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</si>
  <si>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</si>
  <si>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</si>
  <si>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</si>
  <si>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</si>
  <si>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</si>
  <si>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</si>
  <si>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</si>
  <si>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</si>
  <si>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</si>
  <si>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</si>
  <si>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</si>
  <si>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</si>
  <si>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</si>
  <si>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</si>
  <si>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</si>
  <si>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</si>
  <si>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</si>
  <si>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</si>
  <si>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</si>
  <si>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</si>
  <si>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</si>
  <si>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</si>
  <si>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</si>
  <si>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</si>
  <si>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</si>
  <si>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</si>
  <si>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</si>
  <si>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</si>
  <si>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</si>
  <si>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</si>
  <si>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</si>
  <si>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</si>
  <si>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</si>
  <si>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</si>
  <si>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</si>
  <si>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</si>
  <si>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</si>
  <si>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</si>
  <si>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</si>
  <si>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</si>
  <si>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</si>
  <si>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</si>
  <si>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</si>
  <si>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</si>
  <si>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</si>
  <si>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</si>
  <si>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</si>
  <si>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</si>
  <si>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</si>
  <si>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</si>
  <si>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</si>
  <si>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</si>
  <si>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</si>
  <si>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</si>
  <si>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</si>
  <si>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</si>
  <si>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</si>
  <si>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</si>
  <si>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</si>
  <si>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</si>
  <si>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</si>
  <si>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</si>
  <si>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</si>
  <si>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</si>
  <si>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</si>
  <si>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</si>
  <si>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</si>
  <si>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</si>
  <si>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</si>
  <si>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</si>
  <si>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</si>
  <si>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</si>
  <si>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</si>
  <si>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</si>
  <si>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</si>
  <si>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</si>
  <si>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</si>
  <si>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</si>
  <si>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</si>
  <si>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</si>
  <si>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</si>
  <si>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</si>
  <si>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</si>
  <si>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</si>
  <si>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</si>
  <si>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</si>
  <si>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</si>
  <si>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</si>
  <si>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</si>
  <si>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</si>
  <si>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</si>
  <si>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</si>
  <si>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</si>
  <si>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</si>
  <si>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</si>
  <si>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</si>
  <si>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</si>
  <si>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</si>
  <si>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</si>
  <si>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</si>
  <si>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</si>
  <si>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</si>
  <si>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</si>
  <si>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</si>
  <si>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</si>
  <si>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</si>
  <si>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</si>
  <si>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</si>
  <si>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</si>
  <si>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</si>
  <si>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</si>
  <si>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</si>
  <si>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</si>
  <si>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</si>
  <si>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</si>
  <si>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</si>
  <si>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</si>
  <si>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</si>
  <si>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</si>
  <si>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</si>
  <si>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</si>
  <si>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</si>
  <si>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</si>
  <si>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</si>
  <si>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</si>
  <si>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</si>
  <si>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</si>
  <si>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</si>
  <si>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</si>
  <si>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</si>
  <si>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</si>
  <si>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</si>
  <si>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</si>
  <si>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</si>
  <si>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</si>
  <si>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</si>
  <si>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</si>
  <si>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</si>
  <si>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</si>
  <si>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</si>
  <si>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</si>
  <si>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</si>
  <si>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</si>
  <si>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</si>
  <si>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</si>
  <si>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</si>
  <si>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</si>
  <si>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</si>
  <si>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</si>
  <si>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</si>
  <si>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</si>
  <si>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</si>
  <si>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</si>
  <si>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</si>
  <si>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</si>
  <si>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</si>
  <si>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</si>
  <si>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</si>
  <si>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</si>
  <si>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</si>
  <si>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</si>
  <si>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</si>
  <si>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</si>
  <si>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</si>
  <si>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</si>
  <si>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</si>
  <si>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</si>
  <si>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</si>
  <si>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</si>
  <si>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</si>
  <si>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</si>
  <si>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</si>
  <si>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</si>
  <si>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</si>
  <si>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</si>
  <si>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</si>
  <si>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</si>
  <si>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</si>
  <si>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</si>
  <si>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</si>
  <si>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</si>
  <si>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</si>
  <si>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</si>
  <si>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</si>
  <si>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</si>
  <si>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</si>
  <si>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</si>
  <si>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</si>
  <si>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</si>
  <si>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</si>
  <si>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</si>
  <si>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</si>
  <si>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</si>
  <si>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</si>
  <si>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</si>
  <si>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</si>
  <si>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</si>
  <si>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</si>
  <si>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</si>
  <si>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</si>
  <si>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</si>
  <si>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</si>
  <si>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</si>
  <si>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</si>
  <si>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</si>
  <si>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</si>
  <si>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</si>
  <si>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</si>
  <si>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</si>
  <si>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</si>
  <si>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</si>
  <si>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</si>
  <si>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</si>
  <si>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</si>
  <si>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</si>
  <si>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</si>
  <si>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</si>
  <si>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</si>
  <si>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</si>
  <si>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</si>
  <si>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</si>
  <si>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</si>
  <si>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</si>
  <si>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</si>
  <si>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</si>
  <si>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</si>
  <si>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</si>
  <si>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</si>
  <si>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</si>
  <si>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</si>
  <si>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</si>
  <si>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</si>
  <si>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</si>
  <si>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</si>
  <si>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</si>
  <si>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</si>
  <si>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</si>
  <si>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</si>
  <si>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</si>
  <si>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</si>
  <si>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</si>
  <si>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</si>
  <si>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</si>
  <si>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</si>
  <si>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</si>
  <si>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</si>
  <si>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</si>
  <si>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</si>
  <si>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</si>
  <si>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</si>
  <si>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</si>
  <si>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</si>
  <si>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</si>
  <si>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</si>
  <si>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</si>
  <si>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</si>
  <si>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</si>
  <si>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</si>
  <si>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</si>
  <si>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</si>
  <si>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</si>
  <si>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</si>
  <si>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</si>
  <si>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</si>
  <si>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</si>
  <si>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</si>
  <si>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</si>
  <si>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</si>
  <si>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</si>
  <si>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</si>
  <si>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</si>
  <si>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</si>
  <si>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</si>
  <si>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</si>
  <si>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</si>
  <si>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</si>
  <si>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</si>
  <si>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</si>
  <si>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</si>
  <si>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</si>
  <si>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</si>
  <si>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</si>
  <si>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</si>
  <si>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</si>
  <si>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</si>
  <si>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</si>
  <si>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</si>
  <si>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</si>
  <si>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</si>
  <si>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</si>
  <si>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</si>
  <si>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</si>
  <si>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</si>
  <si>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</si>
  <si>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</si>
  <si>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</si>
  <si>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</si>
  <si>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</si>
  <si>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</si>
  <si>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</si>
  <si>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</si>
  <si>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</si>
  <si>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</si>
  <si>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</si>
  <si>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</si>
  <si>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</si>
  <si>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</si>
  <si>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</si>
  <si>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</si>
  <si>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</si>
  <si>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</si>
  <si>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</si>
  <si>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</si>
  <si>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</si>
  <si>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</si>
  <si>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</si>
  <si>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</si>
  <si>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</si>
  <si>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</si>
  <si>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</si>
  <si>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</si>
  <si>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</si>
  <si>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</si>
  <si>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</si>
  <si>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</si>
  <si>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</si>
  <si>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</si>
  <si>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</si>
  <si>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</si>
  <si>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</si>
  <si>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</si>
  <si>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</si>
  <si>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</si>
  <si>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</si>
  <si>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</si>
  <si>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</si>
  <si>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</si>
  <si>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</si>
  <si>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</si>
  <si>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</si>
  <si>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</si>
  <si>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</si>
  <si>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</si>
  <si>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</si>
  <si>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</si>
  <si>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</si>
  <si>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</si>
  <si>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</si>
  <si>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</si>
  <si>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</si>
  <si>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</si>
  <si>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</si>
  <si>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</si>
  <si>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</si>
  <si>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</si>
  <si>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</si>
  <si>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</si>
  <si>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</si>
  <si>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</si>
  <si>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</si>
  <si>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</si>
  <si>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</si>
  <si>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</si>
  <si>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</si>
  <si>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</si>
  <si>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</si>
  <si>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</si>
  <si>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</si>
  <si>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</si>
  <si>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</si>
  <si>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</si>
  <si>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</si>
  <si>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</si>
  <si>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</si>
  <si>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</si>
  <si>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</si>
  <si>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</si>
  <si>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</si>
  <si>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</si>
  <si>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</si>
  <si>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</si>
  <si>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</si>
  <si>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</si>
  <si>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</si>
  <si>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</si>
  <si>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</si>
  <si>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</si>
  <si>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</si>
  <si>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</si>
  <si>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</si>
  <si>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</si>
  <si>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</si>
  <si>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</si>
  <si>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</si>
  <si>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</si>
  <si>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</si>
  <si>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</si>
  <si>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</si>
  <si>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</si>
  <si>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</si>
  <si>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</si>
  <si>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</si>
  <si>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</si>
  <si>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</si>
  <si>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</si>
  <si>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</si>
  <si>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</si>
  <si>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</si>
  <si>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</si>
  <si>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</si>
  <si>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</si>
  <si>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</si>
  <si>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</si>
  <si>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</si>
  <si>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</si>
  <si>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</si>
  <si>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</si>
  <si>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</si>
  <si>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</si>
  <si>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</si>
  <si>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</si>
  <si>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</si>
  <si>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</si>
  <si>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</si>
  <si>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</si>
  <si>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</si>
  <si>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</si>
  <si>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</si>
  <si>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</si>
  <si>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</si>
  <si>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</si>
  <si>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</si>
  <si>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</si>
  <si>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</si>
  <si>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</si>
  <si>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</si>
  <si>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</si>
  <si>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</si>
  <si>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</si>
  <si>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</si>
  <si>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</si>
  <si>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</si>
  <si>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</si>
  <si>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</si>
  <si>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</si>
  <si>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</si>
  <si>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</si>
  <si>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</si>
  <si>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</si>
  <si>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</si>
  <si>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</si>
  <si>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</si>
  <si>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</si>
  <si>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</si>
  <si>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</si>
  <si>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</si>
  <si>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</si>
  <si>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</si>
  <si>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</si>
  <si>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</si>
  <si>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</si>
  <si>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</si>
  <si>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</si>
  <si>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</si>
  <si>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</si>
  <si>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</si>
  <si>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</si>
  <si>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</si>
  <si>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</si>
  <si>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</si>
  <si>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</si>
  <si>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</si>
  <si>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</si>
  <si>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</si>
  <si>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</si>
  <si>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</si>
  <si>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</si>
  <si>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</si>
  <si>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</si>
  <si>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</si>
  <si>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</si>
  <si>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</si>
  <si>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</si>
  <si>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</si>
  <si>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</si>
  <si>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</si>
  <si>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</si>
  <si>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</si>
  <si>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</si>
  <si>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</si>
  <si>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</si>
  <si>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</si>
  <si>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</si>
  <si>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</si>
  <si>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</si>
  <si>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</si>
  <si>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</si>
  <si>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</si>
  <si>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</si>
  <si>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</si>
  <si>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</si>
  <si>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</si>
  <si>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</si>
  <si>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</si>
  <si>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</si>
  <si>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</si>
  <si>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</si>
  <si>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</si>
  <si>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</si>
  <si>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</si>
  <si>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</si>
  <si>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</si>
  <si>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</si>
  <si>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</si>
  <si>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</si>
  <si>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</si>
  <si>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</si>
  <si>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</si>
  <si>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</si>
  <si>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</si>
  <si>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</si>
  <si>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</si>
  <si>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</si>
  <si>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</si>
  <si>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</si>
  <si>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</si>
  <si>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</si>
  <si>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</si>
  <si>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</si>
  <si>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</si>
  <si>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</si>
  <si>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</si>
  <si>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</si>
  <si>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</si>
  <si>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</si>
  <si>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</si>
  <si>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</si>
  <si>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</si>
  <si>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</si>
  <si>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</si>
  <si>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</si>
  <si>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</si>
  <si>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</si>
  <si>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</si>
  <si>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</si>
  <si>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</si>
  <si>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</si>
  <si>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</si>
  <si>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</si>
  <si>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</si>
  <si>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</si>
  <si>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</si>
  <si>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</si>
  <si>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</si>
  <si>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</si>
  <si>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</si>
  <si>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</si>
  <si>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</si>
  <si>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</si>
  <si>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</si>
  <si>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</si>
  <si>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</si>
  <si>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</si>
  <si>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</si>
  <si>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</si>
  <si>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</si>
  <si>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</si>
  <si>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</si>
  <si>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</si>
  <si>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</si>
  <si>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</si>
  <si>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</si>
  <si>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</si>
  <si>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</si>
  <si>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</si>
  <si>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</si>
  <si>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</si>
  <si>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</si>
  <si>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</si>
  <si>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</si>
  <si>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</si>
  <si>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</si>
  <si>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</si>
  <si>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</si>
  <si>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</si>
  <si>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</si>
  <si>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</si>
  <si>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</si>
  <si>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</si>
  <si>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</si>
  <si>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</si>
  <si>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</si>
  <si>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</si>
  <si>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</si>
  <si>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</si>
  <si>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</si>
  <si>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</si>
  <si>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</si>
  <si>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</si>
  <si>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</si>
  <si>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</si>
  <si>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</si>
  <si>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</si>
  <si>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</si>
  <si>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</si>
  <si>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</si>
  <si>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</si>
  <si>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</si>
  <si>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</si>
  <si>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</si>
  <si>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</si>
  <si>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</si>
  <si>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</si>
  <si>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</si>
  <si>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</si>
  <si>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</si>
  <si>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</si>
  <si>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</si>
  <si>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</si>
  <si>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</si>
  <si>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</si>
  <si>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</si>
  <si>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</si>
  <si>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</si>
  <si>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</si>
  <si>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</si>
  <si>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</si>
  <si>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</si>
  <si>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</si>
  <si>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</si>
  <si>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</si>
  <si>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</si>
  <si>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</si>
  <si>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</si>
  <si>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</si>
  <si>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</si>
  <si>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</si>
  <si>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</si>
  <si>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</si>
  <si>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</si>
  <si>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</si>
  <si>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</si>
  <si>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</si>
  <si>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</si>
  <si>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</si>
  <si>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</si>
  <si>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</si>
  <si>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</si>
  <si>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</si>
  <si>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</si>
  <si>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</si>
  <si>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</si>
  <si>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</si>
  <si>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</si>
  <si>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</si>
  <si>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</si>
  <si>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</si>
  <si>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</si>
  <si>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</si>
  <si>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</si>
  <si>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</si>
  <si>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</si>
  <si>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</si>
  <si>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</si>
  <si>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</si>
  <si>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</si>
  <si>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</si>
  <si>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</si>
  <si>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</si>
  <si>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</si>
  <si>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</si>
  <si>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</si>
  <si>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</si>
  <si>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</si>
  <si>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</si>
  <si>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</si>
  <si>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</si>
  <si>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</si>
  <si>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</si>
  <si>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</si>
  <si>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</si>
  <si>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</si>
  <si>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</si>
  <si>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</si>
  <si>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</si>
  <si>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</si>
  <si>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</si>
  <si>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</si>
  <si>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</si>
  <si>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</si>
  <si>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</si>
  <si>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</si>
  <si>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</si>
  <si>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</si>
  <si>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</si>
  <si>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</si>
  <si>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</si>
  <si>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</si>
  <si>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</si>
  <si>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</si>
  <si>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</si>
  <si>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</si>
  <si>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</si>
  <si>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</si>
  <si>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</si>
  <si>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</si>
  <si>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</si>
  <si>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</si>
  <si>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</si>
  <si>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</si>
  <si>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</si>
  <si>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</si>
  <si>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</si>
  <si>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</si>
  <si>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</si>
  <si>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</si>
  <si>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</si>
  <si>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</si>
  <si>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</si>
  <si>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</si>
  <si>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</si>
  <si>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</si>
  <si>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</si>
  <si>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</si>
  <si>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</si>
  <si>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</si>
  <si>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</si>
  <si>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</si>
  <si>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</si>
  <si>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</si>
  <si>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</si>
  <si>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</si>
  <si>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</si>
  <si>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</si>
  <si>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</si>
  <si>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</si>
  <si>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</si>
  <si>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</si>
  <si>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</si>
  <si>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</si>
  <si>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</si>
  <si>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</si>
  <si>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</si>
  <si>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</si>
  <si>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</si>
  <si>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</si>
  <si>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</si>
  <si>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</si>
  <si>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</si>
  <si>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</si>
  <si>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</si>
  <si>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</si>
  <si>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</si>
  <si>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</si>
  <si>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</si>
  <si>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</si>
  <si>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</si>
  <si>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</si>
  <si>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</si>
  <si>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</si>
  <si>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</si>
  <si>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</si>
  <si>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</si>
  <si>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</si>
  <si>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</si>
  <si>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</si>
  <si>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</si>
  <si>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</si>
  <si>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</si>
  <si>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</si>
  <si>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</si>
  <si>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</si>
  <si>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</si>
  <si>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</si>
  <si>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</si>
  <si>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</si>
  <si>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</si>
  <si>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</si>
  <si>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</si>
  <si>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</si>
  <si>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</si>
  <si>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</si>
  <si>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</si>
  <si>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</si>
  <si>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</si>
  <si>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</si>
  <si>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</si>
  <si>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</si>
  <si>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</si>
  <si>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</si>
  <si>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</si>
  <si>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</si>
  <si>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</si>
  <si>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</si>
  <si>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</si>
  <si>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</si>
  <si>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</si>
  <si>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</si>
  <si>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</si>
  <si>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</si>
  <si>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</si>
  <si>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</si>
  <si>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</si>
  <si>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</si>
  <si>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</si>
  <si>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</si>
  <si>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</si>
  <si>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</si>
  <si>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</si>
  <si>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</si>
  <si>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</si>
  <si>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</si>
  <si>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</si>
  <si>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</si>
  <si>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</si>
  <si>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</si>
  <si>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</si>
  <si>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</si>
  <si>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</si>
  <si>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</si>
  <si>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</si>
  <si>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</si>
  <si>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</si>
  <si>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</si>
  <si>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</si>
  <si>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</si>
  <si>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</si>
  <si>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</si>
  <si>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</si>
  <si>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</si>
  <si>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</si>
  <si>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</si>
  <si>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</si>
  <si>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</si>
  <si>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</si>
  <si>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</si>
  <si>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</si>
  <si>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</si>
  <si>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</si>
  <si>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</si>
  <si>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</si>
  <si>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</si>
  <si>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</si>
  <si>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</si>
  <si>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</si>
  <si>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</si>
  <si>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</si>
  <si>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</si>
  <si>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</si>
  <si>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</si>
  <si>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</si>
  <si>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</si>
  <si>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</si>
  <si>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</si>
  <si>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</si>
  <si>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</si>
  <si>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</si>
  <si>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</si>
  <si>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</si>
  <si>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</si>
  <si>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</si>
  <si>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</si>
  <si>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</si>
  <si>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</si>
  <si>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</si>
  <si>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</si>
  <si>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</si>
  <si>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</si>
  <si>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</si>
  <si>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</si>
  <si>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</si>
  <si>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</si>
  <si>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</si>
  <si>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</si>
  <si>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</si>
  <si>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</si>
  <si>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</si>
  <si>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</si>
  <si>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</si>
  <si>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</si>
  <si>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</si>
  <si>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</si>
  <si>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</si>
  <si>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</si>
  <si>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</si>
  <si>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</si>
  <si>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</si>
  <si>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</si>
  <si>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</si>
  <si>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</si>
  <si>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</si>
  <si>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</si>
  <si>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</si>
  <si>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</si>
  <si>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</si>
  <si>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</si>
  <si>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</si>
  <si>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</si>
  <si>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</si>
  <si>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</si>
  <si>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</si>
  <si>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</si>
  <si>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</si>
  <si>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</si>
  <si>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</si>
  <si>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</si>
  <si>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</si>
  <si>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</si>
  <si>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</si>
  <si>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</si>
  <si>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</si>
  <si>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</si>
  <si>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</si>
  <si>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</si>
  <si>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</si>
  <si>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</si>
  <si>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</si>
  <si>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</si>
  <si>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</si>
  <si>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</si>
  <si>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</si>
  <si>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</si>
  <si>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</si>
  <si>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</si>
  <si>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</si>
  <si>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</si>
  <si>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</si>
  <si>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</si>
  <si>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</si>
  <si>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</si>
  <si>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</si>
  <si>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</si>
  <si>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</si>
  <si>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</si>
  <si>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</si>
  <si>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</si>
  <si>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</si>
  <si>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</si>
  <si>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</si>
  <si>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</si>
  <si>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</si>
  <si>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</si>
  <si>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</si>
  <si>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</si>
  <si>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</si>
  <si>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</si>
  <si>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</si>
  <si>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</si>
  <si>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</si>
  <si>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</si>
  <si>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</si>
  <si>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</si>
  <si>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</si>
  <si>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</si>
  <si>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</si>
  <si>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</si>
  <si>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</si>
  <si>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</si>
  <si>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</si>
  <si>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</si>
  <si>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</si>
  <si>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</si>
  <si>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</si>
  <si>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</si>
  <si>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</si>
  <si>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</si>
  <si>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</si>
  <si>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</si>
  <si>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</si>
  <si>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</si>
  <si>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</si>
  <si>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</si>
  <si>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</si>
  <si>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</si>
  <si>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</si>
  <si>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</si>
  <si>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</si>
  <si>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</si>
  <si>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</si>
  <si>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</si>
  <si>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</si>
  <si>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</si>
  <si>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</si>
  <si>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</si>
  <si>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</si>
  <si>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</si>
  <si>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</si>
  <si>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</si>
  <si>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</si>
  <si>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</si>
  <si>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</si>
  <si>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</si>
  <si>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</si>
  <si>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</si>
  <si>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</si>
  <si>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</si>
  <si>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</si>
  <si>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</si>
  <si>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</si>
  <si>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</si>
  <si>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</si>
  <si>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</si>
  <si>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</si>
  <si>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</si>
  <si>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</si>
  <si>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</si>
  <si>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</si>
  <si>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</si>
  <si>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</si>
  <si>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</si>
  <si>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</si>
  <si>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</si>
  <si>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</si>
  <si>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</si>
  <si>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</si>
  <si>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</si>
  <si>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</si>
  <si>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</si>
  <si>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</si>
  <si>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</si>
  <si>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</si>
  <si>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</si>
  <si>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</si>
  <si>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</si>
  <si>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</si>
  <si>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</si>
  <si>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</si>
  <si>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</si>
  <si>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</si>
  <si>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</si>
  <si>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</si>
  <si>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</si>
  <si>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</si>
  <si>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</si>
  <si>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</si>
  <si>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</si>
  <si>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</si>
  <si>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</si>
  <si>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</si>
  <si>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</si>
  <si>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</si>
  <si>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</si>
  <si>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</si>
  <si>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</si>
  <si>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</si>
  <si>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</si>
  <si>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</si>
  <si>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</si>
  <si>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</si>
  <si>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</si>
  <si>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</si>
  <si>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</si>
  <si>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</si>
  <si>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</si>
  <si>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</si>
  <si>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</si>
  <si>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</si>
  <si>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</si>
  <si>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</si>
  <si>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</si>
  <si>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</si>
  <si>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</si>
  <si>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</si>
  <si>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</si>
  <si>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</si>
  <si>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</si>
  <si>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</si>
  <si>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</si>
  <si>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</si>
  <si>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</si>
  <si>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</si>
  <si>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</si>
  <si>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</si>
  <si>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</si>
  <si>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</si>
  <si>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</si>
  <si>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</si>
  <si>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</si>
  <si>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</si>
  <si>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</si>
  <si>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</si>
  <si>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</si>
  <si>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</si>
  <si>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</si>
  <si>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</si>
  <si>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</si>
  <si>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</si>
  <si>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</si>
  <si>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</si>
  <si>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</si>
  <si>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</si>
  <si>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</si>
  <si>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</si>
  <si>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</si>
  <si>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</si>
  <si>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</si>
  <si>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</si>
  <si>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</si>
  <si>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</si>
  <si>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</si>
  <si>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</si>
  <si>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</si>
  <si>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</si>
  <si>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</si>
  <si>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</si>
  <si>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</si>
  <si>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</si>
  <si>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</si>
  <si>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</si>
  <si>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</si>
  <si>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</si>
  <si>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</si>
  <si>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</si>
  <si>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</si>
  <si>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</si>
  <si>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</si>
  <si>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</si>
  <si>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</si>
  <si>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</si>
  <si>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</si>
  <si>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</si>
  <si>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</si>
  <si>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</si>
  <si>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</si>
  <si>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</si>
  <si>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</si>
  <si>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</si>
  <si>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</si>
  <si>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</si>
  <si>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</si>
  <si>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</si>
  <si>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</si>
  <si>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</si>
  <si>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</si>
  <si>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</si>
  <si>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</si>
  <si>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</si>
  <si>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</si>
  <si>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</si>
  <si>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</si>
  <si>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</si>
  <si>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</si>
  <si>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</si>
  <si>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</si>
  <si>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</si>
  <si>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</si>
  <si>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</si>
  <si>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</si>
  <si>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</si>
  <si>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</si>
  <si>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</si>
  <si>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</si>
  <si>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</si>
  <si>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</si>
  <si>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</si>
  <si>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</si>
  <si>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</si>
  <si>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</si>
  <si>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</si>
  <si>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</si>
  <si>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</si>
  <si>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</si>
  <si>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</si>
  <si>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</si>
  <si>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</si>
  <si>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</si>
  <si>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</si>
  <si>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</si>
  <si>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</si>
  <si>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</si>
  <si>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</si>
  <si>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</si>
  <si>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</si>
  <si>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</si>
  <si>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</si>
  <si>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</si>
  <si>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</si>
  <si>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</si>
  <si>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</si>
  <si>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</si>
  <si>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</si>
  <si>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</si>
  <si>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</si>
  <si>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</si>
  <si>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</si>
  <si>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</si>
  <si>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</si>
  <si>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</si>
  <si>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</si>
  <si>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</si>
  <si>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</si>
  <si>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</si>
  <si>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</si>
  <si>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</si>
  <si>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</si>
  <si>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</si>
  <si>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</si>
  <si>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</si>
  <si>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</si>
  <si>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</si>
  <si>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</si>
  <si>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</si>
  <si>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</si>
  <si>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</si>
  <si>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</si>
  <si>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</si>
  <si>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</si>
  <si>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</si>
  <si>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</si>
  <si>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</si>
  <si>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</si>
  <si>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</si>
  <si>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</si>
  <si>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</si>
  <si>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</si>
  <si>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</si>
  <si>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</si>
  <si>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</si>
  <si>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</si>
  <si>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</si>
  <si>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</si>
  <si>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</si>
  <si>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</si>
  <si>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</si>
  <si>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</si>
  <si>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</si>
  <si>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</si>
  <si>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</si>
  <si>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</si>
  <si>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</si>
  <si>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</si>
  <si>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</si>
  <si>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</si>
  <si>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</si>
  <si>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</si>
  <si>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</si>
  <si>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</si>
  <si>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</si>
  <si>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</si>
  <si>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</si>
  <si>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</si>
  <si>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</si>
  <si>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</si>
  <si>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</si>
  <si>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</si>
  <si>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</si>
  <si>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</si>
  <si>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</si>
  <si>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</si>
  <si>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</si>
  <si>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</si>
  <si>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</si>
  <si>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</si>
  <si>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</si>
  <si>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</si>
  <si>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</si>
  <si>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</si>
  <si>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</si>
  <si>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</si>
  <si>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</si>
  <si>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</si>
  <si>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</si>
  <si>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</si>
  <si>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</si>
  <si>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</si>
  <si>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</si>
  <si>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</si>
  <si>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</si>
  <si>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</si>
  <si>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</si>
  <si>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</si>
  <si>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</si>
  <si>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</si>
  <si>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</si>
  <si>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</si>
  <si>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</si>
  <si>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</si>
  <si>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</si>
  <si>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</si>
  <si>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</si>
  <si>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</si>
  <si>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</si>
  <si>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</si>
  <si>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</si>
  <si>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</si>
  <si>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</si>
  <si>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</si>
  <si>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</si>
  <si>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</si>
  <si>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</si>
  <si>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</si>
  <si>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</si>
  <si>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</si>
  <si>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</si>
  <si>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</si>
  <si>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</si>
  <si>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</si>
  <si>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</si>
  <si>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</si>
  <si>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</si>
  <si>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</si>
  <si>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</si>
  <si>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</si>
  <si>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</si>
  <si>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</si>
  <si>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</si>
  <si>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</si>
  <si>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</si>
  <si>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</si>
  <si>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</si>
  <si>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</si>
  <si>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</si>
  <si>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</si>
  <si>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</si>
  <si>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</si>
  <si>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</si>
  <si>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</si>
  <si>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</si>
  <si>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</si>
  <si>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</si>
  <si>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</si>
  <si>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</si>
  <si>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</si>
  <si>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</si>
  <si>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</si>
  <si>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</si>
  <si>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</si>
  <si>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</si>
  <si>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</si>
  <si>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</si>
  <si>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</si>
  <si>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</si>
  <si>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</si>
  <si>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</si>
  <si>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</si>
  <si>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</si>
  <si>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</si>
  <si>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</si>
  <si>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</si>
  <si>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</si>
  <si>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</si>
  <si>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</si>
  <si>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</si>
  <si>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</si>
  <si>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</si>
  <si>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</si>
  <si>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</si>
  <si>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</si>
  <si>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</si>
  <si>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</si>
  <si>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</si>
  <si>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</si>
  <si>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</si>
  <si>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</si>
  <si>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</si>
  <si>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</si>
  <si>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</si>
  <si>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</si>
  <si>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</si>
  <si>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</si>
  <si>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</si>
  <si>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</si>
  <si>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</si>
  <si>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</si>
  <si>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</si>
  <si>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</si>
  <si>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</si>
  <si>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</si>
  <si>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</si>
  <si>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</si>
  <si>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</si>
  <si>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</si>
  <si>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</si>
  <si>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</si>
  <si>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</si>
  <si>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</si>
  <si>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</si>
  <si>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</si>
  <si>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</si>
  <si>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</si>
  <si>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</si>
  <si>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</si>
  <si>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</si>
  <si>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</si>
  <si>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</si>
  <si>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</si>
  <si>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</si>
  <si>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</si>
  <si>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</si>
  <si>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</si>
  <si>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</si>
  <si>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</si>
  <si>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</si>
  <si>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</si>
  <si>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</si>
  <si>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</si>
  <si>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</si>
  <si>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</si>
  <si>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</si>
  <si>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</si>
  <si>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</si>
  <si>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</si>
  <si>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</si>
  <si>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</si>
  <si>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</si>
  <si>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</si>
  <si>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</si>
  <si>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</si>
  <si>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</si>
  <si>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</si>
  <si>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</si>
  <si>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</si>
  <si>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</si>
  <si>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</si>
  <si>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</si>
  <si>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</si>
  <si>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</si>
  <si>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</si>
  <si>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</si>
  <si>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</si>
  <si>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</si>
  <si>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</si>
  <si>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</si>
  <si>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</si>
  <si>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</si>
  <si>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</si>
  <si>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</si>
  <si>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</si>
  <si>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</si>
  <si>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</si>
  <si>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</si>
  <si>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</si>
  <si>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</si>
  <si>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</si>
  <si>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</si>
  <si>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</si>
  <si>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</si>
  <si>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</si>
  <si>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</si>
  <si>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</si>
  <si>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</si>
  <si>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</si>
  <si>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</si>
  <si>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</si>
  <si>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</si>
  <si>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</si>
  <si>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</si>
  <si>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</si>
  <si>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</si>
  <si>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</si>
  <si>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</si>
  <si>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</si>
  <si>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</si>
  <si>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</si>
  <si>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</si>
  <si>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</si>
  <si>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</si>
  <si>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</si>
  <si>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</si>
  <si>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</si>
  <si>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</si>
  <si>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</si>
  <si>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</si>
  <si>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</si>
  <si>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</si>
  <si>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</si>
  <si>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</si>
  <si>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</si>
  <si>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</si>
  <si>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</si>
  <si>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</si>
  <si>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</si>
  <si>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</si>
  <si>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</si>
  <si>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</si>
  <si>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</si>
  <si>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</si>
  <si>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</si>
  <si>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</si>
  <si>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</si>
  <si>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</si>
  <si>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</si>
  <si>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</si>
  <si>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</si>
  <si>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</si>
  <si>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</si>
  <si>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</si>
  <si>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</si>
  <si>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</si>
  <si>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</si>
  <si>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</si>
  <si>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</si>
  <si>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</si>
  <si>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</si>
  <si>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</si>
  <si>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</si>
  <si>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</si>
  <si>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</si>
  <si>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</si>
  <si>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</si>
  <si>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</si>
  <si>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</si>
  <si>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</si>
  <si>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</si>
  <si>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</si>
  <si>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</si>
  <si>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</si>
  <si>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</si>
  <si>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</si>
  <si>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</si>
  <si>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</si>
  <si>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</si>
  <si>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</si>
  <si>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</si>
  <si>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</si>
  <si>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</si>
  <si>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</si>
  <si>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</si>
  <si>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</si>
  <si>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</si>
  <si>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</si>
  <si>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</si>
  <si>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</si>
  <si>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</si>
  <si>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</si>
  <si>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</si>
  <si>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</si>
  <si>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</si>
  <si>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</si>
  <si>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</si>
  <si>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</si>
  <si>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</si>
  <si>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</si>
  <si>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</si>
  <si>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</si>
  <si>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</si>
  <si>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</si>
  <si>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</si>
  <si>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</si>
  <si>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</si>
  <si>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</si>
  <si>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</si>
  <si>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</si>
  <si>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</si>
  <si>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</si>
  <si>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</si>
  <si>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</si>
  <si>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</si>
  <si>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</si>
  <si>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</si>
  <si>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</si>
  <si>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</si>
  <si>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</si>
  <si>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</si>
  <si>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</si>
  <si>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</si>
  <si>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</si>
  <si>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</si>
  <si>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</si>
  <si>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</si>
  <si>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</si>
  <si>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</si>
  <si>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</si>
  <si>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</si>
  <si>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</si>
  <si>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</si>
  <si>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</si>
  <si>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</si>
  <si>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</si>
  <si>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</si>
  <si>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</si>
  <si>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</si>
  <si>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</si>
  <si>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</si>
  <si>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</si>
  <si>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</si>
  <si>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</si>
  <si>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</si>
  <si>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</si>
  <si>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</si>
  <si>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</si>
  <si>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</si>
  <si>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</si>
  <si>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</si>
  <si>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</si>
  <si>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</si>
  <si>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</si>
  <si>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</si>
  <si>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</si>
  <si>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</si>
  <si>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</si>
  <si>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</si>
  <si>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</si>
  <si>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</si>
  <si>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</si>
  <si>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</si>
  <si>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</si>
  <si>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</si>
  <si>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</si>
  <si>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</si>
  <si>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</si>
  <si>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</si>
  <si>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</si>
  <si>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</si>
  <si>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</si>
  <si>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</si>
  <si>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</si>
  <si>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</si>
  <si>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</si>
  <si>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</si>
  <si>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</si>
  <si>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</si>
  <si>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</si>
  <si>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</si>
  <si>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</si>
  <si>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</si>
  <si>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</si>
  <si>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</si>
  <si>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</si>
  <si>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</si>
  <si>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</si>
  <si>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</si>
  <si>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</si>
  <si>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</si>
  <si>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</si>
  <si>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</si>
  <si>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</si>
  <si>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</si>
  <si>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</si>
  <si>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</si>
  <si>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</si>
  <si>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</si>
  <si>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</si>
  <si>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</si>
  <si>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</si>
  <si>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</si>
  <si>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</si>
  <si>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</si>
  <si>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</si>
  <si>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</si>
  <si>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</si>
  <si>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</si>
  <si>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</si>
  <si>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</si>
  <si>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</si>
  <si>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</si>
  <si>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</si>
  <si>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</si>
  <si>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</si>
  <si>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</si>
  <si>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</si>
  <si>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</si>
  <si>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</si>
  <si>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</si>
  <si>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</si>
  <si>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</si>
  <si>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</si>
  <si>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</si>
  <si>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</si>
  <si>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</si>
  <si>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</si>
  <si>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</si>
  <si>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</si>
  <si>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</si>
  <si>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</si>
  <si>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</si>
  <si>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</si>
  <si>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</si>
  <si>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</si>
  <si>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</si>
  <si>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</si>
  <si>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</si>
  <si>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</si>
  <si>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</si>
  <si>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</si>
  <si>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</si>
  <si>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</si>
  <si>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</si>
  <si>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</si>
  <si>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</si>
  <si>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</si>
  <si>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</si>
  <si>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</si>
  <si>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</si>
  <si>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</si>
  <si>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</si>
  <si>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</si>
  <si>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</si>
  <si>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</si>
  <si>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</si>
  <si>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</si>
  <si>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</si>
  <si>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</si>
  <si>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</si>
  <si>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</si>
  <si>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</si>
  <si>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</si>
  <si>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</si>
  <si>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</si>
  <si>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</si>
  <si>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</si>
  <si>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</si>
  <si>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</si>
  <si>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</si>
  <si>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</si>
  <si>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</si>
  <si>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</si>
  <si>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</si>
  <si>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</si>
  <si>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</si>
  <si>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</si>
  <si>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</si>
  <si>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</si>
  <si>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</si>
  <si>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</si>
  <si>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</si>
  <si>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</si>
  <si>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</si>
  <si>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</si>
  <si>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</si>
  <si>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</si>
  <si>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</si>
  <si>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</si>
  <si>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</si>
  <si>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</si>
  <si>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</si>
  <si>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</si>
  <si>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</si>
  <si>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</si>
  <si>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</si>
  <si>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</si>
  <si>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</si>
  <si>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</si>
  <si>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</si>
  <si>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</si>
  <si>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</si>
  <si>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</si>
  <si>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</si>
  <si>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</si>
  <si>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</si>
  <si>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</si>
  <si>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</si>
  <si>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</si>
  <si>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</si>
  <si>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</si>
  <si>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</si>
  <si>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</si>
  <si>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</si>
  <si>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</si>
  <si>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</si>
  <si>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</si>
  <si>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</si>
  <si>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</si>
  <si>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</si>
  <si>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</si>
  <si>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</si>
  <si>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</si>
  <si>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</si>
  <si>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</si>
  <si>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</si>
  <si>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</si>
  <si>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</si>
  <si>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</si>
  <si>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</si>
  <si>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</si>
  <si>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</si>
  <si>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</si>
  <si>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</si>
  <si>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</si>
  <si>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</si>
  <si>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</si>
  <si>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</si>
  <si>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</si>
  <si>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</si>
  <si>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</si>
  <si>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</si>
  <si>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</si>
  <si>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</si>
  <si>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</si>
  <si>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</si>
  <si>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</si>
  <si>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</si>
  <si>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</si>
  <si>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</si>
  <si>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</si>
  <si>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</si>
  <si>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</si>
  <si>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</si>
  <si>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</si>
  <si>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</si>
  <si>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</si>
  <si>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</si>
  <si>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</si>
  <si>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</si>
  <si>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</si>
  <si>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</si>
  <si>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</si>
  <si>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</si>
  <si>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</si>
  <si>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</si>
  <si>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</si>
  <si>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</si>
  <si>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</si>
  <si>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</si>
  <si>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</si>
  <si>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</si>
  <si>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</si>
  <si>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</si>
  <si>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</si>
  <si>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</si>
  <si>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</si>
  <si>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</si>
  <si>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</si>
  <si>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</si>
  <si>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</si>
  <si>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</si>
  <si>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</si>
  <si>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</si>
  <si>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</si>
  <si>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</si>
  <si>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</si>
  <si>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</si>
  <si>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</si>
  <si>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</si>
  <si>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</si>
  <si>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</si>
  <si>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</si>
  <si>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</si>
  <si>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</si>
  <si>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</si>
  <si>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</si>
  <si>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</si>
  <si>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</si>
  <si>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</si>
  <si>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</si>
  <si>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</si>
  <si>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</si>
  <si>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</si>
  <si>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</si>
  <si>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</si>
  <si>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</si>
  <si>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</si>
  <si>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</si>
  <si>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</si>
  <si>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</si>
  <si>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</si>
  <si>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</si>
  <si>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</si>
  <si>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</si>
  <si>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</si>
  <si>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</si>
  <si>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</si>
  <si>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</si>
  <si>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</si>
  <si>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</si>
  <si>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</si>
  <si>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</si>
  <si>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</si>
  <si>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</si>
  <si>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</si>
  <si>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</si>
  <si>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</si>
  <si>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</si>
  <si>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</si>
  <si>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</si>
  <si>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</si>
  <si>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</si>
  <si>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</si>
  <si>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</si>
  <si>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</si>
  <si>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</si>
  <si>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</si>
  <si>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</si>
  <si>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</si>
  <si>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</si>
  <si>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</si>
  <si>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</si>
  <si>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</si>
  <si>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</si>
  <si>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</si>
  <si>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</si>
  <si>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</si>
  <si>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</si>
  <si>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</si>
  <si>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</si>
  <si>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</si>
  <si>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</si>
  <si>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</si>
  <si>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</si>
  <si>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</si>
  <si>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</si>
  <si>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</si>
  <si>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</si>
  <si>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</si>
  <si>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</si>
  <si>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</si>
  <si>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</si>
  <si>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</si>
  <si>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</si>
  <si>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</si>
  <si>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</si>
  <si>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</si>
  <si>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</si>
  <si>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</si>
  <si>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</si>
  <si>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</si>
  <si>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</si>
  <si>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</si>
  <si>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</si>
  <si>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</si>
  <si>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</si>
  <si>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</si>
  <si>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</si>
  <si>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</si>
  <si>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</si>
  <si>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</si>
  <si>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</si>
  <si>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</si>
  <si>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</si>
  <si>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</si>
  <si>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</si>
  <si>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</si>
  <si>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</si>
  <si>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</si>
  <si>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</si>
  <si>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</si>
  <si>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</si>
  <si>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</si>
  <si>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</si>
  <si>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</si>
  <si>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</si>
  <si>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</si>
  <si>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</si>
  <si>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</si>
  <si>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</si>
  <si>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</si>
  <si>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</si>
  <si>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</si>
  <si>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</si>
  <si>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</si>
  <si>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</si>
  <si>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</si>
  <si>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</si>
  <si>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</si>
  <si>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</si>
  <si>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</si>
  <si>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</si>
  <si>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</si>
  <si>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</si>
  <si>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</si>
  <si>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</si>
  <si>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</si>
  <si>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</si>
  <si>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</si>
  <si>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</si>
  <si>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</si>
  <si>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</si>
  <si>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</si>
  <si>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</si>
  <si>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</si>
  <si>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</si>
  <si>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</si>
  <si>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</si>
  <si>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</si>
  <si>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</si>
  <si>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</si>
  <si>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</si>
  <si>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</si>
  <si>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</si>
  <si>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</si>
  <si>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</si>
  <si>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</si>
  <si>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</si>
  <si>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</si>
  <si>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</si>
  <si>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</si>
  <si>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</si>
  <si>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</si>
  <si>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</si>
  <si>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</si>
  <si>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</si>
  <si>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</si>
  <si>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</si>
  <si>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</si>
  <si>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</si>
  <si>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</si>
  <si>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</si>
  <si>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</si>
  <si>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</si>
  <si>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</si>
  <si>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</si>
  <si>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</si>
  <si>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</si>
  <si>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</si>
  <si>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</si>
  <si>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</si>
  <si>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</si>
  <si>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</si>
  <si>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</si>
  <si>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</si>
  <si>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</si>
  <si>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</si>
  <si>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</si>
  <si>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</si>
  <si>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</si>
  <si>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</si>
  <si>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</si>
  <si>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</si>
  <si>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</si>
  <si>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</si>
  <si>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</si>
  <si>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</si>
  <si>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</si>
  <si>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</si>
  <si>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</si>
  <si>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</si>
  <si>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</si>
  <si>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</si>
  <si>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</si>
  <si>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</si>
  <si>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</si>
  <si>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</si>
  <si>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</si>
  <si>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</si>
  <si>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</si>
  <si>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</si>
  <si>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</si>
  <si>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</si>
  <si>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</si>
  <si>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</si>
  <si>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</si>
  <si>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</si>
  <si>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</si>
  <si>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</si>
  <si>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</si>
  <si>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</si>
  <si>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</si>
  <si>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</si>
  <si>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</si>
  <si>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</si>
  <si>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</si>
  <si>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</si>
  <si>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</si>
  <si>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</si>
  <si>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</si>
  <si>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</si>
  <si>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</si>
  <si>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</si>
  <si>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</si>
  <si>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</si>
  <si>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</si>
  <si>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</si>
  <si>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</si>
  <si>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</si>
  <si>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</si>
  <si>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</si>
  <si>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</si>
  <si>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</si>
  <si>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</si>
  <si>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</si>
  <si>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</si>
  <si>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</si>
  <si>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</si>
  <si>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</si>
  <si>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</si>
  <si>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</si>
  <si>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</si>
  <si>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</si>
  <si>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</si>
  <si>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</si>
  <si>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</si>
  <si>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</si>
  <si>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</si>
  <si>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</si>
  <si>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</si>
  <si>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</si>
  <si>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</si>
  <si>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</si>
  <si>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</si>
  <si>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</si>
  <si>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</si>
  <si>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</si>
  <si>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</si>
  <si>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</si>
  <si>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</si>
  <si>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</si>
  <si>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</si>
  <si>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</si>
  <si>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</si>
  <si>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</si>
  <si>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</si>
  <si>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</si>
  <si>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</si>
  <si>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</si>
  <si>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</si>
  <si>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</si>
  <si>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</si>
  <si>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</si>
  <si>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</si>
  <si>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</si>
  <si>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</si>
  <si>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</si>
  <si>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</si>
  <si>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</si>
  <si>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</si>
  <si>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</si>
  <si>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</si>
  <si>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</si>
  <si>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</si>
  <si>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</si>
  <si>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</si>
  <si>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</si>
  <si>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</si>
  <si>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</si>
  <si>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</si>
  <si>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</si>
  <si>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</si>
  <si>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</si>
  <si>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</si>
  <si>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</si>
  <si>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</si>
  <si>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</si>
  <si>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</si>
  <si>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</si>
  <si>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</si>
  <si>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</si>
  <si>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</si>
  <si>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</si>
  <si>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</si>
  <si>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</si>
  <si>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</si>
  <si>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</si>
  <si>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</si>
  <si>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</si>
  <si>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</si>
  <si>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</si>
  <si>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</si>
  <si>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</si>
  <si>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</si>
  <si>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</si>
  <si>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</si>
  <si>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</si>
  <si>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</si>
  <si>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</si>
  <si>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</si>
  <si>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</si>
  <si>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</si>
  <si>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</si>
  <si>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</si>
  <si>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</si>
  <si>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</si>
  <si>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</si>
  <si>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</si>
  <si>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</si>
  <si>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</si>
  <si>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</si>
  <si>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</si>
  <si>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</si>
  <si>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</si>
  <si>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</si>
  <si>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</si>
  <si>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</si>
  <si>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</si>
  <si>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</si>
  <si>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</si>
  <si>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</si>
  <si>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</si>
  <si>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</si>
  <si>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</si>
  <si>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</si>
  <si>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</si>
  <si>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</si>
  <si>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</si>
  <si>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</si>
  <si>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</si>
  <si>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</si>
  <si>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</si>
  <si>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</si>
  <si>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</si>
  <si>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</si>
  <si>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</si>
  <si>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</si>
  <si>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</si>
  <si>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</si>
  <si>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</si>
  <si>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</si>
  <si>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</si>
  <si>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</si>
  <si>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</si>
  <si>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</si>
  <si>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</si>
  <si>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</si>
  <si>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</si>
  <si>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</si>
  <si>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</si>
  <si>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</si>
  <si>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</si>
  <si>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</si>
  <si>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</si>
  <si>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</si>
  <si>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</si>
  <si>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</si>
  <si>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</si>
  <si>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</si>
  <si>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</si>
  <si>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</si>
  <si>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</si>
  <si>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</si>
  <si>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</si>
  <si>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</si>
  <si>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</si>
  <si>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</si>
  <si>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</si>
  <si>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</si>
  <si>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</si>
  <si>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</si>
  <si>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</si>
  <si>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</si>
  <si>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</si>
  <si>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</si>
  <si>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</si>
  <si>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</si>
  <si>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</si>
  <si>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</si>
  <si>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</si>
  <si>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</si>
  <si>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</si>
  <si>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</si>
  <si>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</si>
  <si>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</si>
  <si>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</si>
  <si>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</si>
  <si>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</si>
  <si>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</si>
  <si>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</si>
  <si>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</si>
  <si>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</si>
  <si>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</si>
  <si>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</si>
  <si>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</si>
  <si>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</si>
  <si>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</si>
  <si>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</si>
  <si>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</si>
  <si>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</si>
  <si>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</si>
  <si>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</si>
  <si>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</si>
  <si>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</si>
  <si>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</si>
  <si>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</si>
  <si>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</si>
  <si>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</si>
  <si>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</si>
  <si>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</si>
  <si>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</si>
  <si>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</si>
  <si>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</si>
  <si>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</si>
  <si>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</si>
  <si>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</si>
  <si>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</si>
  <si>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</si>
  <si>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</si>
  <si>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</si>
  <si>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</si>
  <si>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</si>
  <si>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</si>
  <si>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</si>
  <si>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</si>
  <si>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</si>
  <si>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</si>
  <si>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</si>
  <si>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</si>
  <si>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</si>
  <si>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</si>
  <si>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</si>
  <si>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</si>
  <si>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</si>
  <si>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</si>
  <si>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</si>
  <si>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</si>
  <si>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</si>
  <si>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</si>
  <si>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</si>
  <si>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</si>
  <si>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</si>
  <si>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</si>
  <si>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</si>
  <si>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</si>
  <si>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</si>
  <si>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</si>
  <si>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</si>
  <si>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</si>
  <si>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</si>
  <si>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</si>
  <si>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</si>
  <si>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</si>
  <si>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</si>
  <si>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</si>
  <si>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</si>
  <si>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</si>
  <si>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</si>
  <si>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</si>
  <si>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</si>
  <si>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</si>
  <si>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</si>
  <si>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</si>
  <si>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</si>
  <si>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</si>
  <si>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</si>
  <si>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</si>
  <si>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</si>
  <si>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</si>
  <si>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</si>
  <si>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</si>
  <si>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</si>
  <si>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</si>
  <si>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</si>
  <si>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</si>
  <si>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</si>
  <si>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</si>
  <si>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</si>
  <si>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</si>
  <si>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</si>
  <si>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</si>
  <si>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</si>
  <si>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</si>
  <si>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</si>
  <si>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</si>
  <si>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</si>
  <si>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</si>
  <si>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</si>
  <si>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</si>
  <si>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</si>
  <si>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</si>
  <si>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</si>
  <si>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</si>
  <si>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</si>
  <si>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</si>
  <si>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</si>
  <si>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</si>
  <si>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</si>
  <si>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</si>
  <si>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</si>
  <si>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</si>
  <si>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</si>
  <si>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</si>
  <si>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</si>
  <si>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</si>
  <si>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</si>
  <si>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</si>
  <si>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</si>
  <si>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</si>
  <si>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</si>
  <si>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</si>
  <si>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</si>
  <si>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</si>
  <si>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</si>
  <si>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</si>
  <si>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</si>
  <si>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</si>
  <si>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</si>
  <si>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</si>
  <si>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</si>
  <si>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</si>
  <si>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</si>
  <si>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</si>
  <si>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</si>
  <si>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</si>
  <si>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</si>
  <si>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</si>
  <si>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</si>
  <si>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</si>
  <si>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</si>
  <si>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</si>
  <si>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</si>
  <si>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</si>
  <si>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</si>
  <si>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</si>
  <si>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</si>
  <si>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</si>
  <si>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</si>
  <si>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</si>
  <si>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</si>
  <si>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</si>
  <si>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</si>
  <si>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</si>
  <si>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</si>
  <si>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</si>
  <si>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</si>
  <si>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</si>
  <si>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</si>
  <si>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</si>
  <si>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</si>
  <si>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</si>
  <si>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</si>
  <si>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</si>
  <si>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</si>
  <si>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</si>
  <si>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</si>
  <si>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</si>
  <si>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</si>
  <si>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</si>
  <si>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</si>
  <si>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</si>
  <si>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</si>
  <si>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</si>
  <si>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</si>
  <si>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</si>
  <si>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</si>
  <si>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</si>
  <si>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</si>
  <si>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</si>
  <si>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</si>
  <si>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</si>
  <si>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</si>
  <si>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</si>
  <si>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</si>
  <si>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</si>
  <si>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</si>
  <si>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</si>
  <si>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</si>
  <si>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</si>
  <si>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</si>
  <si>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</si>
  <si>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</si>
  <si>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</si>
  <si>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</si>
  <si>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</si>
  <si>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</si>
  <si>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</si>
  <si>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</si>
  <si>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</si>
  <si>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</si>
  <si>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</si>
  <si>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</si>
  <si>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</si>
  <si>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</si>
  <si>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</si>
  <si>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</si>
  <si>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</si>
  <si>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</si>
  <si>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</si>
  <si>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</si>
  <si>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</si>
  <si>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</si>
  <si>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</si>
  <si>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</si>
  <si>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</si>
  <si>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</si>
  <si>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</si>
  <si>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</si>
  <si>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</si>
  <si>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</si>
  <si>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</si>
  <si>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</si>
  <si>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</si>
  <si>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</si>
  <si>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</si>
  <si>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</si>
  <si>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</si>
  <si>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</si>
  <si>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</si>
  <si>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</si>
  <si>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</si>
  <si>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</si>
  <si>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</si>
  <si>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</si>
  <si>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</si>
  <si>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</si>
  <si>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</si>
  <si>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</si>
  <si>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</si>
  <si>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</si>
  <si>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</si>
  <si>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</si>
  <si>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</si>
  <si>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</si>
  <si>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</si>
  <si>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</si>
  <si>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</si>
  <si>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</si>
  <si>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</si>
  <si>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</si>
  <si>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</si>
  <si>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</si>
  <si>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</si>
  <si>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</si>
  <si>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</si>
  <si>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</si>
  <si>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</si>
  <si>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</si>
  <si>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</si>
  <si>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</si>
  <si>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</si>
  <si>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</si>
  <si>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</si>
  <si>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</si>
  <si>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</si>
  <si>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</si>
  <si>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</si>
  <si>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</si>
  <si>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</si>
  <si>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</si>
  <si>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</si>
  <si>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</si>
  <si>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</si>
  <si>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</si>
  <si>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</si>
  <si>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</si>
  <si>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</si>
  <si>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</si>
  <si>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</si>
  <si>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</si>
  <si>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</si>
  <si>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</si>
  <si>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</si>
  <si>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</si>
  <si>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</si>
  <si>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</si>
  <si>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</si>
  <si>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</si>
  <si>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</si>
  <si>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</si>
  <si>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</si>
  <si>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</si>
  <si>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</si>
  <si>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</si>
  <si>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</si>
  <si>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</si>
  <si>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</si>
  <si>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</si>
  <si>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</si>
  <si>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</si>
  <si>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</si>
  <si>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</si>
  <si>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</si>
  <si>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</si>
  <si>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</si>
  <si>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</si>
  <si>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</si>
  <si>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</si>
  <si>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</si>
  <si>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</si>
  <si>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</si>
  <si>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</si>
  <si>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</si>
  <si>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</si>
  <si>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</si>
  <si>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</si>
  <si>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</si>
  <si>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</si>
  <si>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</si>
  <si>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</si>
  <si>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</si>
  <si>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</si>
  <si>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</si>
  <si>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</si>
  <si>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</si>
  <si>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</si>
  <si>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</si>
  <si>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</si>
  <si>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</si>
  <si>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</si>
  <si>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</si>
  <si>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</si>
  <si>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</si>
  <si>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</si>
  <si>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</si>
  <si>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</si>
  <si>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</si>
  <si>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</si>
  <si>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</si>
  <si>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</si>
  <si>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</si>
  <si>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</si>
  <si>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</si>
  <si>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</si>
  <si>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</si>
  <si>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</si>
  <si>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</si>
  <si>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</si>
  <si>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</si>
  <si>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</si>
  <si>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</si>
  <si>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</si>
  <si>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</si>
  <si>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</si>
  <si>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</si>
  <si>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</si>
  <si>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</si>
  <si>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</si>
  <si>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</si>
  <si>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</si>
  <si>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</si>
  <si>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</si>
  <si>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</si>
  <si>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</si>
  <si>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</si>
  <si>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</si>
  <si>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</si>
  <si>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</si>
  <si>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</si>
  <si>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</si>
  <si>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</si>
  <si>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</si>
  <si>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</si>
  <si>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</si>
  <si>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</si>
  <si>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</si>
  <si>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</si>
  <si>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</si>
  <si>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</si>
  <si>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</si>
  <si>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</si>
  <si>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</si>
  <si>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</si>
  <si>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</si>
  <si>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</si>
  <si>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</si>
  <si>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</si>
  <si>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</si>
  <si>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</si>
  <si>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</si>
  <si>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</si>
  <si>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</si>
  <si>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</si>
  <si>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</si>
  <si>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</si>
  <si>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</si>
  <si>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</si>
  <si>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</si>
  <si>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</si>
  <si>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</si>
  <si>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</si>
  <si>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</si>
  <si>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</si>
  <si>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</si>
  <si>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</si>
  <si>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</si>
  <si>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</si>
  <si>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</si>
  <si>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</si>
  <si>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</si>
  <si>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</si>
  <si>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</si>
  <si>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</si>
  <si>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</si>
  <si>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</si>
  <si>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</si>
  <si>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</si>
  <si>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</si>
  <si>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</si>
  <si>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</si>
  <si>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</si>
  <si>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</si>
  <si>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</si>
  <si>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</si>
  <si>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</si>
  <si>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</si>
  <si>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</si>
  <si>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</si>
  <si>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</si>
  <si>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</si>
  <si>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</si>
  <si>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</si>
  <si>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</si>
  <si>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</si>
  <si>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</si>
  <si>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</si>
  <si>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</si>
  <si>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</si>
  <si>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</si>
  <si>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</si>
  <si>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</si>
  <si>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</si>
  <si>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</si>
  <si>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</si>
  <si>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</si>
  <si>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</si>
  <si>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</si>
  <si>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</si>
  <si>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</si>
  <si>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</si>
  <si>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</si>
  <si>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</si>
  <si>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</si>
  <si>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</si>
  <si>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</si>
  <si>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</si>
  <si>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</si>
  <si>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</si>
  <si>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</si>
  <si>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</si>
  <si>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</si>
  <si>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</si>
  <si>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</si>
  <si>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</si>
  <si>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</si>
  <si>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</si>
  <si>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</si>
  <si>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</si>
  <si>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</si>
  <si>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</si>
  <si>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</si>
  <si>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</si>
  <si>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</si>
  <si>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</si>
  <si>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</si>
  <si>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</si>
  <si>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</si>
  <si>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</si>
  <si>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</si>
  <si>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</si>
  <si>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</si>
  <si>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</si>
  <si>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</si>
  <si>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</si>
  <si>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</si>
  <si>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</si>
  <si>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</si>
  <si>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</si>
  <si>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</si>
  <si>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</si>
  <si>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</si>
  <si>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</si>
  <si>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</si>
  <si>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</si>
  <si>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</si>
  <si>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</si>
  <si>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</si>
  <si>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</si>
  <si>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</si>
  <si>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</si>
  <si>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</si>
  <si>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</si>
  <si>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</si>
  <si>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</si>
  <si>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</si>
  <si>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</si>
  <si>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</si>
  <si>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</si>
  <si>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</si>
  <si>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</si>
  <si>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</si>
  <si>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</si>
  <si>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</si>
  <si>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</si>
  <si>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</si>
  <si>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</si>
  <si>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</si>
  <si>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</si>
  <si>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</si>
  <si>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</si>
  <si>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</si>
  <si>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</si>
  <si>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</si>
  <si>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</si>
  <si>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</si>
  <si>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</si>
  <si>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</si>
  <si>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</si>
  <si>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</si>
  <si>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</si>
  <si>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</si>
  <si>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</si>
  <si>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</si>
  <si>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</si>
  <si>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</si>
  <si>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</si>
  <si>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</si>
  <si>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</si>
  <si>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</si>
  <si>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</si>
  <si>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</si>
  <si>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</si>
  <si>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</si>
  <si>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</si>
  <si>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</si>
  <si>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</si>
  <si>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</si>
  <si>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</si>
  <si>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</si>
  <si>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</si>
  <si>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</si>
  <si>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</si>
  <si>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</si>
  <si>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</si>
  <si>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</si>
  <si>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</si>
  <si>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</si>
  <si>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</si>
  <si>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</si>
  <si>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</si>
  <si>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</si>
  <si>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</si>
  <si>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</si>
  <si>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</si>
  <si>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</si>
  <si>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</si>
  <si>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</si>
  <si>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</si>
  <si>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</si>
  <si>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</si>
  <si>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</si>
  <si>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</si>
  <si>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</si>
  <si>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</si>
  <si>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</si>
  <si>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</si>
  <si>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</si>
  <si>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</si>
  <si>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</si>
  <si>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</si>
  <si>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</si>
  <si>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</si>
  <si>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</si>
  <si>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</si>
  <si>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</si>
  <si>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</si>
  <si>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</si>
  <si>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</si>
  <si>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</si>
  <si>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</si>
  <si>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</si>
  <si>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</si>
  <si>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</si>
  <si>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</si>
  <si>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</si>
  <si>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</si>
  <si>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</si>
  <si>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</si>
  <si>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</si>
  <si>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</si>
  <si>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</si>
  <si>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</si>
  <si>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</si>
  <si>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</si>
  <si>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</si>
  <si>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</si>
  <si>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</si>
  <si>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</si>
  <si>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</si>
  <si>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</si>
  <si>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</si>
  <si>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</si>
  <si>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</si>
  <si>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</si>
  <si>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</si>
  <si>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</si>
  <si>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</si>
  <si>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</si>
  <si>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</si>
  <si>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</si>
  <si>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</si>
  <si>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</si>
  <si>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</si>
  <si>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</si>
  <si>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</si>
  <si>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</si>
  <si>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</si>
  <si>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</si>
  <si>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</si>
  <si>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</si>
  <si>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</si>
  <si>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</si>
  <si>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</si>
  <si>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</si>
  <si>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</si>
  <si>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</si>
  <si>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</si>
  <si>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</si>
  <si>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</si>
  <si>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</si>
  <si>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</si>
  <si>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</si>
  <si>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</si>
  <si>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</si>
  <si>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</si>
  <si>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</si>
  <si>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</si>
  <si>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</si>
  <si>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</si>
  <si>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</si>
  <si>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</si>
  <si>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</si>
  <si>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</si>
  <si>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</si>
  <si>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</si>
  <si>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</si>
  <si>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</si>
  <si>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</si>
  <si>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</si>
  <si>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</si>
  <si>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</si>
  <si>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</si>
  <si>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</si>
  <si>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</si>
  <si>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</si>
  <si>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</si>
  <si>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</si>
  <si>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</si>
  <si>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</si>
  <si>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</si>
  <si>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</si>
  <si>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</si>
  <si>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</si>
  <si>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</si>
  <si>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</si>
  <si>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</si>
  <si>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</si>
  <si>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</si>
  <si>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</si>
  <si>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</si>
  <si>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</si>
  <si>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</si>
  <si>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</si>
  <si>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</si>
  <si>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</si>
  <si>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</si>
  <si>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</si>
  <si>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</si>
  <si>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</si>
  <si>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</si>
  <si>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</si>
  <si>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</si>
  <si>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</si>
  <si>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</si>
  <si>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</si>
  <si>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</si>
  <si>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</si>
  <si>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</si>
  <si>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</si>
  <si>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</si>
  <si>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</si>
  <si>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</si>
  <si>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</si>
  <si>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</si>
  <si>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</si>
  <si>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</si>
  <si>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</si>
  <si>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</si>
  <si>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</si>
  <si>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</si>
  <si>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</si>
  <si>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</si>
  <si>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</si>
  <si>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</si>
  <si>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</si>
  <si>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</si>
  <si>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</si>
  <si>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</si>
  <si>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</si>
  <si>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</si>
  <si>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</si>
  <si>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</si>
  <si>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</si>
  <si>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</si>
  <si>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</si>
  <si>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</si>
  <si>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</si>
  <si>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</si>
  <si>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</si>
  <si>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</si>
  <si>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</si>
  <si>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</si>
  <si>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</si>
  <si>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</si>
  <si>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</si>
  <si>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</si>
  <si>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</si>
  <si>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</si>
  <si>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</si>
  <si>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</si>
  <si>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</si>
  <si>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</si>
  <si>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</si>
  <si>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</si>
  <si>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</si>
  <si>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</si>
  <si>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</si>
  <si>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</si>
  <si>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</si>
  <si>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</si>
  <si>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</si>
  <si>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</si>
  <si>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</si>
  <si>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</si>
  <si>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</si>
  <si>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</si>
  <si>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</si>
  <si>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</si>
  <si>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</si>
  <si>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</si>
  <si>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</si>
  <si>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</si>
  <si>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</si>
  <si>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</si>
  <si>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</si>
  <si>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</si>
  <si>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</si>
  <si>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</si>
  <si>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</si>
  <si>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</si>
  <si>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</si>
  <si>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</si>
  <si>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</si>
  <si>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</si>
  <si>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</si>
  <si>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</si>
  <si>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</si>
  <si>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</si>
  <si>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</si>
  <si>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</si>
  <si>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</si>
  <si>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</si>
  <si>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</si>
  <si>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</si>
  <si>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</si>
  <si>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</si>
  <si>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</si>
  <si>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</si>
  <si>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</si>
  <si>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</si>
  <si>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</si>
  <si>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</si>
  <si>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</si>
  <si>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</si>
  <si>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</si>
  <si>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</si>
  <si>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</si>
  <si>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</si>
  <si>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</si>
  <si>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</si>
  <si>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</si>
  <si>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</si>
  <si>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</si>
  <si>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</si>
  <si>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</si>
  <si>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</si>
  <si>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</si>
  <si>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</si>
  <si>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</si>
  <si>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</si>
  <si>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</si>
  <si>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</si>
  <si>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</si>
  <si>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</si>
  <si>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</si>
  <si>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</si>
  <si>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</si>
  <si>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</si>
  <si>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</si>
  <si>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</si>
  <si>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</si>
  <si>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</si>
  <si>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</si>
  <si>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</si>
  <si>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</si>
  <si>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</si>
  <si>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</si>
  <si>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</si>
  <si>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</si>
  <si>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</si>
  <si>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</si>
  <si>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</si>
  <si>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</si>
  <si>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</si>
  <si>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</si>
  <si>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</si>
  <si>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</si>
  <si>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</si>
  <si>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</si>
  <si>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</si>
  <si>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</si>
  <si>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</si>
  <si>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</si>
  <si>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</si>
  <si>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</si>
  <si>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</si>
  <si>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</si>
  <si>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</si>
  <si>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</si>
  <si>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</si>
  <si>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</si>
  <si>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</si>
  <si>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</si>
  <si>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</si>
  <si>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</si>
  <si>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</si>
  <si>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</si>
  <si>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</si>
  <si>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</si>
  <si>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</si>
  <si>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</si>
  <si>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</si>
  <si>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</si>
  <si>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</si>
  <si>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</si>
  <si>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</si>
  <si>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</si>
  <si>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</si>
  <si>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</si>
  <si>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</si>
  <si>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</si>
  <si>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</si>
  <si>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</si>
  <si>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</si>
  <si>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</si>
  <si>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</si>
  <si>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</si>
  <si>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</si>
  <si>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</si>
  <si>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</si>
  <si>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</si>
  <si>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</si>
  <si>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</si>
  <si>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</si>
  <si>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</si>
  <si>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</si>
  <si>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</si>
  <si>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</si>
  <si>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</si>
  <si>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</si>
  <si>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</si>
  <si>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</si>
  <si>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</si>
  <si>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</si>
  <si>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</si>
  <si>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</si>
  <si>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</si>
  <si>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</si>
  <si>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</si>
  <si>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</si>
  <si>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</si>
  <si>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</si>
  <si>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</si>
  <si>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</si>
  <si>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</si>
  <si>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</si>
  <si>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</si>
  <si>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</si>
  <si>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</si>
  <si>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</si>
  <si>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</si>
  <si>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</si>
  <si>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</si>
  <si>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</si>
  <si>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</si>
  <si>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</si>
  <si>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</si>
  <si>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</si>
  <si>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</si>
  <si>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</si>
  <si>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</si>
  <si>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</si>
  <si>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</si>
  <si>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</si>
  <si>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</si>
  <si>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</si>
  <si>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</si>
  <si>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</si>
  <si>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</si>
  <si>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</si>
  <si>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</si>
  <si>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</si>
  <si>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</si>
  <si>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</si>
  <si>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</si>
  <si>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</si>
  <si>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</si>
  <si>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</si>
  <si>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</si>
  <si>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</si>
  <si>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</si>
  <si>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</si>
  <si>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</si>
  <si>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</si>
  <si>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</si>
  <si>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</si>
  <si>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</si>
  <si>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</si>
  <si>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</si>
  <si>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</si>
  <si>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</si>
  <si>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</si>
  <si>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</si>
  <si>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</si>
  <si>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</si>
  <si>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</si>
  <si>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</si>
  <si>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</si>
  <si>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</si>
  <si>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</si>
  <si>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</si>
  <si>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</si>
  <si>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</si>
  <si>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</si>
  <si>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</si>
  <si>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</si>
  <si>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</si>
  <si>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</si>
  <si>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</si>
  <si>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</si>
  <si>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</si>
  <si>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</si>
  <si>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</si>
  <si>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</si>
  <si>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</si>
  <si>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</si>
  <si>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</si>
  <si>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</si>
  <si>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</si>
  <si>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</si>
  <si>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</si>
  <si>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</si>
  <si>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</si>
  <si>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</si>
  <si>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</si>
  <si>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</si>
  <si>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</si>
  <si>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</si>
  <si>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</si>
  <si>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</si>
  <si>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</si>
  <si>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</si>
  <si>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</si>
  <si>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</si>
  <si>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</si>
  <si>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</si>
  <si>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</si>
  <si>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</si>
  <si>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</si>
  <si>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</si>
  <si>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</si>
  <si>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</si>
  <si>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</si>
  <si>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</si>
  <si>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</si>
  <si>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</si>
  <si>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</si>
  <si>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</si>
  <si>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</si>
  <si>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</si>
  <si>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</si>
  <si>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</si>
  <si>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</si>
  <si>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</si>
  <si>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</si>
  <si>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</si>
  <si>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</si>
  <si>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</si>
  <si>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</si>
  <si>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</si>
  <si>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</si>
  <si>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</si>
  <si>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</si>
  <si>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</si>
  <si>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</si>
  <si>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</si>
  <si>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</si>
  <si>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</si>
  <si>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</si>
  <si>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</si>
  <si>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</si>
  <si>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</si>
  <si>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</si>
  <si>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</si>
  <si>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</si>
  <si>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</si>
  <si>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</si>
  <si>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</si>
  <si>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</si>
  <si>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</si>
  <si>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</si>
  <si>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</si>
  <si>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</si>
  <si>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</si>
  <si>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</si>
  <si>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</si>
  <si>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</si>
  <si>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</si>
  <si>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</si>
  <si>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</si>
  <si>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</si>
  <si>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</si>
  <si>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</si>
  <si>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</si>
  <si>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</si>
  <si>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</si>
  <si>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</si>
  <si>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</si>
  <si>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</si>
  <si>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</si>
  <si>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</si>
  <si>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</si>
  <si>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</si>
  <si>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</si>
  <si>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</si>
  <si>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</si>
  <si>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</si>
  <si>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</si>
  <si>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</si>
  <si>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</si>
  <si>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</si>
  <si>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</si>
  <si>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</si>
  <si>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</si>
  <si>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</si>
  <si>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</si>
  <si>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</si>
  <si>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</si>
  <si>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</si>
  <si>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</si>
  <si>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</si>
  <si>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</si>
  <si>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</si>
  <si>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</si>
  <si>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</si>
  <si>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</si>
  <si>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</si>
  <si>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</si>
  <si>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</si>
  <si>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</si>
  <si>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</si>
  <si>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</si>
  <si>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</si>
  <si>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</si>
  <si>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</si>
  <si>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</si>
  <si>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</si>
  <si>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</si>
  <si>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</si>
  <si>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</si>
  <si>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</si>
  <si>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</si>
  <si>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</si>
  <si>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</si>
  <si>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</si>
  <si>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</si>
  <si>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</si>
  <si>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</si>
  <si>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</si>
  <si>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</si>
  <si>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</si>
  <si>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</si>
  <si>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</si>
  <si>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</si>
  <si>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</si>
  <si>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</si>
  <si>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</si>
  <si>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</si>
  <si>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</si>
  <si>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</si>
  <si>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</si>
  <si>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</si>
  <si>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</si>
  <si>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</si>
  <si>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</si>
  <si>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</si>
  <si>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</si>
  <si>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</si>
  <si>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</si>
  <si>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</si>
  <si>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</si>
  <si>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</si>
  <si>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</si>
  <si>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</si>
  <si>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</si>
  <si>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</si>
  <si>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</si>
  <si>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</si>
  <si>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</si>
  <si>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</si>
  <si>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</si>
  <si>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</si>
  <si>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</si>
  <si>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</si>
  <si>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</si>
  <si>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</si>
  <si>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</si>
  <si>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</si>
  <si>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</si>
  <si>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</si>
  <si>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</si>
  <si>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</si>
  <si>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</si>
  <si>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</si>
  <si>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</si>
  <si>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</si>
  <si>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</si>
  <si>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</si>
  <si>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</si>
  <si>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</si>
  <si>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</si>
  <si>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</si>
  <si>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</si>
  <si>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</si>
  <si>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</si>
  <si>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</si>
  <si>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</si>
  <si>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</si>
  <si>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</si>
  <si>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</si>
  <si>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</si>
  <si>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</si>
  <si>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</si>
  <si>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</si>
  <si>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</si>
  <si>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</si>
  <si>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</si>
  <si>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</si>
  <si>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</si>
  <si>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</si>
  <si>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</si>
  <si>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</si>
  <si>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</si>
  <si>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</si>
  <si>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</si>
  <si>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</si>
  <si>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</si>
  <si>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</si>
  <si>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</si>
  <si>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</si>
  <si>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</si>
  <si>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</si>
  <si>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</si>
  <si>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</si>
  <si>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</si>
  <si>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</si>
  <si>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</si>
  <si>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</si>
  <si>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</si>
  <si>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</si>
  <si>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</si>
  <si>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</si>
  <si>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</si>
  <si>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</si>
  <si>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</si>
  <si>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</si>
  <si>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</si>
  <si>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</si>
  <si>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</si>
  <si>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</si>
  <si>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</si>
  <si>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</si>
  <si>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</si>
  <si>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</si>
  <si>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</si>
  <si>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</si>
  <si>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</si>
  <si>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</si>
  <si>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</si>
  <si>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</si>
  <si>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</si>
  <si>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</si>
  <si>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</si>
  <si>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</si>
  <si>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</si>
  <si>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</si>
  <si>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</si>
  <si>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</si>
  <si>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</si>
  <si>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</si>
  <si>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</si>
  <si>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</si>
  <si>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</si>
  <si>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</si>
  <si>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</si>
  <si>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</si>
  <si>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</si>
  <si>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</si>
  <si>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</si>
  <si>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</si>
  <si>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</si>
  <si>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</si>
  <si>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</si>
  <si>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</si>
  <si>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</si>
  <si>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</si>
  <si>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</si>
  <si>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</si>
  <si>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</si>
  <si>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</si>
  <si>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</si>
  <si>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</si>
  <si>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</si>
  <si>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</si>
  <si>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</si>
  <si>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</si>
  <si>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</si>
  <si>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</si>
  <si>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</si>
  <si>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</si>
  <si>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</si>
  <si>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</si>
  <si>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</si>
  <si>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</si>
  <si>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</si>
  <si>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</si>
  <si>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</si>
  <si>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</si>
  <si>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</si>
  <si>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</si>
  <si>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</si>
  <si>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</si>
  <si>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</si>
  <si>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</si>
  <si>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</si>
  <si>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</si>
  <si>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</si>
  <si>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</si>
  <si>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</si>
  <si>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</si>
  <si>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</si>
  <si>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</si>
  <si>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</si>
  <si>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</si>
  <si>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</si>
  <si>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</si>
  <si>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</si>
  <si>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</si>
  <si>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</si>
  <si>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</si>
  <si>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</si>
  <si>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</si>
  <si>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</si>
  <si>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</si>
  <si>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</si>
  <si>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</si>
  <si>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</si>
  <si>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</si>
  <si>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</si>
  <si>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</si>
  <si>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</si>
  <si>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</si>
  <si>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</si>
  <si>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</si>
  <si>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</si>
  <si>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</si>
  <si>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</si>
  <si>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</si>
  <si>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</si>
  <si>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</si>
  <si>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</si>
  <si>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</si>
  <si>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</si>
  <si>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</si>
  <si>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</si>
  <si>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</si>
  <si>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</si>
  <si>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</si>
  <si>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</si>
  <si>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</si>
  <si>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</si>
  <si>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</si>
  <si>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</si>
  <si>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</si>
  <si>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</si>
  <si>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</si>
  <si>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</si>
  <si>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</si>
  <si>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</si>
  <si>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</si>
  <si>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</si>
  <si>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</si>
  <si>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</si>
  <si>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</si>
  <si>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</si>
  <si>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</si>
  <si>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</si>
  <si>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</si>
  <si>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</si>
  <si>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</si>
  <si>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</si>
  <si>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</si>
  <si>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</si>
  <si>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</si>
  <si>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</si>
  <si>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</si>
  <si>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</si>
  <si>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</si>
  <si>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</si>
  <si>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</si>
  <si>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</si>
  <si>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</si>
  <si>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</si>
  <si>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</si>
  <si>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</si>
  <si>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</si>
  <si>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</si>
  <si>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</si>
  <si>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</si>
  <si>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</si>
  <si>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</si>
  <si>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</si>
  <si>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</si>
  <si>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</si>
  <si>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</si>
  <si>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</si>
  <si>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</si>
  <si>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</si>
  <si>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</si>
  <si>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</si>
  <si>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</si>
  <si>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</si>
  <si>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</si>
  <si>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</si>
  <si>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</si>
  <si>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</si>
  <si>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</si>
  <si>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</si>
  <si>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</si>
  <si>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</si>
  <si>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</si>
  <si>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</si>
  <si>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</si>
  <si>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</si>
  <si>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</si>
  <si>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</si>
  <si>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</si>
  <si>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</si>
  <si>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</si>
  <si>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</si>
  <si>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</si>
  <si>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</si>
  <si>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</si>
  <si>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</si>
  <si>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</si>
  <si>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</si>
  <si>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</si>
  <si>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</si>
  <si>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</si>
  <si>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</si>
  <si>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</si>
  <si>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</si>
  <si>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</si>
  <si>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</si>
  <si>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</si>
  <si>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</si>
  <si>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</si>
  <si>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</si>
  <si>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</si>
  <si>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</si>
  <si>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</si>
  <si>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</si>
  <si>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</si>
  <si>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</si>
  <si>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</si>
  <si>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</si>
  <si>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</si>
  <si>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</si>
  <si>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</si>
  <si>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</si>
  <si>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</si>
  <si>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</si>
  <si>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</si>
  <si>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</si>
  <si>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</si>
  <si>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</si>
  <si>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</si>
  <si>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</si>
  <si>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</si>
  <si>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</si>
  <si>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</si>
  <si>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</si>
  <si>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</si>
  <si>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</si>
  <si>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</si>
  <si>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</si>
  <si>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</si>
  <si>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</si>
  <si>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</si>
  <si>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</si>
  <si>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</si>
  <si>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</si>
  <si>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</si>
  <si>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</si>
  <si>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</si>
  <si>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</si>
  <si>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</si>
  <si>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</si>
  <si>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</si>
  <si>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</si>
  <si>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</si>
  <si>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</si>
  <si>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</si>
  <si>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</si>
  <si>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</si>
  <si>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</si>
  <si>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</si>
  <si>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</si>
  <si>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</si>
  <si>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</si>
  <si>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</si>
  <si>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</si>
  <si>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</si>
  <si>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</si>
  <si>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</si>
  <si>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</si>
  <si>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</si>
  <si>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</si>
  <si>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</si>
  <si>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</si>
  <si>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</si>
  <si>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</si>
  <si>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</si>
  <si>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</si>
  <si>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</si>
  <si>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</si>
  <si>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</si>
  <si>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</si>
  <si>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</si>
  <si>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</si>
  <si>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</si>
  <si>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</si>
  <si>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</si>
  <si>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</si>
  <si>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</si>
  <si>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</si>
  <si>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</si>
  <si>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</si>
  <si>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</si>
  <si>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</si>
  <si>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</si>
  <si>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</si>
  <si>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</si>
  <si>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</si>
  <si>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</si>
  <si>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</si>
  <si>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</si>
  <si>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</si>
  <si>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</si>
  <si>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</si>
  <si>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</si>
  <si>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</si>
  <si>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</si>
  <si>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</si>
  <si>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</si>
  <si>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</si>
  <si>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</si>
  <si>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</si>
  <si>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</si>
  <si>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</si>
  <si>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</si>
  <si>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</si>
  <si>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</si>
  <si>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</si>
  <si>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</si>
  <si>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</si>
  <si>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</si>
  <si>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</si>
  <si>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</si>
  <si>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</si>
  <si>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</si>
  <si>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</si>
  <si>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</si>
  <si>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</si>
  <si>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</si>
  <si>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</si>
  <si>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</si>
  <si>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</si>
  <si>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</si>
  <si>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</si>
  <si>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</si>
  <si>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</si>
  <si>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</si>
  <si>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</si>
  <si>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</si>
  <si>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</si>
  <si>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</si>
  <si>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</si>
  <si>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</si>
  <si>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</si>
  <si>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</si>
  <si>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</si>
  <si>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</si>
  <si>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</si>
  <si>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</si>
  <si>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</si>
  <si>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</si>
  <si>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</si>
  <si>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</si>
  <si>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</si>
  <si>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</si>
  <si>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</si>
  <si>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</si>
  <si>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</si>
  <si>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</si>
  <si>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</si>
  <si>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</si>
  <si>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</si>
  <si>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</si>
  <si>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</si>
  <si>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</si>
  <si>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</si>
  <si>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</si>
  <si>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</si>
  <si>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</si>
  <si>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</si>
  <si>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</si>
  <si>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</si>
  <si>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</si>
  <si>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</si>
  <si>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</si>
  <si>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</si>
  <si>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</si>
  <si>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</si>
  <si>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</si>
  <si>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</si>
  <si>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</si>
  <si>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</si>
  <si>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</si>
  <si>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</si>
  <si>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</si>
  <si>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</si>
  <si>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</si>
  <si>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</si>
  <si>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</si>
  <si>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</si>
  <si>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</si>
  <si>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</si>
  <si>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</si>
  <si>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</si>
  <si>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</si>
  <si>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</si>
  <si>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</si>
  <si>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</si>
  <si>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</si>
  <si>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</si>
  <si>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</si>
  <si>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</si>
  <si>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</si>
  <si>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</si>
  <si>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</si>
  <si>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</si>
  <si>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</si>
  <si>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</si>
  <si>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</si>
  <si>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</si>
  <si>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</si>
  <si>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</si>
  <si>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</si>
  <si>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</si>
  <si>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</si>
  <si>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</si>
  <si>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</si>
  <si>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</si>
  <si>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</si>
  <si>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</si>
  <si>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</si>
  <si>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</si>
  <si>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</si>
  <si>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</si>
  <si>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</si>
  <si>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</si>
  <si>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</si>
  <si>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</si>
  <si>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</si>
  <si>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</si>
  <si>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</si>
  <si>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</si>
  <si>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</si>
  <si>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</si>
  <si>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</si>
  <si>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</si>
  <si>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</si>
  <si>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</si>
  <si>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</si>
  <si>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</si>
  <si>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</si>
  <si>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</si>
  <si>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</si>
  <si>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</si>
  <si>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</si>
  <si>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</si>
  <si>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</si>
  <si>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</si>
  <si>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</si>
  <si>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</si>
  <si>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</si>
  <si>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</si>
  <si>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</si>
  <si>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</si>
  <si>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</si>
  <si>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</si>
  <si>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</si>
  <si>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</si>
  <si>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</si>
  <si>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</si>
  <si>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</si>
  <si>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</si>
  <si>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</si>
  <si>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</si>
  <si>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</si>
  <si>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</si>
  <si>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</si>
  <si>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</si>
  <si>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</si>
  <si>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</si>
  <si>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</si>
  <si>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</si>
  <si>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</si>
  <si>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</si>
  <si>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</si>
  <si>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</si>
  <si>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</si>
  <si>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</si>
  <si>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</si>
  <si>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</si>
  <si>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</si>
  <si>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</si>
  <si>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</si>
  <si>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</si>
  <si>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</si>
  <si>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</si>
  <si>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</si>
  <si>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</si>
  <si>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</si>
  <si>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</si>
  <si>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</si>
  <si>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</si>
  <si>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</si>
  <si>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</si>
  <si>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</si>
  <si>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</si>
  <si>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</si>
  <si>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</si>
  <si>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</si>
  <si>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</si>
  <si>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</si>
  <si>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</si>
  <si>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</si>
  <si>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</si>
  <si>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</si>
  <si>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</si>
  <si>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</si>
  <si>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</si>
  <si>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</si>
  <si>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</si>
  <si>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</si>
  <si>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</si>
  <si>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</si>
  <si>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</si>
  <si>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</si>
  <si>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</si>
  <si>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</si>
  <si>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</si>
  <si>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</si>
  <si>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</si>
  <si>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</si>
  <si>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</si>
  <si>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</si>
  <si>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</si>
  <si>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</si>
  <si>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</si>
  <si>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</si>
  <si>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</si>
  <si>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</si>
  <si>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</si>
  <si>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</si>
  <si>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</si>
  <si>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</si>
  <si>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</si>
  <si>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</si>
  <si>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</si>
  <si>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</si>
  <si>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</si>
  <si>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</si>
  <si>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</si>
  <si>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</si>
  <si>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</si>
  <si>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</si>
  <si>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</si>
  <si>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</si>
  <si>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</si>
  <si>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</si>
  <si>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</si>
  <si>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</si>
  <si>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</si>
  <si>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</si>
  <si>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</si>
  <si>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</si>
  <si>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</si>
  <si>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</si>
  <si>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</si>
  <si>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</si>
  <si>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</si>
  <si>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</si>
  <si>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</si>
  <si>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</si>
  <si>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</si>
  <si>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</si>
  <si>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</si>
  <si>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</si>
  <si>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</si>
  <si>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</si>
  <si>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</si>
  <si>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</si>
  <si>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</si>
  <si>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</si>
  <si>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</si>
  <si>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</si>
  <si>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</si>
  <si>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</si>
  <si>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</si>
  <si>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</si>
  <si>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</si>
  <si>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</si>
  <si>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</si>
  <si>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</si>
  <si>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</si>
  <si>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</si>
  <si>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</si>
  <si>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</si>
  <si>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</si>
  <si>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</si>
  <si>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</si>
  <si>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</si>
  <si>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</si>
  <si>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</si>
  <si>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</si>
  <si>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</si>
  <si>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</si>
  <si>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</si>
  <si>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</si>
  <si>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</si>
  <si>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</si>
  <si>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</si>
  <si>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</si>
  <si>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</si>
  <si>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</si>
  <si>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</si>
  <si>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</si>
  <si>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</si>
  <si>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</si>
  <si>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</si>
  <si>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</si>
  <si>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</si>
  <si>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</si>
  <si>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</si>
  <si>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</si>
  <si>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</si>
  <si>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</si>
  <si>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</si>
  <si>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</si>
  <si>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</si>
  <si>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</si>
  <si>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</si>
  <si>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</si>
  <si>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</si>
  <si>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</si>
  <si>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</si>
  <si>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</si>
  <si>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</si>
  <si>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</si>
  <si>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</si>
  <si>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</si>
  <si>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</si>
  <si>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</si>
  <si>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</si>
  <si>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</si>
  <si>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</si>
  <si>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</si>
  <si>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</si>
  <si>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</si>
  <si>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</si>
  <si>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</si>
  <si>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</si>
  <si>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</si>
  <si>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</si>
  <si>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</si>
  <si>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</si>
  <si>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</si>
  <si>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</si>
  <si>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</si>
  <si>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</si>
  <si>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</si>
  <si>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</si>
  <si>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</si>
  <si>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</si>
  <si>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</si>
  <si>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</si>
  <si>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</si>
  <si>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</si>
  <si>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</si>
  <si>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</si>
  <si>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</si>
  <si>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</si>
  <si>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</si>
  <si>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</si>
  <si>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</si>
  <si>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</si>
  <si>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</si>
  <si>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</si>
  <si>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</si>
  <si>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</si>
  <si>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</si>
  <si>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</si>
  <si>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</si>
  <si>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</si>
  <si>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</si>
  <si>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</si>
  <si>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</si>
  <si>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</si>
  <si>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</si>
  <si>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</si>
  <si>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</si>
  <si>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</si>
  <si>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</si>
  <si>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</si>
  <si>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</si>
  <si>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</si>
  <si>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</si>
  <si>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</si>
  <si>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</si>
  <si>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</si>
  <si>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</si>
  <si>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</si>
  <si>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</si>
  <si>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</si>
  <si>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</si>
  <si>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</si>
  <si>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</si>
  <si>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</si>
  <si>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</si>
  <si>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</si>
  <si>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</si>
  <si>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</si>
  <si>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</si>
  <si>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</si>
  <si>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</si>
  <si>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</si>
  <si>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</si>
  <si>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</si>
  <si>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</si>
  <si>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</si>
  <si>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</si>
  <si>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</si>
  <si>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</si>
  <si>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</si>
  <si>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</si>
  <si>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</si>
  <si>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</si>
  <si>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</si>
  <si>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</si>
  <si>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</si>
  <si>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</si>
  <si>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</si>
  <si>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</si>
  <si>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</si>
  <si>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</si>
  <si>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</si>
  <si>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</si>
  <si>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</si>
  <si>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</si>
  <si>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</si>
  <si>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</si>
  <si>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</si>
  <si>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</si>
  <si>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</si>
  <si>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</si>
  <si>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</si>
  <si>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</si>
  <si>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</si>
  <si>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</si>
  <si>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</si>
  <si>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</si>
  <si>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</si>
  <si>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</si>
  <si>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</si>
  <si>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</si>
  <si>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</si>
  <si>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</si>
  <si>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</si>
  <si>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</si>
  <si>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</si>
  <si>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</si>
  <si>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</si>
  <si>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</si>
  <si>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</si>
  <si>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</si>
  <si>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</si>
  <si>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</si>
  <si>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</si>
  <si>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</si>
  <si>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</si>
  <si>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</si>
  <si>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</si>
  <si>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</si>
  <si>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</si>
  <si>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</si>
  <si>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</si>
  <si>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</si>
  <si>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</si>
  <si>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</si>
  <si>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</si>
  <si>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</si>
  <si>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</si>
  <si>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</si>
  <si>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</si>
  <si>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</si>
  <si>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</si>
  <si>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</si>
  <si>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</si>
  <si>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</si>
  <si>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</si>
  <si>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</si>
  <si>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</si>
  <si>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</si>
  <si>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</si>
  <si>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</si>
  <si>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</si>
  <si>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</si>
  <si>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</si>
  <si>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</si>
  <si>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</si>
  <si>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</si>
  <si>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</si>
  <si>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</si>
  <si>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</si>
  <si>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</si>
  <si>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</si>
  <si>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</si>
  <si>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</si>
  <si>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</si>
  <si>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</si>
  <si>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</si>
  <si>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</si>
  <si>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</si>
  <si>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</si>
  <si>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</si>
  <si>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</si>
  <si>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</si>
  <si>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</si>
  <si>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</si>
  <si>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</si>
  <si>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</si>
  <si>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</si>
  <si>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</si>
  <si>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</si>
  <si>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</si>
  <si>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</si>
  <si>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</si>
  <si>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</si>
  <si>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</si>
  <si>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</si>
  <si>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</si>
  <si>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</si>
  <si>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</si>
  <si>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</si>
  <si>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</si>
  <si>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</si>
  <si>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</si>
  <si>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</si>
  <si>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</si>
  <si>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</si>
  <si>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</si>
  <si>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</si>
  <si>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</si>
  <si>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</si>
  <si>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</si>
  <si>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</si>
  <si>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</si>
  <si>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</si>
  <si>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</si>
  <si>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</si>
  <si>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</si>
  <si>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</si>
  <si>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</si>
  <si>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</si>
  <si>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</si>
  <si>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</si>
  <si>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</si>
  <si>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</si>
  <si>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</si>
  <si>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</si>
  <si>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</si>
  <si>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</si>
  <si>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</si>
  <si>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</si>
  <si>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</si>
  <si>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</si>
  <si>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</si>
  <si>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</si>
  <si>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</si>
  <si>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</si>
  <si>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</si>
  <si>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</si>
  <si>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</si>
  <si>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</si>
  <si>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</si>
  <si>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</si>
  <si>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</si>
  <si>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</si>
  <si>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</si>
  <si>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</si>
  <si>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</si>
  <si>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</si>
  <si>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</si>
  <si>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</si>
  <si>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</si>
  <si>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</si>
  <si>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</si>
  <si>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</si>
  <si>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</si>
  <si>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</si>
  <si>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</si>
  <si>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</si>
  <si>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</si>
  <si>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</si>
  <si>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</si>
  <si>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</si>
  <si>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</si>
  <si>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</si>
  <si>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</si>
  <si>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</si>
  <si>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</si>
  <si>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</si>
  <si>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</si>
  <si>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</si>
  <si>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</si>
  <si>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</si>
  <si>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</si>
  <si>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</si>
  <si>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</si>
  <si>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</si>
  <si>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</si>
  <si>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</si>
  <si>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</si>
  <si>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</si>
  <si>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</si>
  <si>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</si>
  <si>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</si>
  <si>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</si>
  <si>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</si>
  <si>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</si>
  <si>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</si>
  <si>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</si>
  <si>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</si>
  <si>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</si>
  <si>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</si>
  <si>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</si>
  <si>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</si>
  <si>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</si>
  <si>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</si>
  <si>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</si>
  <si>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</si>
  <si>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</si>
  <si>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</si>
  <si>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</si>
  <si>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</si>
  <si>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</si>
  <si>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</si>
  <si>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</si>
  <si>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</si>
  <si>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</si>
  <si>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</si>
  <si>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</si>
  <si>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</si>
  <si>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</si>
  <si>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</si>
  <si>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</si>
  <si>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</si>
  <si>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</si>
  <si>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</si>
  <si>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</si>
  <si>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</si>
  <si>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</si>
  <si>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</si>
  <si>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</si>
  <si>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</si>
  <si>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</si>
  <si>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</si>
  <si>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</si>
  <si>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</si>
  <si>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</si>
  <si>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</si>
  <si>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</si>
  <si>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</si>
  <si>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</si>
  <si>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</si>
  <si>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</si>
  <si>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</si>
  <si>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</si>
  <si>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</si>
  <si>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</si>
  <si>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</si>
  <si>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</si>
  <si>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</si>
  <si>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</si>
  <si>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</si>
  <si>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</si>
  <si>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</si>
  <si>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</si>
  <si>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</si>
  <si>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</si>
  <si>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</si>
  <si>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</si>
  <si>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</si>
  <si>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</si>
  <si>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</si>
  <si>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</si>
  <si>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</si>
  <si>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</si>
  <si>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</si>
  <si>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</si>
  <si>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</si>
  <si>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</si>
  <si>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</si>
  <si>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</si>
  <si>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</si>
  <si>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</si>
  <si>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</si>
  <si>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</si>
  <si>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</si>
  <si>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</si>
  <si>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</si>
  <si>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</si>
  <si>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</si>
  <si>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</si>
  <si>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</si>
  <si>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</si>
  <si>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</si>
  <si>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</si>
  <si>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</si>
  <si>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</si>
  <si>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</si>
  <si>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</si>
  <si>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</si>
  <si>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</si>
  <si>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</si>
  <si>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</si>
  <si>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</si>
  <si>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</si>
  <si>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</si>
  <si>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</si>
  <si>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</si>
  <si>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</si>
  <si>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</si>
  <si>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</si>
  <si>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</si>
  <si>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</si>
  <si>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</si>
  <si>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</si>
  <si>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</si>
  <si>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</si>
  <si>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</si>
  <si>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</si>
  <si>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</si>
  <si>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</si>
  <si>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</si>
  <si>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</si>
  <si>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</si>
  <si>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</si>
  <si>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</si>
  <si>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</si>
  <si>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</si>
  <si>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</si>
  <si>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</si>
  <si>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</si>
  <si>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</si>
  <si>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</si>
  <si>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</si>
  <si>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</si>
  <si>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</si>
  <si>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</si>
  <si>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</si>
  <si>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</si>
  <si>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</si>
  <si>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</si>
  <si>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</si>
  <si>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</si>
  <si>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</si>
  <si>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</si>
  <si>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</si>
  <si>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</si>
  <si>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</si>
  <si>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</si>
  <si>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</si>
  <si>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</si>
  <si>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</si>
  <si>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</si>
  <si>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</si>
  <si>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</si>
  <si>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</si>
  <si>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</si>
  <si>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</si>
  <si>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</si>
  <si>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</si>
  <si>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</si>
  <si>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</si>
  <si>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</si>
  <si>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</si>
  <si>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</si>
  <si>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</si>
  <si>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</si>
  <si>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</si>
  <si>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</si>
  <si>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</si>
  <si>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</si>
  <si>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</si>
  <si>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</si>
  <si>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</si>
  <si>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</si>
  <si>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</si>
  <si>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</si>
  <si>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</si>
  <si>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</si>
  <si>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</si>
  <si>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</si>
  <si>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</si>
  <si>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</si>
  <si>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</si>
  <si>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</si>
  <si>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</si>
  <si>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</si>
  <si>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</si>
  <si>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</si>
  <si>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</si>
  <si>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</si>
  <si>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</si>
  <si>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</si>
  <si>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</si>
  <si>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</si>
  <si>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</si>
  <si>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</si>
  <si>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</si>
  <si>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</si>
  <si>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</si>
  <si>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</si>
  <si>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</si>
  <si>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</si>
  <si>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</si>
  <si>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</si>
  <si>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</si>
  <si>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</si>
  <si>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</si>
  <si>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</si>
  <si>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</si>
  <si>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</si>
  <si>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</si>
  <si>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</si>
  <si>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</si>
  <si>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</si>
  <si>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</si>
  <si>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</si>
  <si>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</si>
  <si>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</si>
  <si>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</si>
  <si>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</si>
  <si>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</si>
  <si>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</si>
  <si>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</si>
  <si>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</si>
  <si>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</si>
  <si>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</si>
  <si>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</si>
  <si>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</si>
  <si>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</si>
  <si>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</si>
  <si>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</si>
  <si>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</si>
  <si>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</si>
  <si>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</si>
  <si>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</si>
  <si>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</si>
  <si>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</si>
  <si>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</si>
  <si>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</si>
  <si>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</si>
  <si>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</si>
  <si>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</si>
  <si>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</si>
  <si>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</si>
  <si>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</si>
  <si>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</si>
  <si>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</si>
  <si>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</si>
  <si>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</si>
  <si>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</si>
  <si>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</si>
  <si>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</si>
  <si>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</si>
  <si>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</si>
  <si>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</si>
  <si>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</si>
  <si>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</si>
  <si>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</si>
  <si>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</si>
  <si>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</si>
  <si>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</si>
  <si>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</si>
  <si>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</si>
  <si>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</si>
  <si>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</si>
  <si>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</si>
  <si>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</si>
  <si>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</si>
  <si>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</si>
  <si>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</si>
  <si>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</si>
  <si>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</si>
  <si>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</si>
  <si>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</si>
  <si>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</si>
  <si>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</si>
  <si>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</si>
  <si>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</si>
  <si>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</si>
  <si>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</si>
  <si>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</si>
  <si>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</si>
  <si>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</si>
  <si>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</si>
  <si>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</si>
  <si>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</si>
  <si>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</si>
  <si>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</si>
  <si>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</si>
  <si>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</si>
  <si>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</si>
  <si>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</si>
  <si>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</si>
  <si>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</si>
  <si>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</si>
  <si>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</si>
  <si>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</si>
  <si>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</si>
  <si>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</si>
  <si>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</si>
  <si>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</si>
  <si>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</si>
  <si>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</si>
  <si>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</si>
  <si>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</si>
  <si>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</si>
  <si>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</si>
  <si>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</si>
  <si>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</si>
  <si>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</si>
  <si>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</si>
  <si>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</si>
  <si>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</si>
  <si>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</si>
  <si>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</si>
  <si>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</si>
  <si>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</si>
  <si>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</si>
  <si>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</si>
  <si>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</si>
  <si>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</si>
  <si>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</si>
  <si>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</si>
  <si>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</si>
  <si>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</si>
  <si>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</si>
  <si>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</si>
  <si>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</si>
  <si>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</si>
  <si>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</si>
  <si>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</si>
  <si>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</si>
  <si>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</si>
  <si>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</si>
  <si>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</si>
  <si>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</si>
  <si>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</si>
  <si>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</si>
  <si>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</si>
  <si>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</si>
  <si>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</si>
  <si>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</si>
  <si>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</si>
  <si>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</si>
  <si>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</si>
  <si>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</si>
  <si>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</si>
  <si>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</si>
  <si>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</si>
  <si>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</si>
  <si>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</si>
  <si>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</si>
  <si>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</si>
  <si>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</si>
  <si>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</si>
  <si>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</si>
  <si>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</si>
  <si>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</si>
  <si>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</si>
  <si>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</si>
  <si>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</si>
  <si>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</si>
  <si>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</si>
  <si>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</si>
  <si>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</si>
  <si>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</si>
  <si>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</si>
  <si>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</si>
  <si>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</si>
  <si>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</si>
  <si>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</si>
  <si>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</si>
  <si>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</si>
  <si>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</si>
  <si>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</si>
  <si>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</si>
  <si>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</si>
  <si>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</si>
  <si>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</si>
  <si>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</si>
  <si>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</si>
  <si>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</si>
  <si>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</si>
  <si>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</si>
  <si>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</si>
  <si>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</si>
  <si>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</si>
  <si>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</si>
  <si>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</si>
  <si>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</si>
  <si>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</si>
  <si>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</si>
  <si>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</si>
  <si>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</si>
  <si>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</si>
  <si>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</si>
  <si>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</si>
  <si>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</si>
  <si>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</si>
  <si>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</si>
  <si>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</si>
  <si>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</si>
  <si>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</si>
  <si>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</si>
  <si>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</si>
  <si>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</si>
  <si>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</si>
  <si>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</si>
  <si>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</si>
  <si>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</si>
  <si>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</si>
  <si>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</si>
  <si>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</si>
  <si>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</si>
  <si>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</si>
  <si>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</si>
  <si>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</si>
  <si>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</si>
  <si>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</si>
  <si>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</si>
  <si>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</si>
  <si>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</si>
  <si>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</si>
  <si>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</si>
  <si>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</si>
  <si>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</si>
  <si>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</si>
  <si>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</si>
  <si>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</si>
  <si>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</si>
  <si>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</si>
  <si>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</si>
  <si>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</si>
  <si>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</si>
  <si>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</si>
  <si>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</si>
  <si>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</si>
  <si>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</si>
  <si>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</si>
  <si>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</si>
  <si>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</si>
  <si>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</si>
  <si>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</si>
  <si>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</si>
  <si>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</si>
  <si>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</si>
  <si>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</si>
  <si>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</si>
  <si>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</si>
  <si>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</si>
  <si>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</si>
  <si>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</si>
  <si>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</si>
  <si>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</si>
  <si>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</si>
  <si>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</si>
  <si>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</si>
  <si>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</si>
  <si>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</si>
  <si>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</si>
  <si>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</si>
  <si>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</si>
  <si>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</si>
  <si>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</si>
  <si>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</si>
  <si>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</si>
  <si>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</si>
  <si>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</si>
  <si>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</si>
  <si>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</si>
  <si>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</si>
  <si>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</si>
  <si>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</si>
  <si>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</si>
  <si>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</si>
  <si>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</si>
  <si>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</si>
  <si>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</si>
  <si>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</si>
  <si>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</si>
  <si>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</si>
  <si>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</si>
  <si>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</si>
  <si>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</si>
  <si>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</si>
  <si>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</si>
  <si>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</si>
  <si>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</si>
  <si>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</si>
  <si>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</si>
  <si>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</si>
  <si>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</si>
  <si>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</si>
  <si>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</si>
  <si>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</si>
  <si>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</si>
  <si>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</si>
  <si>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</si>
  <si>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</si>
  <si>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</si>
  <si>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</si>
  <si>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</si>
  <si>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</si>
  <si>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</si>
  <si>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</si>
  <si>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</si>
  <si>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</si>
  <si>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</si>
  <si>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</si>
  <si>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</si>
  <si>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</si>
  <si>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</si>
  <si>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</si>
  <si>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</si>
  <si>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</si>
  <si>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</si>
  <si>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</si>
  <si>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</si>
  <si>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</si>
  <si>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</si>
  <si>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</si>
  <si>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</si>
  <si>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</si>
  <si>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</si>
  <si>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</si>
  <si>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</si>
  <si>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</si>
  <si>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</si>
  <si>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</si>
  <si>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</si>
  <si>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</si>
  <si>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</si>
  <si>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</si>
  <si>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</si>
  <si>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</si>
  <si>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</si>
  <si>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</si>
  <si>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</si>
  <si>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</si>
  <si>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</si>
  <si>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</si>
  <si>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</si>
  <si>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</si>
  <si>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</si>
  <si>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</si>
  <si>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</si>
  <si>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</si>
  <si>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</si>
  <si>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</si>
  <si>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</si>
  <si>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</si>
  <si>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</si>
  <si>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</si>
  <si>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</si>
  <si>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</si>
  <si>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</si>
  <si>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</si>
  <si>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</si>
  <si>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</si>
  <si>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</si>
  <si>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</si>
  <si>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</si>
  <si>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</si>
  <si>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</si>
  <si>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</si>
  <si>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</si>
  <si>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</si>
  <si>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</si>
  <si>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</si>
  <si>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</si>
  <si>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</si>
  <si>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</si>
  <si>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</si>
  <si>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</si>
  <si>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</si>
  <si>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</si>
  <si>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</si>
  <si>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</si>
  <si>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</si>
  <si>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</si>
  <si>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</si>
  <si>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</si>
  <si>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</si>
  <si>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</si>
  <si>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</si>
  <si>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</si>
  <si>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</si>
  <si>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</si>
  <si>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</si>
  <si>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</si>
  <si>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</si>
  <si>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</si>
  <si>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</si>
  <si>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</si>
  <si>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</si>
  <si>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</si>
  <si>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</si>
  <si>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</si>
  <si>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</si>
  <si>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</si>
  <si>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</si>
  <si>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</si>
  <si>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</si>
  <si>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</si>
  <si>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</si>
  <si>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</si>
  <si>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</si>
  <si>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</si>
  <si>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</si>
  <si>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</si>
  <si>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</si>
  <si>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</si>
  <si>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</si>
  <si>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</si>
  <si>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</si>
  <si>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</si>
  <si>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</si>
  <si>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</si>
  <si>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</si>
  <si>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</si>
  <si>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</si>
  <si>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</si>
  <si>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</si>
  <si>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</si>
  <si>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</si>
  <si>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</si>
  <si>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</si>
  <si>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</si>
  <si>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</si>
  <si>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</si>
  <si>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</si>
  <si>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</si>
  <si>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</si>
  <si>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</si>
  <si>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</si>
  <si>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</si>
  <si>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</si>
  <si>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</si>
  <si>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</si>
  <si>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</si>
  <si>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</si>
  <si>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</si>
  <si>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</si>
  <si>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</si>
  <si>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</si>
  <si>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</si>
  <si>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</si>
  <si>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</si>
  <si>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</si>
  <si>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</si>
  <si>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</si>
  <si>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</si>
  <si>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</si>
  <si>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</si>
  <si>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</si>
  <si>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</si>
  <si>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</si>
  <si>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</si>
  <si>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</si>
  <si>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</si>
  <si>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</si>
  <si>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</si>
  <si>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</si>
  <si>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</si>
  <si>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</si>
  <si>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</si>
  <si>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</si>
  <si>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</si>
  <si>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</si>
  <si>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</si>
  <si>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</si>
  <si>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</si>
  <si>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</si>
  <si>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</si>
  <si>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</si>
  <si>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</si>
  <si>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</si>
  <si>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</si>
  <si>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</si>
  <si>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</si>
  <si>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</si>
  <si>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</si>
  <si>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</si>
  <si>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</si>
  <si>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</si>
  <si>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</si>
  <si>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</si>
  <si>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</si>
  <si>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</si>
  <si>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</si>
  <si>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</si>
  <si>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</si>
  <si>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</si>
  <si>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</si>
  <si>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</si>
  <si>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</si>
  <si>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</si>
  <si>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</si>
  <si>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</si>
  <si>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</si>
  <si>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</si>
  <si>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</si>
  <si>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</si>
  <si>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</si>
  <si>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</si>
  <si>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</si>
  <si>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</si>
  <si>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</si>
  <si>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</si>
  <si>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</si>
  <si>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</si>
  <si>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</si>
  <si>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</si>
  <si>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</si>
  <si>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</si>
  <si>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</si>
  <si>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</si>
  <si>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</si>
  <si>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</si>
  <si>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</si>
  <si>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</si>
  <si>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</si>
  <si>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</si>
  <si>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</si>
  <si>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</si>
  <si>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</si>
  <si>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</si>
  <si>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</si>
  <si>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</si>
  <si>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</si>
  <si>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</si>
  <si>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</si>
  <si>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</si>
  <si>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</si>
  <si>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</si>
  <si>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</si>
  <si>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</si>
  <si>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</si>
  <si>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</si>
  <si>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</si>
  <si>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</si>
  <si>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</si>
  <si>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</si>
  <si>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</si>
  <si>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</si>
  <si>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</si>
  <si>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</si>
  <si>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</si>
  <si>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</si>
  <si>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</si>
  <si>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</si>
  <si>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</si>
  <si>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</si>
  <si>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</si>
  <si>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</si>
  <si>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</si>
  <si>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</si>
  <si>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</si>
  <si>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</si>
  <si>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</si>
  <si>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</si>
  <si>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</si>
  <si>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</si>
  <si>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</si>
  <si>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</si>
  <si>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</si>
  <si>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</si>
  <si>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</si>
  <si>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</si>
  <si>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</si>
  <si>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</si>
  <si>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</si>
  <si>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</si>
  <si>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</si>
  <si>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</si>
  <si>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</si>
  <si>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</si>
  <si>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</si>
  <si>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</si>
  <si>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</si>
  <si>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</si>
  <si>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</si>
  <si>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</si>
  <si>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</si>
  <si>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</si>
  <si>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</si>
  <si>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</si>
  <si>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</si>
  <si>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</si>
  <si>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</si>
  <si>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</si>
  <si>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</si>
  <si>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</si>
  <si>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</si>
  <si>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</si>
  <si>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</si>
  <si>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</si>
  <si>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</si>
  <si>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</si>
  <si>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</si>
  <si>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</si>
  <si>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</si>
  <si>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</si>
  <si>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</si>
  <si>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</si>
  <si>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</si>
  <si>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</si>
  <si>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</si>
  <si>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</si>
  <si>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</si>
  <si>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</si>
  <si>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</si>
  <si>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</si>
  <si>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</si>
  <si>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</si>
  <si>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</si>
  <si>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</si>
  <si>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</si>
  <si>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</si>
  <si>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</si>
  <si>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</si>
  <si>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</si>
  <si>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</si>
  <si>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</si>
  <si>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</si>
  <si>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</si>
  <si>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</si>
  <si>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</si>
  <si>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</si>
  <si>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</si>
  <si>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</si>
  <si>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</si>
  <si>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</si>
  <si>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</si>
  <si>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</si>
  <si>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</si>
  <si>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</si>
  <si>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</si>
  <si>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</si>
  <si>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</si>
  <si>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</si>
  <si>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</si>
  <si>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</si>
  <si>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</si>
  <si>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</si>
  <si>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</si>
  <si>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</si>
  <si>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</si>
  <si>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</si>
  <si>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</si>
  <si>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</si>
  <si>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</si>
  <si>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</si>
  <si>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</si>
  <si>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</si>
  <si>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</si>
  <si>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</si>
  <si>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</si>
  <si>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</si>
  <si>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</si>
  <si>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</si>
  <si>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</si>
  <si>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</si>
  <si>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</si>
  <si>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</si>
  <si>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</si>
  <si>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</si>
  <si>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</si>
  <si>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</si>
  <si>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</si>
  <si>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</si>
  <si>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</si>
  <si>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</si>
  <si>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</si>
  <si>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</si>
  <si>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</si>
  <si>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</si>
  <si>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</si>
  <si>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</si>
  <si>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</si>
  <si>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</si>
  <si>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</si>
  <si>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</si>
  <si>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</si>
  <si>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</si>
  <si>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</si>
  <si>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</si>
  <si>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</si>
  <si>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</si>
  <si>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</si>
  <si>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</si>
  <si>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</si>
  <si>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</si>
  <si>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</si>
  <si>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</si>
  <si>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</si>
  <si>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</si>
  <si>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</si>
  <si>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</si>
  <si>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</si>
  <si>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</si>
  <si>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</si>
  <si>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</si>
  <si>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</si>
  <si>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</si>
  <si>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</si>
  <si>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</si>
  <si>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</si>
  <si>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</si>
  <si>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</si>
  <si>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</si>
  <si>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</si>
  <si>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</si>
  <si>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</si>
  <si>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</si>
  <si>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</si>
  <si>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</si>
  <si>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</si>
  <si>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</si>
  <si>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</si>
  <si>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</si>
  <si>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</si>
  <si>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</si>
  <si>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</si>
  <si>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</si>
  <si>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</si>
  <si>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</si>
  <si>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</si>
  <si>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</si>
  <si>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</si>
  <si>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</si>
  <si>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</si>
  <si>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</si>
  <si>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</si>
  <si>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</si>
  <si>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</si>
  <si>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</si>
  <si>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</si>
  <si>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</si>
  <si>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</si>
  <si>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</si>
  <si>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</si>
  <si>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</si>
  <si>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</si>
  <si>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</si>
  <si>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</si>
  <si>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</si>
  <si>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</si>
  <si>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</si>
  <si>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</si>
  <si>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</si>
  <si>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</si>
  <si>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</si>
  <si>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</si>
  <si>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</si>
  <si>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</si>
  <si>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</si>
  <si>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</si>
  <si>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</si>
  <si>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</si>
  <si>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</si>
  <si>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</si>
  <si>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</si>
  <si>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</si>
  <si>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</si>
  <si>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</si>
  <si>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</si>
  <si>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</si>
  <si>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</si>
  <si>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</si>
  <si>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</si>
  <si>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</si>
  <si>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</si>
  <si>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</si>
  <si>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</si>
  <si>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</si>
  <si>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</si>
  <si>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</si>
  <si>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</si>
  <si>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</si>
  <si>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</si>
  <si>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</si>
  <si>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</si>
  <si>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</si>
  <si>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</si>
  <si>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</si>
  <si>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</si>
  <si>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</si>
  <si>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</si>
  <si>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</si>
  <si>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</si>
  <si>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</si>
  <si>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</si>
  <si>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</si>
  <si>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</si>
  <si>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</si>
  <si>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</si>
  <si>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</si>
  <si>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</si>
  <si>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</si>
  <si>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</si>
  <si>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</si>
  <si>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</si>
  <si>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</si>
  <si>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</si>
  <si>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</si>
  <si>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</si>
  <si>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</si>
  <si>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</si>
  <si>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</si>
  <si>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</si>
  <si>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</si>
  <si>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</si>
  <si>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</si>
  <si>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</si>
  <si>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</si>
  <si>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</si>
  <si>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</si>
  <si>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</si>
  <si>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</si>
  <si>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</si>
  <si>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</si>
  <si>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</si>
  <si>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</si>
  <si>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</si>
  <si>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</si>
  <si>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</si>
  <si>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</si>
  <si>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</si>
  <si>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</si>
  <si>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</si>
  <si>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</si>
  <si>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</si>
  <si>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</si>
  <si>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</si>
  <si>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</si>
  <si>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</si>
  <si>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</si>
  <si>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</si>
  <si>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</si>
  <si>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</si>
  <si>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</si>
  <si>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</si>
  <si>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</si>
  <si>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</si>
  <si>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</si>
  <si>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</si>
  <si>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</si>
  <si>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</si>
  <si>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</si>
  <si>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</si>
  <si>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</si>
  <si>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</si>
  <si>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</si>
  <si>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</si>
  <si>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</si>
  <si>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</si>
  <si>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</si>
  <si>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</si>
  <si>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</si>
  <si>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</si>
  <si>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</si>
  <si>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</si>
  <si>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</si>
  <si>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</si>
  <si>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</si>
  <si>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</si>
  <si>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</si>
  <si>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</si>
  <si>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</si>
  <si>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</si>
  <si>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</si>
  <si>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</si>
  <si>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</si>
  <si>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</si>
  <si>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</si>
  <si>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</si>
  <si>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</si>
  <si>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</si>
  <si>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</si>
  <si>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</si>
  <si>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</si>
  <si>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</si>
  <si>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</si>
  <si>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</si>
  <si>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</si>
  <si>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</si>
  <si>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</si>
  <si>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</si>
  <si>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</si>
  <si>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</si>
  <si>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</si>
  <si>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</si>
  <si>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</si>
  <si>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</si>
  <si>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</si>
  <si>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</si>
  <si>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</si>
  <si>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</si>
  <si>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</si>
  <si>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</si>
  <si>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</si>
  <si>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</si>
  <si>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</si>
  <si>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</si>
  <si>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</si>
  <si>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</si>
  <si>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</si>
  <si>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</si>
  <si>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</si>
  <si>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</si>
  <si>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</si>
  <si>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</si>
  <si>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</si>
  <si>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</si>
  <si>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</si>
  <si>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</si>
  <si>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</si>
  <si>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</si>
  <si>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</si>
  <si>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</si>
  <si>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</si>
  <si>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</si>
  <si>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</si>
  <si>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</si>
  <si>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</si>
  <si>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</si>
  <si>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</si>
  <si>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</si>
  <si>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</si>
  <si>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</si>
  <si>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</si>
  <si>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</si>
  <si>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</si>
  <si>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</si>
  <si>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</si>
  <si>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</si>
  <si>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</si>
  <si>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</si>
  <si>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</si>
  <si>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</si>
  <si>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</si>
  <si>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</si>
  <si>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</si>
  <si>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</si>
  <si>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</si>
  <si>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</si>
  <si>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</si>
  <si>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</si>
  <si>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</si>
  <si>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</si>
  <si>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</si>
  <si>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</si>
  <si>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</si>
  <si>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</si>
  <si>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</si>
  <si>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</si>
  <si>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</si>
  <si>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</si>
  <si>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</si>
  <si>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</si>
  <si>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</si>
  <si>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</si>
  <si>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</si>
  <si>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</si>
  <si>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</si>
  <si>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</si>
  <si>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</si>
  <si>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</si>
  <si>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</si>
  <si>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</si>
  <si>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</si>
  <si>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</si>
  <si>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</si>
  <si>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</si>
  <si>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</si>
  <si>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</si>
  <si>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</si>
  <si>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</si>
  <si>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</si>
  <si>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</si>
  <si>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</si>
  <si>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</si>
  <si>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</si>
  <si>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</si>
  <si>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</si>
  <si>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</si>
  <si>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</si>
  <si>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</si>
  <si>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</si>
  <si>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</si>
  <si>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</si>
  <si>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</si>
  <si>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</si>
  <si>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</si>
  <si>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</si>
  <si>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</si>
  <si>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</si>
  <si>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</si>
  <si>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</si>
  <si>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</si>
  <si>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</si>
  <si>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</si>
  <si>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</si>
  <si>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</si>
  <si>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</si>
  <si>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</si>
  <si>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</si>
  <si>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</si>
  <si>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</si>
  <si>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</si>
  <si>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</si>
  <si>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</si>
  <si>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</si>
  <si>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</si>
  <si>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</si>
  <si>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</si>
  <si>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</si>
  <si>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</si>
  <si>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</si>
  <si>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</si>
  <si>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</si>
  <si>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</si>
  <si>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</si>
  <si>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</si>
  <si>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</si>
  <si>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</si>
  <si>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</si>
  <si>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</si>
  <si>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</si>
  <si>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</si>
  <si>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</si>
  <si>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</si>
  <si>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</si>
  <si>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</si>
  <si>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</si>
  <si>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</si>
  <si>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</si>
  <si>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</si>
  <si>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</si>
  <si>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</si>
  <si>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</si>
  <si>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</si>
  <si>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</si>
  <si>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</si>
  <si>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</si>
  <si>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</si>
  <si>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</si>
  <si>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</si>
  <si>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</si>
  <si>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</si>
  <si>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</si>
  <si>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</si>
  <si>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</si>
  <si>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</si>
  <si>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</si>
  <si>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</si>
  <si>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</si>
  <si>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</si>
  <si>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</si>
  <si>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</si>
  <si>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</si>
  <si>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</si>
  <si>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</si>
  <si>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</si>
  <si>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</si>
  <si>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</si>
  <si>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</si>
  <si>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</si>
  <si>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</si>
  <si>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</si>
  <si>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</si>
  <si>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</si>
  <si>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</si>
  <si>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</si>
  <si>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</si>
  <si>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</si>
  <si>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</si>
  <si>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</si>
  <si>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</si>
  <si>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</si>
  <si>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</si>
  <si>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</si>
  <si>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</si>
  <si>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</si>
  <si>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</si>
  <si>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</si>
  <si>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</si>
  <si>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</si>
  <si>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</si>
  <si>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</si>
  <si>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</si>
  <si>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</si>
  <si>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</si>
  <si>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</si>
  <si>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</si>
  <si>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</si>
  <si>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</si>
  <si>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</si>
  <si>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</si>
  <si>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</si>
  <si>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</si>
  <si>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</si>
  <si>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</si>
  <si>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</si>
  <si>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</si>
  <si>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</si>
  <si>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</si>
  <si>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</si>
  <si>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</si>
  <si>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</si>
  <si>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</si>
  <si>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</si>
  <si>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</si>
  <si>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</si>
  <si>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</si>
  <si>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</si>
  <si>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</si>
  <si>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</si>
  <si>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</si>
  <si>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</si>
  <si>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</si>
  <si>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</si>
  <si>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</si>
  <si>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</si>
  <si>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</si>
  <si>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</si>
  <si>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</si>
  <si>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</si>
  <si>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</si>
  <si>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</si>
  <si>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</si>
  <si>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</si>
  <si>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</si>
  <si>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</si>
  <si>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</si>
  <si>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</si>
  <si>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</si>
  <si>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</si>
  <si>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</si>
  <si>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</si>
  <si>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</si>
  <si>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</si>
  <si>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</si>
  <si>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</si>
  <si>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</si>
  <si>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</si>
  <si>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</si>
  <si>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</si>
  <si>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</si>
  <si>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</si>
  <si>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</si>
  <si>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</si>
  <si>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</si>
  <si>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</si>
  <si>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</si>
  <si>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</si>
  <si>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</si>
  <si>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</si>
  <si>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</si>
  <si>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</si>
  <si>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</si>
  <si>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</si>
  <si>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</si>
  <si>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</si>
  <si>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</si>
  <si>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</si>
  <si>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</si>
  <si>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</si>
  <si>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</si>
  <si>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</si>
  <si>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</si>
  <si>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</si>
  <si>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</si>
  <si>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</si>
  <si>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</si>
  <si>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</si>
  <si>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</si>
  <si>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</si>
  <si>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</si>
  <si>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</si>
  <si>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</si>
  <si>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</si>
  <si>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</si>
  <si>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</si>
  <si>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</si>
  <si>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</si>
  <si>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</si>
  <si>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</si>
  <si>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</si>
  <si>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</si>
  <si>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</si>
  <si>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</si>
  <si>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</si>
  <si>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</si>
  <si>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</si>
  <si>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</si>
  <si>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</si>
  <si>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</si>
  <si>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</si>
  <si>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</si>
  <si>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</si>
  <si>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</si>
  <si>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</si>
  <si>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</si>
  <si>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</si>
  <si>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</si>
  <si>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</si>
  <si>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</si>
  <si>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</si>
  <si>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</si>
  <si>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</si>
  <si>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</si>
  <si>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</si>
  <si>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</si>
  <si>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</si>
  <si>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</si>
  <si>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</si>
  <si>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</si>
  <si>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</si>
  <si>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</si>
  <si>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</si>
  <si>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</si>
  <si>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</si>
  <si>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</si>
  <si>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</si>
  <si>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</si>
  <si>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</si>
  <si>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</si>
  <si>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</si>
  <si>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</si>
  <si>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</si>
  <si>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</si>
  <si>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</si>
  <si>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</si>
  <si>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</si>
  <si>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</si>
  <si>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</si>
  <si>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</si>
  <si>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</si>
  <si>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</si>
  <si>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</si>
  <si>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</si>
  <si>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</si>
  <si>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</si>
  <si>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</si>
  <si>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</si>
  <si>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</si>
  <si>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</si>
  <si>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</si>
  <si>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</si>
  <si>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</si>
  <si>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</si>
  <si>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</si>
  <si>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</si>
  <si>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</si>
  <si>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</si>
  <si>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</si>
  <si>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</si>
  <si>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</si>
  <si>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</si>
  <si>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</si>
  <si>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</si>
  <si>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</si>
  <si>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</si>
  <si>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</si>
  <si>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</si>
  <si>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</si>
  <si>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</si>
  <si>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</si>
  <si>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</si>
  <si>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</si>
  <si>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</si>
  <si>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</si>
  <si>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</si>
  <si>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</si>
  <si>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</si>
  <si>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</si>
  <si>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</si>
  <si>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</si>
  <si>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</si>
  <si>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</si>
  <si>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</si>
  <si>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</si>
  <si>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</si>
  <si>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</si>
  <si>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</si>
  <si>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</si>
  <si>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</si>
  <si>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</si>
  <si>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</si>
  <si>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</si>
  <si>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</si>
  <si>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</si>
  <si>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</si>
  <si>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</si>
  <si>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</si>
  <si>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</si>
  <si>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</si>
  <si>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</si>
  <si>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</si>
  <si>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</si>
  <si>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</si>
  <si>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</si>
  <si>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</si>
  <si>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</si>
  <si>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</si>
  <si>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</si>
  <si>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</si>
  <si>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</si>
  <si>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</si>
  <si>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</si>
  <si>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</si>
  <si>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</si>
  <si>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</si>
  <si>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</si>
  <si>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</si>
  <si>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</si>
  <si>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</si>
  <si>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</si>
  <si>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</si>
  <si>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</si>
  <si>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</si>
  <si>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</si>
  <si>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</si>
  <si>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</si>
  <si>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</si>
  <si>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</si>
  <si>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</si>
  <si>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</si>
  <si>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</si>
  <si>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</si>
  <si>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</si>
  <si>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</si>
  <si>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</si>
  <si>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</si>
  <si>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</si>
  <si>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</si>
  <si>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</si>
  <si>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</si>
  <si>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</si>
  <si>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</si>
  <si>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</si>
  <si>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</si>
  <si>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</si>
  <si>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</si>
  <si>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</si>
  <si>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</si>
  <si>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</si>
  <si>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</si>
  <si>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</si>
  <si>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</si>
  <si>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</si>
  <si>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</si>
  <si>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</si>
  <si>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</si>
  <si>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</si>
  <si>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</si>
  <si>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</si>
  <si>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</si>
  <si>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</si>
  <si>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</si>
  <si>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</si>
  <si>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</si>
  <si>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</si>
  <si>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</si>
  <si>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</si>
  <si>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</si>
  <si>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</si>
  <si>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</si>
  <si>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</si>
  <si>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</si>
  <si>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</si>
  <si>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</si>
  <si>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</si>
  <si>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</si>
  <si>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</si>
  <si>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</si>
  <si>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</si>
  <si>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</si>
  <si>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</si>
  <si>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</si>
  <si>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</si>
  <si>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</si>
  <si>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</si>
  <si>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</si>
  <si>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</si>
  <si>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</si>
  <si>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</si>
  <si>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</si>
  <si>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</si>
  <si>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</si>
  <si>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</si>
  <si>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</si>
  <si>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</si>
  <si>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</si>
  <si>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</si>
  <si>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</si>
  <si>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</si>
  <si>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</si>
  <si>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</si>
  <si>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</si>
  <si>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</si>
  <si>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</si>
  <si>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</si>
  <si>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</si>
  <si>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</si>
  <si>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</si>
  <si>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</si>
  <si>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</si>
  <si>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</si>
  <si>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</si>
  <si>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</si>
  <si>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</si>
  <si>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</si>
  <si>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</si>
  <si>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</si>
  <si>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</si>
  <si>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</si>
  <si>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</si>
  <si>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</si>
  <si>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</si>
  <si>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</si>
  <si>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</si>
  <si>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</si>
  <si>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</si>
  <si>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</si>
  <si>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</si>
  <si>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</si>
  <si>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</si>
  <si>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</si>
  <si>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</si>
  <si>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</si>
  <si>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</si>
  <si>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</si>
  <si>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</si>
  <si>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</si>
  <si>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</si>
  <si>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</si>
  <si>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</si>
  <si>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</si>
  <si>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</si>
  <si>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</si>
  <si>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</si>
  <si>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</si>
  <si>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</si>
  <si>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</si>
  <si>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</si>
  <si>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</si>
  <si>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</si>
  <si>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</si>
  <si>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</si>
  <si>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</si>
  <si>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</si>
  <si>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</si>
  <si>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</si>
  <si>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</si>
  <si>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</si>
  <si>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</si>
  <si>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</si>
  <si>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</si>
  <si>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</si>
  <si>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</si>
  <si>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</si>
  <si>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</si>
  <si>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</si>
  <si>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</si>
  <si>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</si>
  <si>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</si>
  <si>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</si>
  <si>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</si>
  <si>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</si>
  <si>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</si>
  <si>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</si>
  <si>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</si>
  <si>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</si>
  <si>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</si>
  <si>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</si>
  <si>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</si>
  <si>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</si>
  <si>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</si>
  <si>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</si>
  <si>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</si>
  <si>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</si>
  <si>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</si>
  <si>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</si>
  <si>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</si>
  <si>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</si>
  <si>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</si>
  <si>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</si>
  <si>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</si>
  <si>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</si>
  <si>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</si>
  <si>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</si>
  <si>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</si>
  <si>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</si>
  <si>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</si>
  <si>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</si>
  <si>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</si>
  <si>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</si>
  <si>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</si>
  <si>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</si>
  <si>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</si>
  <si>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</si>
  <si>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</si>
  <si>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</si>
  <si>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</si>
  <si>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</si>
  <si>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</si>
  <si>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</si>
  <si>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</si>
  <si>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</si>
  <si>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</si>
  <si>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</si>
  <si>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</si>
  <si>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</si>
  <si>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</si>
  <si>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</si>
  <si>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</si>
  <si>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</si>
  <si>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</si>
  <si>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</si>
  <si>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</si>
  <si>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</si>
  <si>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</si>
  <si>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</si>
  <si>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</si>
  <si>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</si>
  <si>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</si>
  <si>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</si>
  <si>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</si>
  <si>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</si>
  <si>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</si>
  <si>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</si>
  <si>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</si>
  <si>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</si>
  <si>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</si>
  <si>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</si>
  <si>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</si>
  <si>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</si>
  <si>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</si>
  <si>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</si>
  <si>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</si>
  <si>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</si>
  <si>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</si>
  <si>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</si>
  <si>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</si>
  <si>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</si>
  <si>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</si>
  <si>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</si>
  <si>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</si>
  <si>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</si>
  <si>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</si>
  <si>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</si>
  <si>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</si>
  <si>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</si>
  <si>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</si>
  <si>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</si>
  <si>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</si>
  <si>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</si>
  <si>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</si>
  <si>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</si>
  <si>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</si>
  <si>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</si>
  <si>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</si>
  <si>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</si>
  <si>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</si>
  <si>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</si>
  <si>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</si>
  <si>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</si>
  <si>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</si>
  <si>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</si>
  <si>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</si>
  <si>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</si>
  <si>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</si>
  <si>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</si>
  <si>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</si>
  <si>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</si>
  <si>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</si>
  <si>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</si>
  <si>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</si>
  <si>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</si>
  <si>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</si>
  <si>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</si>
  <si>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</si>
  <si>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</si>
  <si>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</si>
  <si>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</si>
  <si>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</si>
  <si>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</si>
  <si>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</si>
  <si>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</si>
  <si>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</si>
  <si>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</si>
  <si>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</si>
  <si>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</si>
  <si>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</si>
  <si>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</si>
  <si>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</si>
  <si>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</si>
  <si>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</si>
  <si>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</si>
  <si>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</si>
  <si>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</si>
  <si>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</si>
  <si>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</si>
  <si>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</si>
  <si>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</si>
  <si>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</si>
  <si>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</si>
  <si>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</si>
  <si>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</si>
  <si>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</si>
  <si>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</si>
  <si>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</si>
  <si>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</si>
  <si>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</si>
  <si>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</si>
  <si>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</si>
  <si>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</si>
  <si>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</si>
  <si>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</si>
  <si>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</si>
  <si>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</si>
  <si>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</si>
  <si>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</si>
  <si>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</si>
  <si>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</si>
  <si>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</si>
  <si>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</si>
  <si>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</si>
  <si>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</si>
  <si>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</si>
  <si>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</si>
  <si>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</si>
  <si>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</si>
  <si>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</si>
  <si>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</si>
  <si>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</si>
  <si>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</si>
  <si>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</si>
  <si>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</si>
  <si>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</si>
  <si>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</si>
  <si>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</si>
  <si>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</si>
  <si>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</si>
  <si>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</si>
  <si>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</si>
  <si>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</si>
  <si>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</si>
  <si>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</si>
  <si>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</si>
  <si>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</si>
  <si>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</si>
  <si>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</si>
  <si>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</si>
  <si>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</si>
  <si>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</si>
  <si>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</si>
  <si>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</si>
  <si>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</si>
  <si>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</si>
  <si>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</si>
  <si>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</si>
  <si>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</si>
  <si>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</si>
  <si>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</si>
  <si>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</si>
  <si>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</si>
  <si>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</si>
  <si>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</si>
  <si>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</si>
  <si>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</si>
  <si>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</si>
  <si>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</si>
  <si>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</si>
  <si>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</si>
  <si>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</si>
  <si>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</si>
  <si>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</si>
  <si>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</si>
  <si>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</si>
  <si>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</si>
  <si>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</si>
  <si>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</si>
  <si>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</si>
  <si>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</si>
  <si>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</si>
  <si>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</si>
  <si>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</si>
  <si>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</si>
  <si>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</si>
  <si>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</si>
  <si>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</si>
  <si>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</si>
  <si>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</si>
  <si>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</si>
  <si>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</si>
  <si>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</si>
  <si>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</si>
  <si>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</si>
  <si>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</si>
  <si>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</si>
  <si>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</si>
  <si>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</si>
  <si>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</si>
  <si>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</si>
  <si>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</si>
  <si>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</si>
  <si>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</si>
  <si>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</si>
  <si>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</si>
  <si>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</si>
  <si>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</si>
  <si>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</si>
  <si>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</si>
  <si>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</si>
  <si>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</si>
  <si>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</si>
  <si>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</si>
  <si>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</si>
  <si>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</si>
  <si>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</si>
  <si>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</si>
  <si>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</si>
  <si>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</si>
  <si>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</si>
  <si>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</si>
  <si>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</si>
  <si>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</si>
  <si>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</si>
  <si>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</si>
  <si>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</si>
  <si>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</si>
  <si>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</si>
  <si>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</si>
  <si>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</si>
  <si>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</si>
  <si>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</si>
  <si>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</si>
  <si>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</si>
  <si>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</si>
  <si>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</si>
  <si>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</si>
  <si>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</si>
  <si>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</si>
  <si>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</si>
  <si>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</si>
  <si>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</si>
  <si>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</si>
  <si>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</si>
  <si>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</si>
  <si>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</si>
  <si>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</si>
  <si>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</si>
  <si>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</si>
  <si>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</si>
  <si>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</si>
  <si>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</si>
  <si>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</si>
  <si>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</si>
  <si>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</si>
  <si>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</si>
  <si>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</si>
  <si>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</si>
  <si>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</si>
  <si>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</si>
  <si>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</si>
  <si>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</si>
  <si>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</si>
  <si>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</si>
  <si>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</si>
  <si>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</si>
  <si>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</si>
  <si>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</si>
  <si>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</si>
  <si>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</si>
  <si>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</si>
  <si>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</si>
  <si>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</si>
  <si>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</si>
  <si>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</si>
  <si>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</si>
  <si>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</si>
  <si>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</si>
  <si>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</si>
  <si>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</si>
  <si>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</si>
  <si>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</si>
  <si>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</si>
  <si>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</si>
  <si>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</si>
  <si>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</si>
  <si>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</si>
  <si>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</si>
  <si>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</si>
  <si>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</si>
  <si>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</si>
  <si>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</si>
  <si>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</si>
  <si>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</si>
  <si>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</si>
  <si>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</si>
  <si>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</si>
  <si>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</si>
  <si>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</si>
  <si>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</si>
  <si>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</si>
  <si>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</si>
  <si>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</si>
  <si>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</si>
  <si>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</si>
  <si>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</si>
  <si>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</si>
  <si>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</si>
  <si>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</si>
  <si>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</si>
  <si>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</si>
  <si>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</si>
  <si>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</si>
  <si>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</si>
  <si>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</si>
  <si>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</si>
  <si>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</si>
  <si>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</si>
  <si>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</si>
  <si>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</si>
  <si>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</si>
  <si>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</si>
  <si>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</si>
  <si>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</si>
  <si>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</si>
  <si>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</si>
  <si>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</si>
  <si>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</si>
  <si>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</si>
  <si>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</si>
  <si>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</si>
  <si>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</si>
  <si>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</si>
  <si>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</si>
  <si>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</si>
  <si>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</si>
  <si>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</si>
  <si>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</si>
  <si>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</si>
  <si>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</si>
  <si>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</si>
  <si>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</si>
  <si>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</si>
  <si>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</si>
  <si>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</si>
  <si>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</si>
  <si>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</si>
  <si>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</si>
  <si>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</si>
  <si>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</si>
  <si>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</si>
  <si>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</si>
  <si>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</si>
  <si>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</si>
  <si>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</si>
  <si>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</si>
  <si>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</si>
  <si>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</si>
  <si>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</si>
  <si>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</si>
  <si>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</si>
  <si>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</si>
  <si>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</si>
  <si>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</si>
  <si>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</si>
  <si>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</si>
  <si>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</si>
  <si>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</si>
  <si>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</si>
  <si>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</si>
  <si>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</si>
  <si>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</si>
  <si>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</si>
  <si>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</si>
  <si>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</si>
  <si>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</si>
  <si>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</si>
  <si>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</si>
  <si>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</si>
  <si>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</si>
  <si>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</si>
  <si>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</si>
  <si>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</si>
  <si>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</si>
  <si>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</si>
  <si>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</si>
  <si>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</si>
  <si>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</si>
  <si>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</si>
  <si>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</si>
  <si>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</si>
  <si>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</si>
  <si>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</si>
  <si>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</si>
  <si>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</si>
  <si>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</si>
  <si>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</si>
  <si>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</si>
  <si>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</si>
  <si>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</si>
  <si>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</si>
  <si>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</si>
  <si>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</si>
  <si>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</si>
  <si>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</si>
  <si>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</si>
  <si>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</si>
  <si>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</si>
  <si>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</si>
  <si>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</si>
  <si>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</si>
  <si>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</si>
  <si>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</si>
  <si>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</si>
  <si>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</si>
  <si>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</si>
  <si>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</si>
  <si>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</si>
  <si>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</si>
  <si>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</si>
  <si>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</si>
  <si>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</si>
  <si>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</si>
  <si>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</si>
  <si>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</si>
  <si>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</si>
  <si>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</si>
  <si>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</si>
  <si>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</si>
  <si>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</si>
  <si>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</si>
  <si>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</si>
  <si>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</si>
  <si>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</si>
  <si>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</si>
  <si>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</si>
  <si>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</si>
  <si>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</si>
  <si>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</si>
  <si>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</si>
  <si>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</si>
  <si>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</si>
  <si>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</si>
  <si>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</si>
  <si>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</si>
  <si>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</si>
  <si>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</si>
  <si>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</si>
  <si>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</si>
  <si>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</si>
  <si>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</si>
  <si>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</si>
  <si>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</si>
  <si>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</si>
  <si>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</si>
  <si>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</si>
  <si>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</si>
  <si>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</si>
  <si>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</si>
  <si>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</si>
  <si>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</si>
  <si>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</si>
  <si>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</si>
  <si>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</si>
  <si>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</si>
  <si>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</si>
  <si>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</si>
  <si>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</si>
  <si>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</si>
  <si>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</si>
  <si>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</si>
  <si>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</si>
  <si>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</si>
  <si>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</si>
  <si>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</si>
  <si>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</si>
  <si>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</si>
  <si>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</si>
  <si>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</si>
  <si>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</si>
  <si>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</si>
  <si>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</si>
  <si>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</si>
  <si>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</si>
  <si>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</si>
  <si>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</si>
  <si>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</si>
  <si>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</si>
  <si>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</si>
  <si>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</si>
  <si>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</si>
  <si>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</si>
  <si>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</si>
  <si>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</si>
  <si>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</si>
  <si>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</si>
  <si>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</si>
  <si>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</si>
  <si>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</si>
  <si>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</si>
  <si>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</si>
  <si>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</si>
  <si>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</si>
  <si>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</si>
  <si>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</si>
  <si>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</si>
  <si>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</si>
  <si>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</si>
  <si>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</si>
  <si>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</si>
  <si>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</si>
  <si>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</si>
  <si>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</si>
  <si>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</si>
  <si>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</si>
  <si>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</si>
  <si>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</si>
  <si>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</si>
  <si>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</si>
  <si>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</si>
  <si>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</si>
  <si>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</si>
  <si>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</si>
  <si>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</si>
  <si>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</si>
  <si>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</si>
  <si>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</si>
  <si>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</si>
  <si>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</si>
  <si>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</si>
  <si>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</si>
  <si>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</si>
  <si>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</si>
  <si>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</si>
  <si>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</si>
  <si>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</si>
  <si>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</si>
  <si>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</si>
  <si>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</si>
  <si>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</si>
  <si>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</si>
  <si>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</si>
  <si>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</si>
  <si>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</si>
  <si>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</si>
  <si>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</si>
  <si>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</si>
  <si>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</si>
  <si>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</si>
  <si>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</si>
  <si>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</si>
  <si>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</si>
  <si>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</si>
  <si>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</si>
  <si>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</si>
  <si>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</si>
  <si>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</si>
  <si>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</si>
  <si>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</si>
  <si>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</si>
  <si>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</si>
  <si>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</si>
  <si>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</si>
  <si>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</si>
  <si>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</si>
  <si>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</si>
  <si>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</si>
  <si>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</si>
  <si>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</si>
  <si>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</si>
  <si>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</si>
  <si>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</si>
  <si>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</si>
  <si>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</si>
  <si>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</si>
  <si>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</si>
  <si>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</si>
  <si>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</si>
  <si>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</si>
  <si>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</si>
  <si>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</si>
  <si>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</si>
  <si>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</si>
  <si>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</si>
  <si>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</si>
  <si>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</si>
  <si>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</si>
  <si>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</si>
  <si>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</si>
  <si>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</si>
  <si>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</si>
  <si>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</si>
  <si>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</si>
  <si>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</si>
  <si>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</si>
  <si>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</si>
  <si>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</si>
  <si>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</si>
  <si>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</si>
  <si>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</si>
  <si>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</si>
  <si>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</si>
  <si>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</si>
  <si>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</si>
  <si>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</si>
  <si>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</si>
  <si>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</si>
  <si>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</si>
  <si>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</si>
  <si>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</si>
  <si>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</si>
  <si>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</si>
  <si>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</si>
  <si>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</si>
  <si>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</si>
  <si>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</si>
  <si>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</si>
  <si>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</si>
  <si>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</si>
  <si>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</si>
  <si>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</si>
  <si>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</si>
  <si>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</si>
  <si>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</si>
  <si>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</si>
  <si>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</si>
  <si>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</si>
  <si>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</si>
  <si>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</si>
  <si>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</si>
  <si>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</si>
  <si>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</si>
  <si>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</si>
  <si>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</si>
  <si>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</si>
  <si>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</si>
  <si>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</si>
  <si>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</si>
  <si>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</si>
  <si>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</si>
  <si>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</si>
  <si>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</si>
  <si>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</si>
  <si>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</si>
  <si>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</si>
  <si>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</si>
  <si>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</si>
  <si>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</si>
  <si>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</si>
  <si>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</si>
  <si>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</si>
  <si>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</si>
  <si>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</si>
  <si>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</si>
  <si>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</si>
  <si>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</si>
  <si>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</si>
  <si>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</si>
  <si>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</si>
  <si>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</si>
  <si>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</si>
  <si>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</si>
  <si>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</si>
  <si>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</si>
  <si>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</si>
  <si>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</si>
  <si>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</si>
  <si>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</si>
  <si>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</si>
  <si>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</si>
  <si>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</si>
  <si>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</si>
  <si>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</si>
  <si>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</si>
  <si>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</si>
  <si>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</si>
  <si>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</si>
  <si>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</si>
  <si>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</si>
  <si>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</si>
  <si>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</si>
  <si>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</si>
  <si>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</si>
  <si>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</si>
  <si>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</si>
  <si>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</si>
  <si>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</si>
  <si>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</si>
  <si>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</si>
  <si>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</si>
  <si>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</si>
  <si>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</si>
  <si>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</si>
  <si>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</si>
  <si>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</si>
  <si>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</si>
  <si>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</si>
  <si>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</si>
  <si>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</si>
  <si>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</si>
  <si>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</si>
  <si>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</si>
  <si>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</si>
  <si>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</si>
  <si>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</si>
  <si>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</si>
  <si>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</si>
  <si>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</si>
  <si>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</si>
  <si>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</si>
  <si>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</si>
  <si>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</si>
  <si>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</si>
  <si>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</si>
  <si>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</si>
  <si>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</si>
  <si>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</si>
  <si>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</si>
  <si>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</si>
  <si>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</si>
  <si>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</si>
  <si>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</si>
  <si>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</si>
  <si>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</si>
  <si>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</si>
  <si>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</si>
  <si>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</si>
  <si>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</si>
  <si>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</si>
  <si>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</si>
  <si>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</si>
  <si>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</si>
  <si>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</si>
  <si>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</si>
  <si>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</si>
  <si>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</si>
  <si>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</si>
  <si>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</si>
  <si>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</si>
  <si>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</si>
  <si>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</si>
  <si>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</si>
  <si>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</si>
  <si>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</si>
  <si>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</si>
  <si>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</si>
  <si>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</si>
  <si>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</si>
  <si>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</si>
  <si>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</si>
  <si>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</si>
  <si>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</si>
  <si>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</si>
  <si>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</si>
  <si>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</si>
  <si>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</si>
  <si>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</si>
  <si>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</si>
  <si>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</si>
  <si>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</si>
  <si>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</si>
  <si>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</si>
  <si>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</si>
  <si>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</si>
  <si>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</si>
  <si>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</si>
  <si>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</si>
  <si>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</si>
  <si>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</si>
  <si>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</si>
  <si>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</si>
  <si>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</si>
  <si>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</si>
  <si>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</si>
  <si>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</si>
  <si>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</si>
  <si>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</si>
  <si>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</si>
  <si>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</si>
  <si>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</si>
  <si>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</si>
  <si>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</si>
  <si>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</si>
  <si>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</si>
  <si>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</si>
  <si>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</si>
  <si>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</si>
  <si>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</si>
  <si>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</si>
  <si>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</si>
  <si>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</si>
  <si>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</si>
  <si>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</si>
  <si>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</si>
  <si>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</si>
  <si>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</si>
  <si>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</si>
  <si>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</si>
  <si>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</si>
  <si>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</si>
  <si>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</si>
  <si>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</si>
  <si>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</si>
  <si>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</si>
  <si>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</si>
  <si>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</si>
  <si>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</si>
  <si>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</si>
  <si>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</si>
  <si>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</si>
  <si>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</si>
  <si>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</si>
  <si>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</si>
  <si>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</si>
  <si>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</si>
  <si>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</si>
  <si>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</si>
  <si>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</si>
  <si>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</si>
  <si>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</si>
  <si>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</si>
  <si>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</si>
  <si>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</si>
  <si>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</si>
  <si>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</si>
  <si>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</si>
  <si>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</si>
  <si>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</si>
  <si>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</si>
  <si>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</si>
  <si>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</si>
  <si>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</si>
  <si>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</si>
  <si>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</si>
  <si>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</si>
  <si>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</si>
  <si>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</si>
  <si>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</si>
  <si>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</si>
  <si>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</si>
  <si>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</si>
  <si>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</si>
  <si>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</si>
  <si>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</si>
  <si>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</si>
  <si>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</si>
  <si>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</si>
  <si>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</si>
  <si>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</si>
  <si>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</si>
  <si>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</si>
  <si>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</si>
  <si>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</si>
  <si>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</si>
  <si>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</si>
  <si>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</si>
  <si>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</si>
  <si>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</si>
  <si>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</si>
  <si>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</si>
  <si>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</si>
  <si>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</si>
  <si>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</si>
  <si>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</si>
  <si>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</si>
  <si>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</si>
  <si>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</si>
  <si>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</si>
  <si>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</si>
  <si>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</si>
  <si>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</si>
  <si>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</si>
  <si>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</si>
  <si>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</si>
  <si>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</si>
  <si>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</si>
  <si>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</si>
  <si>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</si>
  <si>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</si>
  <si>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</si>
  <si>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</si>
  <si>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</si>
  <si>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</si>
  <si>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</si>
  <si>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</si>
  <si>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</si>
  <si>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</si>
  <si>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</si>
  <si>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</si>
  <si>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</si>
  <si>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</si>
  <si>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</si>
  <si>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</si>
  <si>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</si>
  <si>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</si>
  <si>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</si>
  <si>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</si>
  <si>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</si>
  <si>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</si>
  <si>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</si>
  <si>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</si>
  <si>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</si>
  <si>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</si>
  <si>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</si>
  <si>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</si>
  <si>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</si>
  <si>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</si>
  <si>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</si>
  <si>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</si>
  <si>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</si>
  <si>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</si>
  <si>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</si>
  <si>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</si>
  <si>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</si>
  <si>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</si>
  <si>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</si>
  <si>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</si>
  <si>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</si>
  <si>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</si>
  <si>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</si>
  <si>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</si>
  <si>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</si>
  <si>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</si>
  <si>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</si>
  <si>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</si>
  <si>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</si>
  <si>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</si>
  <si>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</si>
  <si>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</si>
  <si>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</si>
  <si>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</si>
  <si>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</si>
  <si>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</si>
  <si>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</si>
  <si>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</si>
  <si>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</si>
  <si>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</si>
  <si>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</si>
  <si>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</si>
  <si>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</si>
  <si>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</si>
  <si>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</si>
  <si>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</si>
  <si>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</si>
  <si>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</si>
  <si>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</si>
  <si>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</si>
  <si>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</si>
  <si>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</si>
  <si>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</si>
  <si>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</si>
  <si>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</si>
  <si>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</si>
  <si>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</si>
  <si>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</si>
  <si>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</si>
  <si>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</si>
  <si>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</si>
  <si>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</si>
  <si>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</si>
  <si>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</si>
  <si>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</si>
  <si>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</si>
  <si>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</si>
  <si>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</si>
  <si>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</si>
  <si>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</si>
  <si>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</si>
  <si>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</si>
  <si>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</si>
  <si>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</si>
  <si>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</si>
  <si>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</si>
  <si>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</si>
  <si>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</si>
  <si>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</si>
  <si>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</si>
  <si>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</si>
  <si>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</si>
  <si>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</si>
  <si>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</si>
  <si>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</si>
  <si>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</si>
  <si>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</si>
  <si>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</si>
  <si>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</si>
  <si>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</si>
  <si>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</si>
  <si>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</si>
  <si>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</si>
  <si>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</si>
  <si>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</si>
  <si>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</si>
  <si>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</si>
  <si>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</si>
  <si>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</si>
  <si>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</si>
  <si>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</si>
  <si>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</si>
  <si>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</si>
  <si>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</si>
  <si>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</si>
  <si>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</si>
  <si>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</si>
  <si>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</si>
  <si>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</si>
  <si>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</si>
  <si>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</si>
  <si>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</si>
  <si>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</si>
  <si>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</si>
  <si>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</si>
  <si>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</si>
  <si>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</si>
  <si>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</si>
  <si>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</si>
  <si>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</si>
  <si>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</si>
  <si>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</si>
  <si>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</si>
  <si>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</si>
  <si>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</si>
  <si>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</si>
  <si>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</si>
  <si>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</si>
  <si>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</si>
  <si>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</si>
  <si>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</si>
  <si>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</si>
  <si>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</si>
  <si>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</si>
  <si>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</si>
  <si>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</si>
  <si>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</si>
  <si>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</si>
  <si>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</si>
  <si>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</si>
  <si>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</si>
  <si>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</si>
  <si>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</si>
  <si>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</si>
  <si>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</si>
  <si>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</si>
  <si>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</si>
  <si>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</si>
  <si>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</si>
  <si>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</si>
  <si>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</si>
  <si>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</si>
  <si>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</si>
  <si>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</si>
  <si>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</si>
  <si>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</si>
  <si>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</si>
  <si>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</si>
  <si>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</si>
  <si>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</si>
  <si>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</si>
  <si>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</si>
  <si>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</si>
  <si>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</si>
  <si>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</si>
  <si>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</si>
  <si>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</si>
  <si>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</si>
  <si>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</si>
  <si>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</si>
  <si>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</si>
  <si>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</si>
  <si>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</si>
  <si>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</si>
  <si>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</si>
  <si>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</si>
  <si>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</si>
  <si>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</si>
  <si>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</si>
  <si>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</si>
  <si>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</si>
  <si>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</si>
  <si>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</si>
  <si>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</si>
  <si>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</si>
  <si>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</si>
  <si>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</si>
  <si>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</si>
  <si>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</si>
  <si>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</si>
  <si>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</si>
  <si>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</si>
  <si>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</si>
  <si>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</si>
  <si>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</si>
  <si>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</si>
  <si>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</si>
  <si>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</si>
  <si>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</si>
  <si>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</si>
  <si>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</si>
  <si>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</si>
  <si>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</si>
  <si>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</si>
  <si>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</si>
  <si>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</si>
  <si>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</si>
  <si>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</si>
  <si>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</si>
  <si>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</si>
  <si>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</si>
  <si>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</si>
  <si>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</si>
  <si>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</si>
  <si>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</si>
  <si>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</si>
  <si>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</si>
  <si>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</si>
  <si>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</si>
  <si>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</si>
  <si>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</si>
  <si>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</si>
  <si>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</si>
  <si>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</si>
  <si>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</si>
  <si>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</si>
  <si>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</si>
  <si>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</si>
  <si>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</si>
  <si>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</si>
  <si>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</si>
  <si>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</si>
  <si>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</si>
  <si>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</si>
  <si>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</si>
  <si>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</si>
  <si>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</si>
  <si>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</si>
  <si>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</si>
  <si>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</si>
  <si>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</si>
  <si>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</si>
  <si>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</si>
  <si>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</si>
  <si>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</si>
  <si>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</si>
  <si>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</si>
  <si>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</si>
  <si>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</si>
  <si>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</si>
  <si>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</si>
  <si>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</si>
  <si>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</si>
  <si>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</si>
  <si>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</si>
  <si>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</si>
  <si>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</si>
  <si>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</si>
  <si>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</si>
  <si>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</si>
  <si>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</si>
  <si>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</si>
  <si>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</si>
  <si>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</si>
  <si>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</si>
  <si>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</si>
  <si>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</si>
  <si>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</si>
  <si>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</si>
  <si>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</si>
  <si>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</si>
  <si>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</si>
  <si>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</si>
  <si>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</si>
  <si>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</si>
  <si>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</si>
  <si>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</si>
  <si>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</si>
  <si>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</si>
  <si>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</si>
  <si>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</si>
  <si>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</si>
  <si>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</si>
  <si>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</si>
  <si>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</si>
  <si>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</si>
  <si>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</si>
  <si>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</si>
  <si>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</si>
  <si>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</si>
  <si>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</si>
  <si>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</si>
  <si>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</si>
  <si>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</si>
  <si>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</si>
  <si>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</si>
  <si>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</si>
  <si>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</si>
  <si>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</si>
  <si>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</si>
  <si>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</si>
  <si>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</si>
  <si>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</si>
  <si>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</si>
  <si>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</si>
  <si>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</si>
  <si>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</si>
  <si>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</si>
  <si>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</si>
  <si>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</si>
  <si>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</si>
  <si>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</si>
  <si>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</si>
  <si>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</si>
  <si>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</si>
  <si>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</si>
  <si>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</si>
  <si>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</si>
  <si>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</si>
  <si>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</si>
  <si>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</si>
  <si>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</si>
  <si>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</si>
  <si>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</si>
  <si>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</si>
  <si>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</si>
  <si>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</si>
  <si>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</si>
  <si>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</si>
  <si>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</si>
  <si>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</si>
  <si>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</si>
  <si>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</si>
  <si>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</si>
  <si>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</si>
  <si>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</si>
  <si>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</si>
  <si>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</si>
  <si>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</si>
  <si>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</si>
  <si>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</si>
  <si>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</si>
  <si>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</si>
  <si>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</si>
  <si>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</si>
  <si>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</si>
  <si>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</si>
  <si>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</si>
  <si>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</si>
  <si>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</si>
  <si>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</si>
  <si>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</si>
  <si>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</si>
  <si>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</si>
  <si>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</si>
  <si>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</si>
  <si>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</si>
  <si>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</si>
  <si>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</si>
  <si>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</si>
  <si>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</si>
  <si>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</si>
  <si>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</si>
  <si>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</si>
  <si>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</si>
  <si>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</si>
  <si>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</si>
  <si>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</si>
  <si>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</si>
  <si>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</si>
  <si>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</si>
  <si>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</si>
  <si>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</si>
  <si>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</si>
  <si>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</si>
  <si>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</si>
  <si>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</si>
  <si>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</si>
  <si>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</si>
  <si>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</si>
  <si>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</si>
  <si>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</si>
  <si>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</si>
  <si>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</si>
  <si>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</si>
  <si>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</si>
  <si>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</si>
  <si>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</si>
  <si>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</si>
  <si>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</si>
  <si>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</si>
  <si>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</si>
  <si>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</si>
  <si>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</si>
  <si>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</si>
  <si>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</si>
  <si>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</si>
  <si>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</si>
  <si>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</si>
  <si>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</si>
  <si>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</si>
  <si>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</si>
  <si>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</si>
  <si>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</si>
  <si>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</si>
  <si>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</si>
  <si>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</si>
  <si>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</si>
  <si>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</si>
  <si>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</si>
  <si>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</si>
  <si>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</si>
  <si>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</si>
  <si>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</si>
  <si>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</si>
  <si>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</si>
  <si>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</si>
  <si>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</si>
  <si>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</si>
  <si>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</si>
  <si>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</si>
  <si>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</si>
  <si>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</si>
  <si>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</si>
  <si>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</si>
  <si>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</si>
  <si>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</si>
  <si>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</si>
  <si>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</si>
  <si>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</si>
  <si>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</si>
  <si>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</si>
  <si>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</si>
  <si>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</si>
  <si>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</si>
  <si>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</si>
  <si>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</si>
  <si>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</si>
  <si>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</si>
  <si>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</si>
  <si>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</si>
  <si>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</si>
  <si>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</si>
  <si>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</si>
  <si>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</si>
  <si>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</si>
  <si>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</si>
  <si>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</si>
  <si>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</si>
  <si>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</si>
  <si>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</si>
  <si>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</si>
  <si>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</si>
  <si>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</si>
  <si>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</si>
  <si>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</si>
  <si>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</si>
  <si>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</si>
  <si>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</si>
  <si>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</si>
  <si>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</si>
  <si>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</si>
  <si>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</si>
  <si>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</si>
  <si>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</si>
  <si>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</si>
  <si>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</si>
  <si>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</si>
  <si>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</si>
  <si>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</si>
  <si>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</si>
  <si>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</si>
  <si>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</si>
  <si>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</si>
  <si>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</si>
  <si>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</si>
  <si>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</si>
  <si>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</si>
  <si>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</si>
  <si>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</si>
  <si>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</si>
  <si>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</si>
  <si>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</si>
  <si>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</si>
  <si>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</si>
  <si>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</si>
  <si>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</si>
  <si>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</si>
  <si>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</si>
  <si>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</si>
  <si>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</si>
  <si>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</si>
  <si>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</si>
  <si>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</si>
  <si>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</si>
  <si>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</si>
  <si>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</si>
  <si>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</si>
  <si>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</si>
  <si>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</si>
  <si>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</si>
  <si>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</si>
  <si>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</si>
  <si>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</si>
  <si>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</si>
  <si>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</si>
  <si>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</si>
  <si>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</si>
  <si>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</si>
  <si>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</si>
  <si>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</si>
  <si>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</si>
  <si>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</si>
  <si>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</si>
  <si>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</si>
  <si>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</si>
  <si>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</si>
  <si>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</si>
  <si>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</si>
  <si>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</si>
  <si>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</si>
  <si>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</si>
  <si>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</si>
  <si>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</si>
  <si>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</si>
  <si>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</si>
  <si>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</si>
  <si>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</si>
  <si>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</si>
  <si>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</si>
  <si>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</si>
  <si>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</si>
  <si>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</si>
  <si>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</si>
  <si>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</si>
  <si>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</si>
  <si>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</si>
  <si>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</si>
  <si>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</si>
  <si>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</si>
  <si>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</si>
  <si>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</si>
  <si>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</si>
  <si>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</si>
  <si>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</si>
  <si>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</si>
  <si>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</si>
  <si>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</si>
  <si>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</si>
  <si>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</si>
  <si>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</si>
  <si>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</si>
  <si>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</si>
  <si>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</si>
  <si>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</si>
  <si>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</si>
  <si>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</si>
  <si>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</si>
  <si>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</si>
  <si>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</si>
  <si>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</si>
  <si>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</si>
  <si>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</si>
  <si>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</si>
  <si>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</si>
  <si>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</si>
  <si>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</si>
  <si>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</si>
  <si>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</si>
  <si>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</si>
  <si>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</si>
  <si>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</si>
  <si>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</si>
  <si>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</si>
  <si>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</si>
  <si>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</si>
  <si>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</si>
  <si>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</si>
  <si>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</si>
  <si>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</si>
  <si>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</si>
  <si>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</si>
  <si>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</si>
  <si>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</si>
  <si>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</si>
  <si>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</si>
  <si>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</si>
  <si>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</si>
  <si>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</si>
  <si>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</si>
  <si>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</si>
  <si>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</si>
  <si>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</si>
  <si>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</si>
  <si>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</si>
  <si>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</si>
  <si>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</si>
  <si>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</si>
  <si>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</si>
  <si>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</si>
  <si>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</si>
  <si>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</si>
  <si>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</si>
  <si>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</si>
  <si>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</si>
  <si>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</si>
  <si>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</si>
  <si>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</si>
  <si>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</si>
  <si>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</si>
  <si>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</si>
  <si>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</si>
  <si>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</si>
  <si>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</si>
  <si>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</si>
  <si>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</si>
  <si>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</si>
  <si>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</si>
  <si>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</si>
  <si>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</si>
  <si>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</si>
  <si>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</si>
  <si>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</si>
  <si>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</si>
  <si>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</si>
  <si>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</si>
  <si>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</si>
  <si>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</si>
  <si>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</si>
  <si>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</si>
  <si>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</si>
  <si>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</si>
  <si>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</si>
  <si>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</si>
  <si>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</si>
  <si>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</si>
  <si>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</si>
  <si>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</si>
  <si>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</si>
  <si>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</si>
  <si>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</si>
  <si>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</si>
  <si>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</si>
  <si>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</si>
  <si>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</si>
  <si>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</si>
  <si>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</si>
  <si>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</si>
  <si>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</si>
  <si>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</si>
  <si>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</si>
  <si>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</si>
  <si>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</si>
  <si>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</si>
  <si>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</si>
  <si>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</si>
  <si>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</si>
  <si>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</si>
  <si>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</si>
  <si>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</si>
  <si>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</si>
  <si>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</si>
  <si>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</si>
  <si>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</si>
  <si>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</si>
  <si>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</si>
  <si>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</si>
  <si>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</si>
  <si>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</si>
  <si>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</si>
  <si>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</si>
  <si>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</si>
  <si>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</si>
  <si>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</si>
  <si>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</si>
  <si>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</si>
  <si>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</si>
  <si>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</si>
  <si>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</si>
  <si>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</si>
  <si>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</si>
  <si>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</si>
  <si>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</si>
  <si>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</si>
  <si>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</si>
  <si>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</si>
  <si>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</si>
  <si>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</si>
  <si>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</si>
  <si>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</si>
  <si>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</si>
  <si>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</si>
  <si>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</si>
  <si>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</si>
  <si>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</si>
  <si>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</si>
  <si>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</si>
  <si>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</si>
  <si>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</si>
  <si>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</si>
  <si>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</si>
  <si>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</si>
  <si>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</si>
  <si>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</si>
  <si>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</si>
  <si>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</si>
  <si>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</si>
  <si>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</si>
  <si>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</si>
  <si>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</si>
  <si>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</si>
  <si>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</si>
  <si>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</si>
  <si>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</si>
  <si>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</si>
  <si>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</si>
  <si>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</si>
  <si>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</si>
  <si>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</si>
  <si>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</si>
  <si>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</si>
  <si>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</si>
  <si>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</si>
  <si>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</si>
  <si>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</si>
  <si>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</si>
  <si>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</si>
  <si>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</si>
  <si>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</si>
  <si>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</si>
  <si>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</si>
  <si>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</si>
  <si>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</si>
  <si>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</si>
  <si>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</si>
  <si>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</si>
  <si>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</si>
  <si>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</si>
  <si>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</si>
  <si>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</si>
  <si>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</si>
  <si>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</si>
  <si>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</si>
  <si>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</si>
  <si>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</si>
  <si>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</si>
  <si>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</si>
  <si>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</si>
  <si>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</si>
  <si>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</si>
  <si>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</si>
  <si>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</si>
  <si>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</si>
  <si>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</si>
  <si>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</si>
  <si>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</si>
  <si>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</si>
  <si>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</si>
  <si>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</si>
  <si>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</si>
  <si>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</si>
  <si>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</si>
  <si>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</si>
  <si>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</si>
  <si>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</si>
  <si>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</si>
  <si>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</si>
  <si>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</si>
  <si>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</si>
  <si>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</si>
  <si>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</si>
  <si>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</si>
  <si>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</si>
  <si>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</si>
  <si>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</si>
  <si>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</si>
  <si>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</si>
  <si>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</si>
  <si>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</si>
  <si>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</si>
  <si>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</si>
  <si>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</si>
  <si>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</si>
  <si>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</si>
  <si>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</si>
  <si>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</si>
  <si>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</si>
  <si>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</si>
  <si>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</si>
  <si>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</si>
  <si>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</si>
  <si>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</si>
  <si>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</si>
  <si>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</si>
  <si>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</si>
  <si>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</si>
  <si>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</si>
  <si>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</si>
  <si>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</si>
  <si>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</si>
  <si>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</si>
  <si>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</si>
  <si>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</si>
  <si>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</si>
  <si>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</si>
  <si>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</si>
  <si>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</si>
  <si>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</si>
  <si>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</si>
  <si>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</si>
  <si>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</si>
  <si>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</si>
  <si>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</si>
  <si>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</si>
  <si>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</si>
  <si>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</si>
  <si>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</si>
  <si>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</si>
  <si>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</si>
  <si>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</si>
  <si>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</si>
  <si>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</si>
  <si>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</si>
  <si>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</si>
  <si>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</si>
  <si>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</si>
  <si>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</si>
  <si>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</si>
  <si>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</si>
  <si>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</si>
  <si>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</si>
  <si>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</si>
  <si>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</si>
  <si>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</si>
  <si>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</si>
  <si>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</si>
  <si>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</si>
  <si>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</si>
  <si>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</si>
  <si>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</si>
  <si>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</si>
  <si>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</si>
  <si>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</si>
  <si>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</si>
  <si>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</si>
  <si>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</si>
  <si>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</si>
  <si>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</si>
  <si>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</si>
  <si>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</si>
  <si>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</si>
  <si>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</si>
  <si>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</si>
  <si>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</si>
  <si>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</si>
  <si>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</si>
  <si>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</si>
  <si>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</si>
  <si>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</si>
  <si>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</si>
  <si>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</si>
  <si>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</si>
  <si>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</si>
  <si>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</si>
  <si>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</si>
  <si>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</si>
  <si>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</si>
  <si>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</si>
  <si>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</si>
  <si>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</si>
  <si>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</si>
  <si>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</si>
  <si>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</si>
  <si>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</si>
  <si>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</si>
  <si>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</si>
  <si>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</si>
  <si>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</si>
  <si>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</si>
  <si>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</si>
  <si>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</si>
  <si>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</si>
  <si>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</si>
  <si>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</si>
  <si>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</si>
  <si>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</si>
  <si>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</si>
  <si>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</si>
  <si>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</si>
  <si>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</si>
  <si>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</si>
  <si>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</si>
  <si>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</si>
  <si>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</si>
  <si>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</si>
  <si>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</si>
  <si>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</si>
  <si>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</si>
  <si>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</si>
  <si>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</si>
  <si>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</si>
  <si>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</si>
  <si>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</si>
  <si>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</si>
  <si>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</si>
  <si>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</si>
  <si>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</si>
  <si>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</si>
  <si>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</si>
  <si>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</si>
  <si>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</si>
  <si>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</si>
  <si>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</si>
  <si>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</si>
  <si>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</si>
  <si>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</si>
  <si>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</si>
  <si>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</si>
  <si>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</si>
  <si>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</si>
  <si>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</si>
  <si>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</si>
  <si>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</si>
  <si>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</si>
  <si>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</si>
  <si>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</si>
  <si>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</si>
  <si>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</si>
  <si>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</si>
  <si>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</si>
  <si>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</si>
  <si>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</si>
  <si>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</si>
  <si>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</si>
  <si>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</si>
  <si>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</si>
  <si>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</si>
  <si>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</si>
  <si>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</si>
  <si>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</si>
  <si>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</si>
  <si>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</si>
  <si>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</si>
  <si>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</si>
  <si>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</si>
  <si>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</si>
  <si>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</si>
  <si>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</si>
  <si>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</si>
  <si>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</si>
  <si>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</si>
  <si>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</si>
  <si>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</si>
  <si>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</si>
  <si>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</si>
  <si>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</si>
  <si>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</si>
  <si>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</si>
  <si>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</si>
  <si>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</si>
  <si>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</si>
  <si>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</si>
  <si>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</si>
  <si>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</si>
  <si>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</si>
  <si>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</si>
  <si>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</si>
  <si>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</si>
  <si>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</si>
  <si>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</si>
  <si>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</si>
  <si>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</si>
  <si>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</si>
  <si>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</si>
  <si>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</si>
  <si>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</si>
  <si>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</si>
  <si>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</si>
  <si>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</si>
  <si>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</si>
  <si>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</si>
  <si>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</si>
  <si>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</si>
  <si>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</si>
  <si>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</si>
  <si>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</si>
  <si>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</si>
  <si>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</si>
  <si>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</si>
  <si>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</si>
  <si>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</si>
  <si>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</si>
  <si>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</si>
  <si>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</si>
  <si>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</si>
  <si>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</si>
  <si>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</si>
  <si>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</si>
  <si>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</si>
  <si>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</si>
  <si>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</si>
  <si>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</si>
  <si>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</si>
  <si>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</si>
  <si>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</si>
  <si>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</si>
  <si>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</si>
  <si>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</si>
  <si>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</si>
  <si>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</si>
  <si>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</si>
  <si>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</si>
  <si>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</si>
  <si>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</si>
  <si>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</si>
  <si>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</si>
  <si>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</si>
  <si>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</si>
  <si>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</si>
  <si>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</si>
  <si>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</si>
  <si>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</si>
  <si>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</si>
  <si>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</si>
  <si>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</si>
  <si>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</si>
  <si>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</si>
  <si>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</si>
  <si>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</si>
  <si>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</si>
  <si>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</si>
  <si>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</si>
  <si>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</si>
  <si>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</si>
  <si>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</si>
  <si>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</si>
  <si>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</si>
  <si>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</si>
  <si>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</si>
  <si>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</si>
  <si>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</si>
  <si>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</si>
  <si>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</si>
  <si>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</si>
  <si>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</si>
  <si>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</si>
  <si>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</si>
  <si>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</si>
  <si>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</si>
  <si>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</si>
  <si>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</si>
  <si>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</si>
  <si>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</si>
  <si>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</si>
  <si>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</si>
  <si>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</si>
  <si>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</si>
  <si>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</si>
  <si>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</si>
  <si>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</si>
  <si>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</si>
  <si>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</si>
  <si>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</si>
  <si>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</si>
  <si>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</si>
  <si>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</si>
  <si>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</si>
  <si>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</si>
  <si>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</si>
  <si>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</si>
  <si>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</si>
  <si>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</si>
  <si>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</si>
  <si>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</si>
  <si>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</si>
  <si>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</si>
  <si>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</si>
  <si>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</si>
  <si>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</si>
  <si>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</si>
  <si>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</si>
  <si>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</si>
  <si>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</si>
  <si>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</si>
  <si>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</si>
  <si>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</si>
  <si>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</si>
  <si>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</si>
  <si>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</si>
  <si>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</si>
  <si>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</si>
  <si>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</si>
  <si>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</si>
  <si>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</si>
  <si>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</si>
  <si>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</si>
  <si>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</si>
  <si>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</si>
  <si>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</si>
  <si>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</si>
  <si>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</si>
  <si>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</si>
  <si>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</si>
  <si>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</si>
  <si>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</si>
  <si>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</si>
  <si>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</si>
  <si>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</si>
  <si>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</si>
  <si>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</si>
  <si>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</si>
  <si>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</si>
  <si>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</si>
  <si>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</si>
  <si>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</si>
  <si>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</si>
  <si>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</si>
  <si>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</si>
  <si>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</si>
  <si>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</si>
  <si>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</si>
  <si>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</si>
  <si>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</si>
  <si>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</si>
  <si>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</si>
  <si>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</si>
  <si>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</si>
  <si>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</si>
  <si>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</si>
  <si>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</si>
  <si>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</si>
  <si>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</si>
  <si>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</si>
  <si>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</si>
  <si>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</si>
  <si>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</si>
  <si>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</si>
  <si>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</si>
  <si>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</si>
  <si>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</si>
  <si>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</si>
  <si>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</si>
  <si>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</si>
  <si>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</si>
  <si>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</si>
  <si>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</si>
  <si>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</si>
  <si>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</si>
  <si>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</si>
  <si>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</si>
  <si>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</si>
  <si>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</si>
  <si>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</si>
  <si>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</si>
  <si>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</si>
  <si>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</si>
  <si>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</si>
  <si>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</si>
  <si>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</si>
  <si>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</si>
  <si>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</si>
  <si>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</si>
  <si>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</si>
  <si>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</si>
  <si>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</si>
  <si>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</si>
  <si>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</si>
  <si>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</si>
  <si>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</si>
  <si>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</si>
  <si>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</si>
  <si>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</si>
  <si>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</si>
  <si>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</si>
  <si>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</si>
  <si>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</si>
  <si>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</si>
  <si>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</si>
  <si>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</si>
  <si>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</si>
  <si>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</si>
  <si>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</si>
  <si>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</si>
  <si>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</si>
  <si>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</si>
  <si>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</si>
  <si>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</si>
  <si>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</si>
  <si>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</si>
  <si>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</si>
  <si>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</si>
  <si>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</si>
  <si>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</si>
  <si>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</si>
  <si>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</si>
  <si>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</si>
  <si>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</si>
  <si>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</si>
  <si>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</si>
  <si>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</si>
  <si>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</si>
  <si>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</si>
  <si>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</si>
  <si>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</si>
  <si>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</si>
  <si>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</si>
  <si>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</si>
  <si>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</si>
  <si>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</si>
  <si>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</si>
  <si>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</si>
  <si>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</si>
  <si>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</si>
  <si>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</si>
  <si>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</si>
  <si>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</si>
  <si>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</si>
  <si>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</si>
  <si>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</si>
  <si>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</si>
  <si>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</si>
  <si>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</si>
  <si>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</si>
  <si>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</si>
  <si>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</si>
  <si>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</si>
  <si>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</si>
  <si>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</si>
  <si>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</si>
  <si>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</si>
  <si>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</si>
  <si>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</si>
  <si>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</si>
  <si>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</si>
  <si>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</si>
  <si>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</si>
  <si>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</si>
  <si>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</si>
  <si>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</si>
  <si>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</si>
  <si>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</si>
  <si>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</si>
  <si>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</si>
  <si>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</si>
  <si>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</si>
  <si>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</si>
  <si>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</si>
  <si>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</si>
  <si>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</si>
  <si>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</si>
  <si>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</si>
  <si>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</si>
  <si>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</si>
  <si>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</si>
  <si>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</si>
  <si>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</si>
  <si>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</si>
  <si>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</si>
  <si>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</si>
  <si>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</si>
  <si>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</si>
  <si>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</si>
  <si>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</si>
  <si>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</si>
  <si>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</si>
  <si>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</si>
  <si>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</si>
  <si>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</si>
  <si>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</si>
  <si>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</si>
  <si>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</si>
  <si>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</si>
  <si>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</si>
  <si>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</si>
  <si>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</si>
  <si>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</si>
  <si>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</si>
  <si>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</si>
  <si>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</si>
  <si>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</si>
  <si>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</si>
  <si>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</si>
  <si>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</si>
  <si>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</si>
  <si>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</si>
  <si>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</si>
  <si>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</si>
  <si>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</si>
  <si>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</si>
  <si>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</si>
  <si>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</si>
  <si>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</si>
  <si>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</si>
  <si>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</si>
  <si>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</si>
  <si>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</si>
  <si>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</si>
  <si>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</si>
  <si>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</si>
  <si>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</si>
  <si>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</si>
  <si>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</si>
  <si>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</si>
  <si>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</si>
  <si>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</si>
  <si>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</si>
  <si>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</si>
  <si>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</si>
  <si>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</si>
  <si>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</si>
  <si>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</si>
  <si>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</si>
  <si>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</si>
  <si>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</si>
  <si>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</si>
  <si>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</si>
  <si>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</si>
  <si>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</si>
  <si>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</si>
  <si>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</si>
  <si>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</si>
  <si>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</si>
  <si>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</si>
  <si>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</si>
  <si>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</si>
  <si>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</si>
  <si>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</si>
  <si>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</si>
  <si>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</si>
  <si>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</si>
  <si>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</si>
  <si>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</si>
  <si>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</si>
  <si>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</si>
  <si>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</si>
  <si>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</si>
  <si>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</si>
  <si>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</si>
  <si>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</si>
  <si>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</si>
  <si>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</si>
  <si>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</si>
  <si>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</si>
  <si>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</si>
  <si>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</si>
  <si>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</si>
  <si>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</si>
  <si>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</si>
  <si>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</si>
  <si>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</si>
  <si>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</si>
  <si>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</si>
  <si>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</si>
  <si>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</si>
  <si>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</si>
  <si>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</si>
  <si>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</si>
  <si>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</si>
  <si>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</si>
  <si>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</si>
  <si>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</si>
  <si>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</si>
  <si>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</si>
  <si>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</si>
  <si>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</si>
  <si>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</si>
  <si>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</si>
  <si>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</si>
  <si>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</si>
  <si>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</si>
  <si>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</si>
  <si>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</si>
  <si>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</si>
  <si>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</si>
  <si>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</si>
  <si>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</si>
  <si>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</si>
  <si>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</si>
  <si>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</si>
  <si>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</si>
  <si>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</si>
  <si>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</si>
  <si>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</si>
  <si>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</si>
  <si>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</si>
  <si>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</si>
  <si>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</si>
  <si>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</si>
  <si>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</si>
  <si>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</si>
  <si>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</si>
  <si>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</si>
  <si>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</si>
  <si>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</si>
  <si>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</si>
  <si>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</si>
  <si>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</si>
  <si>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</si>
  <si>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</si>
  <si>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</si>
  <si>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</si>
  <si>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</si>
  <si>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</si>
  <si>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</si>
  <si>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</si>
  <si>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</si>
  <si>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</si>
  <si>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</si>
  <si>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</si>
  <si>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</si>
  <si>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</si>
  <si>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</si>
  <si>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</si>
  <si>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</si>
  <si>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</si>
  <si>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</si>
  <si>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</si>
  <si>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</si>
  <si>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</si>
  <si>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</si>
  <si>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</si>
  <si>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</si>
  <si>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</si>
  <si>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</si>
  <si>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</si>
  <si>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</si>
  <si>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</si>
  <si>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</si>
  <si>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</si>
  <si>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</si>
  <si>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</si>
  <si>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</si>
  <si>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</si>
  <si>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</si>
  <si>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</si>
  <si>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</si>
  <si>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</si>
  <si>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</si>
  <si>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</si>
  <si>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</si>
  <si>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</si>
  <si>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</si>
  <si>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</si>
  <si>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</si>
  <si>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</si>
  <si>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</si>
  <si>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</si>
  <si>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</si>
  <si>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</si>
  <si>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</si>
  <si>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</si>
  <si>
    <t>Anzahl PV-Module (auch Kommazahl)</t>
  </si>
  <si>
    <t>Quelle Albedo-Werte</t>
  </si>
  <si>
    <t>SANDIA PV Performance Modeling Collaborative (PVPMC) - Modeling Guide:</t>
  </si>
  <si>
    <t>https://pvpmc.sandia.gov/modeling-guide/1-weather-design-inputs/plane-of-array-poa-irradiance/calculating-poa-irradiance/poa-ground-reflected/albedo/</t>
  </si>
  <si>
    <t>Wikipedia - Albedo</t>
  </si>
  <si>
    <t>2.02 (22.01.2025)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</si>
</sst>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0000"/>
    <numFmt numFmtId="166" formatCode="0.00&quot; Grad&quot;"/>
    <numFmt numFmtId="167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Protection="1">
      <protection locked="0"/>
    </xf>
    <xf numFmtId="167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7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3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ht="36" x14ac:dyDescent="0.55000000000000004">
      <c r="B3" s="25"/>
      <c r="C3" s="69" t="s">
        <v>58964</v>
      </c>
      <c r="D3" s="69"/>
      <c r="E3" s="69"/>
      <c r="F3" s="69"/>
      <c r="G3" s="69"/>
      <c r="H3" s="69"/>
      <c r="I3" s="69"/>
      <c r="J3" s="69"/>
      <c r="K3" s="69"/>
      <c r="L3" s="26"/>
    </row>
    <row r="4" spans="2:12" ht="153" customHeight="1" x14ac:dyDescent="0.5">
      <c r="B4" s="25"/>
      <c r="C4" s="70" t="s">
        <v>58962</v>
      </c>
      <c r="D4" s="70"/>
      <c r="E4" s="70"/>
      <c r="F4" s="70"/>
      <c r="G4" s="70"/>
      <c r="H4" s="70"/>
      <c r="I4" s="70"/>
      <c r="J4" s="70"/>
      <c r="K4" s="70"/>
      <c r="L4" s="26"/>
    </row>
    <row r="5" spans="2:12" ht="36" customHeight="1" x14ac:dyDescent="0.25">
      <c r="B5" s="25"/>
      <c r="C5" s="65"/>
      <c r="D5" s="71" t="s">
        <v>58963</v>
      </c>
      <c r="E5" s="71"/>
      <c r="F5" s="71"/>
      <c r="G5" s="71"/>
      <c r="H5" s="71"/>
      <c r="I5" s="71"/>
      <c r="J5" s="71"/>
      <c r="K5" s="65"/>
      <c r="L5" s="26"/>
    </row>
    <row r="6" spans="2:12" x14ac:dyDescent="0.25">
      <c r="B6" s="25"/>
      <c r="L6" s="26"/>
    </row>
    <row r="7" spans="2:12" ht="51" customHeight="1" x14ac:dyDescent="0.25">
      <c r="B7" s="25"/>
      <c r="C7" s="72" t="s">
        <v>59012</v>
      </c>
      <c r="D7" s="72"/>
      <c r="E7" s="72"/>
      <c r="F7" s="72"/>
      <c r="G7" s="72"/>
      <c r="H7" s="72"/>
      <c r="I7" s="72"/>
      <c r="J7" s="72"/>
      <c r="K7" s="72"/>
      <c r="L7" s="26"/>
    </row>
    <row r="8" spans="2:12" x14ac:dyDescent="0.25">
      <c r="B8" s="25"/>
      <c r="C8" s="66"/>
      <c r="L8" s="26"/>
    </row>
    <row r="9" spans="2:12" x14ac:dyDescent="0.25">
      <c r="B9" s="25"/>
      <c r="F9" t="s">
        <v>1307</v>
      </c>
      <c r="G9" t="s">
        <v>59022</v>
      </c>
      <c r="L9" s="26"/>
    </row>
    <row r="10" spans="2:12" x14ac:dyDescent="0.25">
      <c r="B10" s="25"/>
      <c r="L10" s="26"/>
    </row>
    <row r="11" spans="2:12" x14ac:dyDescent="0.25">
      <c r="B11" s="25"/>
      <c r="L11" s="26"/>
    </row>
    <row r="12" spans="2:12" x14ac:dyDescent="0.25">
      <c r="B12" s="25"/>
      <c r="H12" s="67" t="s">
        <v>59013</v>
      </c>
      <c r="L12" s="26"/>
    </row>
    <row r="13" spans="2:12" x14ac:dyDescent="0.25">
      <c r="B13" s="25"/>
      <c r="L13" s="26"/>
    </row>
    <row r="14" spans="2:12" x14ac:dyDescent="0.25">
      <c r="B14" s="25"/>
      <c r="L14" s="26"/>
    </row>
    <row r="15" spans="2:12" x14ac:dyDescent="0.25">
      <c r="B15" s="25"/>
      <c r="L15" s="26"/>
    </row>
    <row r="16" spans="2:12" x14ac:dyDescent="0.25">
      <c r="B16" s="25"/>
      <c r="L16" s="26"/>
    </row>
    <row r="17" spans="2:12" ht="15" customHeight="1" x14ac:dyDescent="0.25">
      <c r="B17" s="25"/>
      <c r="D17" s="64" t="s">
        <v>59014</v>
      </c>
      <c r="H17" s="64" t="s">
        <v>59015</v>
      </c>
      <c r="L17" s="26"/>
    </row>
    <row r="18" spans="2:12" ht="34.5" customHeight="1" x14ac:dyDescent="0.25">
      <c r="B18" s="25"/>
      <c r="L18" s="26"/>
    </row>
    <row r="19" spans="2:12" x14ac:dyDescent="0.25">
      <c r="B19" s="25"/>
      <c r="L19" s="26"/>
    </row>
    <row r="20" spans="2:12" x14ac:dyDescent="0.25">
      <c r="B20" s="25"/>
      <c r="L20" s="26"/>
    </row>
    <row r="21" spans="2:12" x14ac:dyDescent="0.25">
      <c r="B21" s="25"/>
      <c r="L21" s="26"/>
    </row>
    <row r="22" spans="2:12" x14ac:dyDescent="0.25">
      <c r="B22" s="25"/>
      <c r="L22" s="26"/>
    </row>
    <row r="23" spans="2:12" x14ac:dyDescent="0.25">
      <c r="B23" s="25"/>
      <c r="L23" s="26"/>
    </row>
    <row r="24" spans="2:12" x14ac:dyDescent="0.25">
      <c r="B24" s="25"/>
      <c r="L24" s="26"/>
    </row>
    <row r="25" spans="2:12" x14ac:dyDescent="0.25">
      <c r="B25" s="25"/>
      <c r="L25" s="26"/>
    </row>
    <row r="26" spans="2:12" x14ac:dyDescent="0.25">
      <c r="B26" s="68"/>
      <c r="C26" s="38"/>
      <c r="D26" s="38"/>
      <c r="E26" s="38"/>
      <c r="F26" s="38"/>
      <c r="G26" s="38"/>
      <c r="H26" s="38"/>
      <c r="I26" s="38"/>
      <c r="J26" s="38"/>
      <c r="K26" s="38"/>
      <c r="L26" s="3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00000000-0004-0000-0000-000000000000}"/>
    <hyperlink ref="D17" r:id="rId2" xr:uid="{00000000-0004-0000-0000-000001000000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5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6" t="s">
        <v>58998</v>
      </c>
      <c r="O1" s="17" t="s">
        <v>58997</v>
      </c>
    </row>
    <row r="2" spans="1:17" ht="76.5" customHeight="1" x14ac:dyDescent="0.25">
      <c r="A2" s="18"/>
      <c r="B2" s="19"/>
      <c r="C2" s="76" t="s">
        <v>59016</v>
      </c>
      <c r="D2" s="76"/>
      <c r="E2" s="76"/>
      <c r="F2" s="76"/>
      <c r="G2" s="20"/>
      <c r="H2" s="20"/>
      <c r="I2" s="20"/>
      <c r="J2" s="20"/>
      <c r="K2" s="20"/>
      <c r="L2" s="21"/>
      <c r="M2" s="21"/>
      <c r="N2" s="22"/>
      <c r="O2" s="23"/>
      <c r="P2" s="24" t="s">
        <v>5</v>
      </c>
      <c r="Q2" s="22"/>
    </row>
    <row r="3" spans="1:17" x14ac:dyDescent="0.25">
      <c r="B3" s="25"/>
      <c r="N3" s="26"/>
      <c r="O3" s="27"/>
      <c r="P3" s="29" t="s">
        <v>2</v>
      </c>
      <c r="Q3" s="26"/>
    </row>
    <row r="4" spans="1:17" x14ac:dyDescent="0.25">
      <c r="B4" s="25"/>
      <c r="C4" s="2" t="s">
        <v>58967</v>
      </c>
      <c r="G4" s="28"/>
      <c r="H4" s="28"/>
      <c r="I4" s="28"/>
      <c r="J4" s="28"/>
      <c r="K4" s="28"/>
      <c r="L4" s="28"/>
      <c r="M4" s="28"/>
      <c r="N4" s="26"/>
      <c r="O4" s="27"/>
      <c r="P4" s="55"/>
      <c r="Q4" s="26"/>
    </row>
    <row r="5" spans="1:17" x14ac:dyDescent="0.25">
      <c r="B5" s="25"/>
      <c r="C5" s="1" t="s">
        <v>1305</v>
      </c>
      <c r="D5" s="73" t="str">
        <f ca="1">LEFT(CELL("dateiname"),SEARCH("[",CELL("dateiname"))-2)&amp;"\Wetter\TRY2015_Stuttgart_JahrEPW.epw"</f>
        <v>C:\Users\steinacker\Lokal\git_SoDeLe\precompiled_with_frontend\Wetter\TRY2015_Stuttgart_JahrEPW.epw</v>
      </c>
      <c r="E5" s="74"/>
      <c r="F5" s="75"/>
      <c r="G5" s="30"/>
      <c r="H5" s="30"/>
      <c r="I5" s="30"/>
      <c r="J5" s="30"/>
      <c r="K5" s="30"/>
      <c r="L5" s="30"/>
      <c r="M5" s="30"/>
      <c r="N5" s="26"/>
      <c r="O5" s="27"/>
      <c r="P5" s="31" t="s">
        <v>3</v>
      </c>
      <c r="Q5" s="26"/>
    </row>
    <row r="6" spans="1:17" x14ac:dyDescent="0.25">
      <c r="B6" s="25"/>
      <c r="C6"/>
      <c r="F6" s="30"/>
      <c r="G6" s="30"/>
      <c r="H6" s="30"/>
      <c r="I6" s="30"/>
      <c r="J6" s="30"/>
      <c r="K6" s="30"/>
      <c r="L6" s="30"/>
      <c r="M6" s="30"/>
      <c r="N6" s="26"/>
      <c r="O6" s="27"/>
      <c r="Q6" s="26"/>
    </row>
    <row r="7" spans="1:17" x14ac:dyDescent="0.25">
      <c r="B7" s="25"/>
      <c r="C7" s="58"/>
      <c r="D7" s="32"/>
      <c r="E7" s="32"/>
      <c r="F7" s="30"/>
      <c r="G7" s="30"/>
      <c r="N7" s="33"/>
      <c r="O7" s="27"/>
      <c r="P7" s="34" t="s">
        <v>4</v>
      </c>
      <c r="Q7" s="26"/>
    </row>
    <row r="8" spans="1:17" x14ac:dyDescent="0.25">
      <c r="B8" s="25"/>
      <c r="C8" s="35" t="s">
        <v>58965</v>
      </c>
      <c r="D8" s="36" t="s">
        <v>1310</v>
      </c>
      <c r="E8" s="36" t="s">
        <v>1311</v>
      </c>
      <c r="F8" s="36" t="s">
        <v>1312</v>
      </c>
      <c r="G8" s="36" t="s">
        <v>1313</v>
      </c>
      <c r="H8" s="36" t="s">
        <v>1314</v>
      </c>
      <c r="I8" s="36" t="s">
        <v>1315</v>
      </c>
      <c r="J8" s="36" t="s">
        <v>1316</v>
      </c>
      <c r="K8" s="36" t="s">
        <v>1317</v>
      </c>
      <c r="L8" s="36" t="s">
        <v>1318</v>
      </c>
      <c r="M8" s="36" t="s">
        <v>1319</v>
      </c>
      <c r="N8" s="26"/>
      <c r="O8" s="37"/>
      <c r="P8" s="38"/>
      <c r="Q8" s="39"/>
    </row>
    <row r="9" spans="1:17" x14ac:dyDescent="0.25">
      <c r="B9" s="25"/>
      <c r="C9" s="40" t="s">
        <v>58959</v>
      </c>
      <c r="D9" s="11">
        <v>180</v>
      </c>
      <c r="E9" s="11">
        <v>90</v>
      </c>
      <c r="F9" s="11">
        <v>45</v>
      </c>
      <c r="G9" s="11"/>
      <c r="H9" s="11"/>
      <c r="I9" s="11"/>
      <c r="J9" s="11"/>
      <c r="K9" s="11"/>
      <c r="L9" s="11"/>
      <c r="M9" s="11"/>
      <c r="N9" s="26"/>
    </row>
    <row r="10" spans="1:17" x14ac:dyDescent="0.25">
      <c r="B10" s="25"/>
      <c r="C10" s="40" t="s">
        <v>58958</v>
      </c>
      <c r="D10" s="11">
        <v>30</v>
      </c>
      <c r="E10" s="11">
        <v>10</v>
      </c>
      <c r="F10" s="11">
        <v>35</v>
      </c>
      <c r="G10" s="11"/>
      <c r="H10" s="11"/>
      <c r="I10" s="11"/>
      <c r="J10" s="11"/>
      <c r="K10" s="11"/>
      <c r="L10" s="11"/>
      <c r="M10" s="11"/>
      <c r="N10" s="26"/>
    </row>
    <row r="11" spans="1:17" x14ac:dyDescent="0.25">
      <c r="B11" s="25"/>
      <c r="C11" s="40" t="s">
        <v>59017</v>
      </c>
      <c r="D11" s="12">
        <v>115</v>
      </c>
      <c r="E11" s="12">
        <v>460</v>
      </c>
      <c r="F11" s="12">
        <v>130</v>
      </c>
      <c r="G11" s="12"/>
      <c r="H11" s="12"/>
      <c r="I11" s="12"/>
      <c r="J11" s="12"/>
      <c r="K11" s="12"/>
      <c r="L11" s="12"/>
      <c r="M11" s="60"/>
      <c r="N11" s="26"/>
    </row>
    <row r="12" spans="1:17" x14ac:dyDescent="0.25">
      <c r="B12" s="25"/>
      <c r="C12" s="40" t="s">
        <v>58960</v>
      </c>
      <c r="D12" s="8" t="s">
        <v>58948</v>
      </c>
      <c r="E12" s="8" t="s">
        <v>58948</v>
      </c>
      <c r="F12" s="8" t="s">
        <v>58948</v>
      </c>
      <c r="G12" s="8"/>
      <c r="H12" s="8"/>
      <c r="I12" s="8"/>
      <c r="J12" s="8"/>
      <c r="K12" s="8"/>
      <c r="L12" s="8"/>
      <c r="M12" s="61"/>
      <c r="N12" s="26"/>
    </row>
    <row r="13" spans="1:17" x14ac:dyDescent="0.25">
      <c r="B13" s="25"/>
      <c r="C13" s="40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2"/>
      <c r="N13" s="26"/>
    </row>
    <row r="14" spans="1:17" ht="30" x14ac:dyDescent="0.25">
      <c r="B14" s="25"/>
      <c r="C14" s="40" t="s">
        <v>58957</v>
      </c>
      <c r="D14" s="7" t="s">
        <v>59009</v>
      </c>
      <c r="E14" s="7" t="s">
        <v>59010</v>
      </c>
      <c r="F14" s="7" t="s">
        <v>59011</v>
      </c>
      <c r="G14" s="7"/>
      <c r="H14" s="7"/>
      <c r="I14" s="7"/>
      <c r="J14" s="7"/>
      <c r="K14" s="7"/>
      <c r="L14" s="7"/>
      <c r="M14" s="7"/>
      <c r="N14" s="26"/>
    </row>
    <row r="15" spans="1:17" x14ac:dyDescent="0.25">
      <c r="B15" s="25"/>
      <c r="C15" s="40" t="s">
        <v>58966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6"/>
    </row>
    <row r="16" spans="1:17" x14ac:dyDescent="0.25">
      <c r="B16" s="25"/>
      <c r="C16" s="41" t="s">
        <v>9629</v>
      </c>
      <c r="D16" s="42" t="str">
        <f>IF(ISNUMBER(D11),D11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115 PV-Module; 227,7 m^2; 47,15 kWp</v>
      </c>
      <c r="E16" s="42" t="str">
        <f>IF(ISNUMBER(E11),E11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2" t="str">
        <f>IF(ISNUMBER(F11),F11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2" t="str">
        <f>IF(ISNUMBER(G11),G11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2" t="str">
        <f>IF(ISNUMBER(H11),H11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2" t="str">
        <f>IF(ISNUMBER(I11),I11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2" t="str">
        <f>IF(ISNUMBER(J11),J11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2" t="str">
        <f>IF(ISNUMBER(K11),K11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2" t="str">
        <f>IF(ISNUMBER(L11),L11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2" t="str">
        <f>IF(ISNUMBER(M11),M11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3"/>
    </row>
    <row r="17" spans="2:14" hidden="1" x14ac:dyDescent="0.25">
      <c r="B17" s="25"/>
      <c r="C17" s="44" t="s">
        <v>59003</v>
      </c>
      <c r="D17" s="47" t="str">
        <f>VLOOKUP(D14,Dropdown_Data!$M$38:$O$40,3,FALSE)</f>
        <v>AXITEC_AC_410MH_144V</v>
      </c>
      <c r="E17" s="47" t="str">
        <f>VLOOKUP(E14,Dropdown_Data!$M$38:$O$40,3,FALSE)</f>
        <v>SunPower_SPR_A460_COM</v>
      </c>
      <c r="F17" s="47" t="str">
        <f>VLOOKUP(F14,Dropdown_Data!$M$38:$O$40,3,FALSE)</f>
        <v>AXITEC_AC_295M_60S</v>
      </c>
      <c r="G17" s="47" t="e">
        <f>VLOOKUP(G14,Dropdown_Data!$M$38:$O$40,3,FALSE)</f>
        <v>#N/A</v>
      </c>
      <c r="H17" s="47" t="e">
        <f>VLOOKUP(H14,Dropdown_Data!$M$38:$O$40,3,FALSE)</f>
        <v>#N/A</v>
      </c>
      <c r="I17" s="47" t="e">
        <f>VLOOKUP(I14,Dropdown_Data!$M$38:$O$40,3,FALSE)</f>
        <v>#N/A</v>
      </c>
      <c r="J17" s="47" t="e">
        <f>VLOOKUP(J14,Dropdown_Data!$M$38:$O$40,3,FALSE)</f>
        <v>#N/A</v>
      </c>
      <c r="K17" s="47" t="e">
        <f>VLOOKUP(K14,Dropdown_Data!$M$38:$O$40,3,FALSE)</f>
        <v>#N/A</v>
      </c>
      <c r="L17" s="47" t="e">
        <f>VLOOKUP(L14,Dropdown_Data!$M$38:$O$40,3,FALSE)</f>
        <v>#N/A</v>
      </c>
      <c r="M17" s="47" t="e">
        <f>VLOOKUP(M14,Dropdown_Data!$M$38:$O$40,3,FALSE)</f>
        <v>#N/A</v>
      </c>
      <c r="N17" s="26"/>
    </row>
    <row r="18" spans="2:14" hidden="1" x14ac:dyDescent="0.25">
      <c r="B18" s="25"/>
      <c r="C18" s="44" t="s">
        <v>59004</v>
      </c>
      <c r="D18" s="50">
        <f>IF(ISTEXT(D12),VLOOKUP(D12,Dropdown_Data!$C$10:$D$23,2,FALSE),"")</f>
        <v>0.2</v>
      </c>
      <c r="E18" s="50">
        <f>IF(ISTEXT(E12),VLOOKUP(E12,Dropdown_Data!$C$10:$D$23,2,FALSE),"")</f>
        <v>0.2</v>
      </c>
      <c r="F18" s="50">
        <f>IF(ISTEXT(F12),VLOOKUP(F12,Dropdown_Data!$C$10:$D$23,2,FALSE),"")</f>
        <v>0.2</v>
      </c>
      <c r="G18" s="45" t="str">
        <f>IF(ISTEXT(G12),VLOOKUP(G12,Dropdown_Data!$C$10:$D$23,2,FALSE),"")</f>
        <v/>
      </c>
      <c r="H18" s="45" t="str">
        <f>IF(ISTEXT(H12),VLOOKUP(H12,Dropdown_Data!$C$10:$D$23,2,FALSE),"")</f>
        <v/>
      </c>
      <c r="I18" s="45" t="str">
        <f>IF(ISTEXT(I12),VLOOKUP(I12,Dropdown_Data!$C$10:$D$23,2,FALSE),"")</f>
        <v/>
      </c>
      <c r="J18" s="45" t="str">
        <f>IF(ISTEXT(J12),VLOOKUP(J12,Dropdown_Data!$C$10:$D$23,2,FALSE),"")</f>
        <v/>
      </c>
      <c r="K18" s="45" t="str">
        <f>IF(ISTEXT(K12),VLOOKUP(K12,Dropdown_Data!$C$10:$D$23,2,FALSE),"")</f>
        <v/>
      </c>
      <c r="L18" s="45" t="str">
        <f>IF(ISTEXT(L12),VLOOKUP(L12,Dropdown_Data!$C$10:$D$23,2,FALSE),"")</f>
        <v/>
      </c>
      <c r="M18" s="46" t="str">
        <f>IF(ISTEXT(M12),VLOOKUP(M12,Dropdown_Data!$C$10:$D$23,2,FALSE),"")</f>
        <v/>
      </c>
      <c r="N18" s="26"/>
    </row>
    <row r="19" spans="2:14" x14ac:dyDescent="0.25">
      <c r="B19" s="25"/>
      <c r="C19" s="77" t="s">
        <v>58961</v>
      </c>
      <c r="D19" s="48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48" t="str">
        <f t="shared" si="0"/>
        <v>wird simuliert</v>
      </c>
      <c r="F19" s="48" t="str">
        <f t="shared" si="0"/>
        <v>wird simuliert</v>
      </c>
      <c r="G19" s="48" t="str">
        <f t="shared" si="0"/>
        <v>wird nicht simuliert</v>
      </c>
      <c r="H19" s="48" t="str">
        <f t="shared" si="0"/>
        <v>wird nicht simuliert</v>
      </c>
      <c r="I19" s="48" t="str">
        <f t="shared" si="0"/>
        <v>wird nicht simuliert</v>
      </c>
      <c r="J19" s="48" t="str">
        <f t="shared" si="0"/>
        <v>wird nicht simuliert</v>
      </c>
      <c r="K19" s="48" t="str">
        <f t="shared" si="0"/>
        <v>wird nicht simuliert</v>
      </c>
      <c r="L19" s="48" t="str">
        <f t="shared" si="0"/>
        <v>wird nicht simuliert</v>
      </c>
      <c r="M19" s="48" t="str">
        <f t="shared" si="0"/>
        <v>wird nicht simuliert</v>
      </c>
      <c r="N19" s="26"/>
    </row>
    <row r="20" spans="2:14" ht="23.25" customHeight="1" x14ac:dyDescent="0.25">
      <c r="B20" s="25"/>
      <c r="C20" s="78"/>
      <c r="N20" s="26"/>
    </row>
    <row r="21" spans="2:14" x14ac:dyDescent="0.25">
      <c r="B21" s="25"/>
      <c r="C21" s="56" t="s">
        <v>1325</v>
      </c>
      <c r="D21" s="51"/>
      <c r="E21" s="49"/>
      <c r="N21" s="26"/>
    </row>
    <row r="22" spans="2:14" x14ac:dyDescent="0.25">
      <c r="B22" s="25"/>
      <c r="C22" s="53" t="s">
        <v>58999</v>
      </c>
      <c r="D22" s="57" t="s">
        <v>1</v>
      </c>
      <c r="E22" s="17" t="str">
        <f>IF(D22="Ja","Achtung: Ergebnisse werden erst nach Schließen aller Grafiken in Excel importiert!","")</f>
        <v/>
      </c>
      <c r="N22" s="26"/>
    </row>
    <row r="23" spans="2:14" ht="4.5" customHeight="1" x14ac:dyDescent="0.25">
      <c r="B23" s="25"/>
      <c r="C23" s="51"/>
      <c r="D23" s="51"/>
      <c r="N23" s="26"/>
    </row>
    <row r="24" spans="2:14" x14ac:dyDescent="0.25">
      <c r="B24" s="25"/>
      <c r="C24" s="52" t="s">
        <v>1303</v>
      </c>
      <c r="D24" s="51"/>
      <c r="N24" s="26"/>
    </row>
    <row r="25" spans="2:14" x14ac:dyDescent="0.25">
      <c r="B25" s="25"/>
      <c r="C25" s="53" t="s">
        <v>1304</v>
      </c>
      <c r="D25" s="54" t="s">
        <v>1303</v>
      </c>
      <c r="N25" s="26"/>
    </row>
    <row r="26" spans="2:14" ht="4.5" customHeight="1" x14ac:dyDescent="0.25">
      <c r="B26" s="25"/>
      <c r="C26"/>
      <c r="N26" s="26"/>
    </row>
    <row r="27" spans="2:14" x14ac:dyDescent="0.25">
      <c r="B27" s="25"/>
      <c r="C27" s="2" t="s">
        <v>1308</v>
      </c>
      <c r="N27" s="26"/>
    </row>
    <row r="28" spans="2:14" x14ac:dyDescent="0.25">
      <c r="B28" s="25"/>
      <c r="C28" s="1" t="s">
        <v>1306</v>
      </c>
      <c r="D28" s="73" t="str">
        <f ca="1">LEFT(CELL("dateiname"),SEARCH("[",CELL("dateiname"))-2)&amp;"\SoDeLe.exe"</f>
        <v>C:\Users\steinacker\Lokal\git_SoDeLe\precompiled_with_frontend\SoDeLe.exe</v>
      </c>
      <c r="E28" s="74"/>
      <c r="F28" s="75"/>
      <c r="N28" s="26"/>
    </row>
    <row r="29" spans="2:14" x14ac:dyDescent="0.25">
      <c r="B29" s="25"/>
      <c r="C29"/>
      <c r="N29" s="26"/>
    </row>
    <row r="30" spans="2:14" x14ac:dyDescent="0.25">
      <c r="B30" s="25"/>
      <c r="C30"/>
      <c r="N30" s="26"/>
    </row>
    <row r="31" spans="2:14" x14ac:dyDescent="0.25">
      <c r="B31" s="25"/>
      <c r="C31"/>
      <c r="N31" s="26"/>
    </row>
    <row r="32" spans="2:14" x14ac:dyDescent="0.25">
      <c r="B32" s="25"/>
      <c r="C32"/>
      <c r="N32" s="26"/>
    </row>
    <row r="33" spans="2:14" x14ac:dyDescent="0.25">
      <c r="B33" s="25"/>
      <c r="C33"/>
      <c r="N33" s="26"/>
    </row>
    <row r="34" spans="2:14" x14ac:dyDescent="0.25">
      <c r="B34" s="25"/>
      <c r="C34"/>
      <c r="N34" s="26"/>
    </row>
    <row r="35" spans="2:14" x14ac:dyDescent="0.25">
      <c r="B35" s="25"/>
      <c r="C35"/>
      <c r="N35" s="26"/>
    </row>
    <row r="36" spans="2:14" x14ac:dyDescent="0.25">
      <c r="B36" s="25"/>
      <c r="C36" s="59" t="s">
        <v>59002</v>
      </c>
      <c r="D36" s="57" t="s">
        <v>1</v>
      </c>
      <c r="N36" s="26"/>
    </row>
    <row r="37" spans="2:14" x14ac:dyDescent="0.25">
      <c r="B37" s="25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9"/>
    </row>
    <row r="38" spans="2:14" x14ac:dyDescent="0.2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Dropdown_Data!$C$7:$C$8</xm:f>
          </x14:formula1>
          <xm:sqref>D22 D36</xm:sqref>
        </x14:dataValidation>
        <x14:dataValidation type="list" allowBlank="1" showInputMessage="1" showErrorMessage="1" xr:uid="{00000000-0002-0000-0100-000001000000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00000000-0002-0000-0100-000002000000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00000000-0002-0000-0100-000003000000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00000000-0002-0000-0100-000004000000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3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58986</v>
      </c>
      <c r="D1" t="s">
        <v>58987</v>
      </c>
      <c r="E1" t="s">
        <v>58989</v>
      </c>
      <c r="F1" t="s">
        <v>58990</v>
      </c>
      <c r="G1" t="s">
        <v>58991</v>
      </c>
      <c r="H1" t="s">
        <v>58992</v>
      </c>
      <c r="I1" t="s">
        <v>58993</v>
      </c>
      <c r="J1" t="s">
        <v>58994</v>
      </c>
      <c r="K1" t="s">
        <v>58995</v>
      </c>
      <c r="L1" t="s">
        <v>58996</v>
      </c>
    </row>
    <row r="2" spans="1:16" x14ac:dyDescent="0.25">
      <c r="A2" s="13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58968</v>
      </c>
      <c r="P2" s="14">
        <f>PV_Input!D6</f>
        <v>0</v>
      </c>
    </row>
    <row r="3" spans="1:16" x14ac:dyDescent="0.25">
      <c r="A3" s="13">
        <v>9</v>
      </c>
      <c r="B3" s="1" t="s">
        <v>58970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58969</v>
      </c>
      <c r="P3" s="1">
        <f>PV_Input!E6</f>
        <v>0</v>
      </c>
    </row>
    <row r="4" spans="1:16" x14ac:dyDescent="0.25">
      <c r="A4" s="13">
        <v>10</v>
      </c>
      <c r="B4" s="1" t="s">
        <v>58971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58988</v>
      </c>
      <c r="P4" s="1" t="str">
        <f ca="1">PV_Input!D5</f>
        <v>C:\Users\steinacker\Lokal\git_SoDeLe\precompiled_with_frontend\Wetter\TRY2015_Stuttgart_JahrEPW.epw</v>
      </c>
    </row>
    <row r="5" spans="1:16" x14ac:dyDescent="0.25">
      <c r="A5" s="13">
        <v>11</v>
      </c>
      <c r="B5" s="1" t="s">
        <v>58983</v>
      </c>
      <c r="C5" s="1" cm="1">
        <f t="array" aca="1" ref="C5" ca="1">IF(PV_Input!D$19="wird simuliert",INDIRECT("PV_Input!"&amp;C$1&amp;$A5),"")</f>
        <v>115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58984</v>
      </c>
      <c r="C6" s="34">
        <f>IF(PV_Input!D$19="wird simuliert",1,"")</f>
        <v>1</v>
      </c>
      <c r="D6" s="34">
        <f>IF(PV_Input!E$19="wird simuliert",1,"")</f>
        <v>1</v>
      </c>
      <c r="E6" s="34">
        <f>IF(PV_Input!F$19="wird simuliert",1,"")</f>
        <v>1</v>
      </c>
      <c r="F6" s="34" t="str">
        <f>IF(PV_Input!G$19="wird simuliert",1,"")</f>
        <v/>
      </c>
      <c r="G6" s="34" t="str">
        <f>IF(PV_Input!H$19="wird simuliert",1,"")</f>
        <v/>
      </c>
      <c r="H6" s="34" t="str">
        <f>IF(PV_Input!I$19="wird simuliert",1,"")</f>
        <v/>
      </c>
      <c r="I6" s="34" t="str">
        <f>IF(PV_Input!J$19="wird simuliert",1,"")</f>
        <v/>
      </c>
      <c r="J6" s="34" t="str">
        <f>IF(PV_Input!K$19="wird simuliert",1,"")</f>
        <v/>
      </c>
      <c r="K6" s="34" t="str">
        <f>IF(PV_Input!L$19="wird simuliert",1,"")</f>
        <v/>
      </c>
      <c r="L6" s="34" t="str">
        <f>IF(PV_Input!M$19="wird simuliert",1,"")</f>
        <v/>
      </c>
    </row>
    <row r="7" spans="1:16" x14ac:dyDescent="0.25">
      <c r="B7" s="1" t="s">
        <v>58985</v>
      </c>
      <c r="C7" s="34">
        <f>IF(PV_Input!D$19="wird simuliert",1,"")</f>
        <v>1</v>
      </c>
      <c r="D7" s="34">
        <f>IF(PV_Input!E$19="wird simuliert",1,"")</f>
        <v>1</v>
      </c>
      <c r="E7" s="34">
        <f>IF(PV_Input!F$19="wird simuliert",1,"")</f>
        <v>1</v>
      </c>
      <c r="F7" s="34" t="str">
        <f>IF(PV_Input!G$19="wird simuliert",1,"")</f>
        <v/>
      </c>
      <c r="G7" s="34" t="str">
        <f>IF(PV_Input!H$19="wird simuliert",1,"")</f>
        <v/>
      </c>
      <c r="H7" s="34" t="str">
        <f>IF(PV_Input!I$19="wird simuliert",1,"")</f>
        <v/>
      </c>
      <c r="I7" s="34" t="str">
        <f>IF(PV_Input!J$19="wird simuliert",1,"")</f>
        <v/>
      </c>
      <c r="J7" s="34" t="str">
        <f>IF(PV_Input!K$19="wird simuliert",1,"")</f>
        <v/>
      </c>
      <c r="K7" s="34" t="str">
        <f>IF(PV_Input!L$19="wird simuliert",1,"")</f>
        <v/>
      </c>
      <c r="L7" s="34" t="str">
        <f>IF(PV_Input!M$19="wird simuliert",1,"")</f>
        <v/>
      </c>
      <c r="O7" s="1" t="s">
        <v>59001</v>
      </c>
      <c r="P7" s="1" t="str">
        <f>IF(PV_Input!D22="Ja", "true", "false")</f>
        <v>false</v>
      </c>
    </row>
    <row r="8" spans="1:16" x14ac:dyDescent="0.25">
      <c r="A8" s="13">
        <v>18</v>
      </c>
      <c r="B8" s="1" t="s">
        <v>58972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3">
        <v>13</v>
      </c>
      <c r="B9" s="1" t="s">
        <v>58973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58974</v>
      </c>
      <c r="C10" s="34">
        <f>IF(PV_Input!D$19="wird simuliert",2,"")</f>
        <v>2</v>
      </c>
      <c r="D10" s="34">
        <f>IF(PV_Input!E$19="wird simuliert",2,"")</f>
        <v>2</v>
      </c>
      <c r="E10" s="34">
        <f>IF(PV_Input!F$19="wird simuliert",2,"")</f>
        <v>2</v>
      </c>
      <c r="F10" s="34" t="str">
        <f>IF(PV_Input!G$19="wird simuliert",2,"")</f>
        <v/>
      </c>
      <c r="G10" s="34" t="str">
        <f>IF(PV_Input!H$19="wird simuliert",2,"")</f>
        <v/>
      </c>
      <c r="H10" s="34" t="str">
        <f>IF(PV_Input!I$19="wird simuliert",2,"")</f>
        <v/>
      </c>
      <c r="I10" s="34" t="str">
        <f>IF(PV_Input!J$19="wird simuliert",2,"")</f>
        <v/>
      </c>
      <c r="J10" s="34" t="str">
        <f>IF(PV_Input!K$19="wird simuliert",2,"")</f>
        <v/>
      </c>
      <c r="K10" s="34" t="str">
        <f>IF(PV_Input!L$19="wird simuliert",2,"")</f>
        <v/>
      </c>
      <c r="L10" s="34" t="str">
        <f>IF(PV_Input!M$19="wird simuliert",2,"")</f>
        <v/>
      </c>
    </row>
    <row r="11" spans="1:16" x14ac:dyDescent="0.25">
      <c r="A11" s="13">
        <v>17</v>
      </c>
      <c r="B11" s="1" t="s">
        <v>58975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58980</v>
      </c>
      <c r="C12" s="34" t="str">
        <f>IF(PV_Input!D$19="wird simuliert",Dropdown_Data!$F$37,"")</f>
        <v>ABB__MICRO_0_25_I_OUTD_US_208__208V_</v>
      </c>
      <c r="D12" s="34" t="str">
        <f>IF(PV_Input!E$19="wird simuliert",Dropdown_Data!$F$37,"")</f>
        <v>ABB__MICRO_0_25_I_OUTD_US_208__208V_</v>
      </c>
      <c r="E12" s="34" t="str">
        <f>IF(PV_Input!F$19="wird simuliert",Dropdown_Data!$F$37,"")</f>
        <v>ABB__MICRO_0_25_I_OUTD_US_208__208V_</v>
      </c>
      <c r="F12" s="34" t="str">
        <f>IF(PV_Input!G$19="wird simuliert",Dropdown_Data!$F$37,"")</f>
        <v/>
      </c>
      <c r="G12" s="34" t="str">
        <f>IF(PV_Input!H$19="wird simuliert",Dropdown_Data!$F$37,"")</f>
        <v/>
      </c>
      <c r="H12" s="34" t="str">
        <f>IF(PV_Input!I$19="wird simuliert",Dropdown_Data!$F$37,"")</f>
        <v/>
      </c>
      <c r="I12" s="34" t="str">
        <f>IF(PV_Input!J$19="wird simuliert",Dropdown_Data!$F$37,"")</f>
        <v/>
      </c>
      <c r="J12" s="34" t="str">
        <f>IF(PV_Input!K$19="wird simuliert",Dropdown_Data!$F$37,"")</f>
        <v/>
      </c>
      <c r="K12" s="34" t="str">
        <f>IF(PV_Input!L$19="wird simuliert",Dropdown_Data!$F$37,"")</f>
        <v/>
      </c>
      <c r="L12" s="34" t="str">
        <f>IF(PV_Input!M$19="wird simuliert",Dropdown_Data!$F$37,"")</f>
        <v/>
      </c>
    </row>
    <row r="13" spans="1:16" x14ac:dyDescent="0.25">
      <c r="B13" s="1" t="s">
        <v>58981</v>
      </c>
      <c r="C13" s="34" t="str">
        <f>IF(PV_Input!D$19="wird simuliert","false","")</f>
        <v>false</v>
      </c>
      <c r="D13" s="34" t="str">
        <f>IF(PV_Input!E$19="wird simuliert","false","")</f>
        <v>false</v>
      </c>
      <c r="E13" s="34" t="str">
        <f>IF(PV_Input!F$19="wird simuliert","false","")</f>
        <v>false</v>
      </c>
      <c r="F13" s="34" t="str">
        <f>IF(PV_Input!G$19="wird simuliert","false","")</f>
        <v/>
      </c>
      <c r="G13" s="34" t="str">
        <f>IF(PV_Input!H$19="wird simuliert","false","")</f>
        <v/>
      </c>
      <c r="H13" s="34" t="str">
        <f>IF(PV_Input!I$19="wird simuliert","false","")</f>
        <v/>
      </c>
      <c r="I13" s="34" t="str">
        <f>IF(PV_Input!J$19="wird simuliert","false","")</f>
        <v/>
      </c>
      <c r="J13" s="34" t="str">
        <f>IF(PV_Input!K$19="wird simuliert","false","")</f>
        <v/>
      </c>
      <c r="K13" s="34" t="str">
        <f>IF(PV_Input!L$19="wird simuliert","false","")</f>
        <v/>
      </c>
      <c r="L13" s="34" t="str">
        <f>IF(PV_Input!M$19="wird simuliert","false","")</f>
        <v/>
      </c>
    </row>
    <row r="14" spans="1:16" x14ac:dyDescent="0.25">
      <c r="B14" s="1" t="s">
        <v>58979</v>
      </c>
      <c r="C14" s="34" t="str">
        <f>IF(PV_Input!D$19="wird simuliert","false","")</f>
        <v>false</v>
      </c>
      <c r="D14" s="34" t="str">
        <f>IF(PV_Input!E$19="wird simuliert","false","")</f>
        <v>false</v>
      </c>
      <c r="E14" s="34" t="str">
        <f>IF(PV_Input!F$19="wird simuliert","false","")</f>
        <v>false</v>
      </c>
      <c r="F14" s="34" t="str">
        <f>IF(PV_Input!G$19="wird simuliert","false","")</f>
        <v/>
      </c>
      <c r="G14" s="34" t="str">
        <f>IF(PV_Input!H$19="wird simuliert","false","")</f>
        <v/>
      </c>
      <c r="H14" s="34" t="str">
        <f>IF(PV_Input!I$19="wird simuliert","false","")</f>
        <v/>
      </c>
      <c r="I14" s="34" t="str">
        <f>IF(PV_Input!J$19="wird simuliert","false","")</f>
        <v/>
      </c>
      <c r="J14" s="34" t="str">
        <f>IF(PV_Input!K$19="wird simuliert","false","")</f>
        <v/>
      </c>
      <c r="K14" s="34" t="str">
        <f>IF(PV_Input!L$19="wird simuliert","false","")</f>
        <v/>
      </c>
      <c r="L14" s="34" t="str">
        <f>IF(PV_Input!M$19="wird simuliert","false","")</f>
        <v/>
      </c>
    </row>
    <row r="15" spans="1:16" x14ac:dyDescent="0.25">
      <c r="A15" s="13">
        <v>15</v>
      </c>
      <c r="B15" s="1" t="s">
        <v>58982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58976</v>
      </c>
      <c r="C16" s="34">
        <f>IF(PV_Input!D$19="wird simuliert",1,"")</f>
        <v>1</v>
      </c>
      <c r="D16" s="34">
        <f>IF(PV_Input!E$19="wird simuliert",1,"")</f>
        <v>1</v>
      </c>
      <c r="E16" s="34">
        <f>IF(PV_Input!F$19="wird simuliert",1,"")</f>
        <v>1</v>
      </c>
      <c r="F16" s="34" t="str">
        <f>IF(PV_Input!G$19="wird simuliert",1,"")</f>
        <v/>
      </c>
      <c r="G16" s="34" t="str">
        <f>IF(PV_Input!H$19="wird simuliert",1,"")</f>
        <v/>
      </c>
      <c r="H16" s="34" t="str">
        <f>IF(PV_Input!I$19="wird simuliert",1,"")</f>
        <v/>
      </c>
      <c r="I16" s="34" t="str">
        <f>IF(PV_Input!J$19="wird simuliert",1,"")</f>
        <v/>
      </c>
      <c r="J16" s="34" t="str">
        <f>IF(PV_Input!K$19="wird simuliert",1,"")</f>
        <v/>
      </c>
      <c r="K16" s="34" t="str">
        <f>IF(PV_Input!L$19="wird simuliert",1,"")</f>
        <v/>
      </c>
      <c r="L16" s="34" t="str">
        <f>IF(PV_Input!M$19="wird simuliert",1,"")</f>
        <v/>
      </c>
    </row>
    <row r="17" spans="2:12" x14ac:dyDescent="0.25">
      <c r="B17" s="1" t="s">
        <v>58977</v>
      </c>
      <c r="C17" s="34">
        <f>IF(PV_Input!D$19="wird simuliert",2,"")</f>
        <v>2</v>
      </c>
      <c r="D17" s="34">
        <f>IF(PV_Input!E$19="wird simuliert",2,"")</f>
        <v>2</v>
      </c>
      <c r="E17" s="34">
        <f>IF(PV_Input!F$19="wird simuliert",2,"")</f>
        <v>2</v>
      </c>
      <c r="F17" s="34" t="str">
        <f>IF(PV_Input!G$19="wird simuliert",2,"")</f>
        <v/>
      </c>
      <c r="G17" s="34" t="str">
        <f>IF(PV_Input!H$19="wird simuliert",2,"")</f>
        <v/>
      </c>
      <c r="H17" s="34" t="str">
        <f>IF(PV_Input!I$19="wird simuliert",2,"")</f>
        <v/>
      </c>
      <c r="I17" s="34" t="str">
        <f>IF(PV_Input!J$19="wird simuliert",2,"")</f>
        <v/>
      </c>
      <c r="J17" s="34" t="str">
        <f>IF(PV_Input!K$19="wird simuliert",2,"")</f>
        <v/>
      </c>
      <c r="K17" s="34" t="str">
        <f>IF(PV_Input!L$19="wird simuliert",2,"")</f>
        <v/>
      </c>
      <c r="L17" s="34" t="str">
        <f>IF(PV_Input!M$19="wird simuliert",2,"")</f>
        <v/>
      </c>
    </row>
    <row r="18" spans="2:12" x14ac:dyDescent="0.25">
      <c r="B18" s="1" t="s">
        <v>58978</v>
      </c>
      <c r="C18" s="34">
        <f>IF(PV_Input!D$19="wird simuliert",0,"")</f>
        <v>0</v>
      </c>
      <c r="D18" s="34">
        <f>IF(PV_Input!E$19="wird simuliert",0,"")</f>
        <v>0</v>
      </c>
      <c r="E18" s="34">
        <f>IF(PV_Input!F$19="wird simuliert",0,"")</f>
        <v>0</v>
      </c>
      <c r="F18" s="34" t="str">
        <f>IF(PV_Input!G$19="wird simuliert",0,"")</f>
        <v/>
      </c>
      <c r="G18" s="34" t="str">
        <f>IF(PV_Input!H$19="wird simuliert",0,"")</f>
        <v/>
      </c>
      <c r="H18" s="34" t="str">
        <f>IF(PV_Input!I$19="wird simuliert",0,"")</f>
        <v/>
      </c>
      <c r="I18" s="34" t="str">
        <f>IF(PV_Input!J$19="wird simuliert",0,"")</f>
        <v/>
      </c>
      <c r="J18" s="34" t="str">
        <f>IF(PV_Input!K$19="wird simuliert",0,"")</f>
        <v/>
      </c>
      <c r="K18" s="34" t="str">
        <f>IF(PV_Input!L$19="wird simuliert",0,"")</f>
        <v/>
      </c>
      <c r="L18" s="34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BK25266"/>
  <sheetViews>
    <sheetView zoomScale="85" zoomScaleNormal="85" workbookViewId="0">
      <selection activeCell="G19" sqref="G19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58943</v>
      </c>
      <c r="D10">
        <v>0.06</v>
      </c>
      <c r="G10" s="2" t="s">
        <v>59018</v>
      </c>
    </row>
    <row r="11" spans="1:63" x14ac:dyDescent="0.25">
      <c r="C11" t="s">
        <v>58944</v>
      </c>
      <c r="D11">
        <v>0.08</v>
      </c>
      <c r="G11" t="s">
        <v>59019</v>
      </c>
      <c r="H11" s="9" t="s">
        <v>59020</v>
      </c>
    </row>
    <row r="12" spans="1:63" x14ac:dyDescent="0.25">
      <c r="C12" t="s">
        <v>58945</v>
      </c>
      <c r="D12">
        <v>0.12</v>
      </c>
      <c r="G12" t="s">
        <v>59021</v>
      </c>
      <c r="H12" s="9" t="s">
        <v>58942</v>
      </c>
    </row>
    <row r="13" spans="1:63" x14ac:dyDescent="0.25">
      <c r="C13" t="s">
        <v>58946</v>
      </c>
      <c r="D13">
        <v>0.17</v>
      </c>
    </row>
    <row r="14" spans="1:63" x14ac:dyDescent="0.25">
      <c r="C14" t="s">
        <v>58947</v>
      </c>
      <c r="D14">
        <v>0.18</v>
      </c>
    </row>
    <row r="15" spans="1:63" x14ac:dyDescent="0.25">
      <c r="C15" t="s">
        <v>58948</v>
      </c>
      <c r="D15">
        <v>0.2</v>
      </c>
    </row>
    <row r="16" spans="1:63" x14ac:dyDescent="0.25">
      <c r="C16" t="s">
        <v>58949</v>
      </c>
      <c r="D16">
        <v>0.2</v>
      </c>
    </row>
    <row r="17" spans="1:4" x14ac:dyDescent="0.25">
      <c r="C17" t="s">
        <v>58950</v>
      </c>
      <c r="D17">
        <v>0.3</v>
      </c>
    </row>
    <row r="18" spans="1:4" x14ac:dyDescent="0.25">
      <c r="C18" t="s">
        <v>58951</v>
      </c>
      <c r="D18">
        <v>0.33</v>
      </c>
    </row>
    <row r="19" spans="1:4" x14ac:dyDescent="0.25">
      <c r="C19" t="s">
        <v>58952</v>
      </c>
      <c r="D19">
        <v>0.35</v>
      </c>
    </row>
    <row r="20" spans="1:4" x14ac:dyDescent="0.25">
      <c r="C20" t="s">
        <v>58953</v>
      </c>
      <c r="D20">
        <v>0.4</v>
      </c>
    </row>
    <row r="21" spans="1:4" x14ac:dyDescent="0.25">
      <c r="C21" t="s">
        <v>58954</v>
      </c>
      <c r="D21">
        <v>0.65</v>
      </c>
    </row>
    <row r="22" spans="1:4" x14ac:dyDescent="0.25">
      <c r="C22" t="s">
        <v>58955</v>
      </c>
      <c r="D22">
        <v>0.74</v>
      </c>
    </row>
    <row r="23" spans="1:4" x14ac:dyDescent="0.25">
      <c r="C23" t="s">
        <v>58956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59000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59000</v>
      </c>
      <c r="L36" s="2"/>
      <c r="M36" s="2" t="s">
        <v>59005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59006</v>
      </c>
      <c r="N37" t="s">
        <v>59007</v>
      </c>
      <c r="O37" s="3" t="s">
        <v>59008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3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3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3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00000000-0002-0000-0300-000000000000}">
      <formula1>$A$37:$A$25188</formula1>
    </dataValidation>
  </dataValidations>
  <hyperlinks>
    <hyperlink ref="H12" r:id="rId1" xr:uid="{00000000-0004-0000-0300-000000000000}"/>
    <hyperlink ref="H11" r:id="rId2" xr:uid="{00000000-0004-0000-03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2025-01-22T10:20:34Z</dcterms:modified>
</cp:coreProperties>
</file>