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1\Desktop\"/>
    </mc:Choice>
  </mc:AlternateContent>
  <xr:revisionPtr revIDLastSave="0" documentId="13_ncr:1_{5E7568F6-8D7D-428E-96F6-A64616660318}" xr6:coauthVersionLast="47" xr6:coauthVersionMax="47" xr10:uidLastSave="{00000000-0000-0000-0000-000000000000}"/>
  <bookViews>
    <workbookView xWindow="-28920" yWindow="4710" windowWidth="29040" windowHeight="15840" xr2:uid="{642C1495-B260-4CC6-9875-D776334991F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1" i="1" l="1"/>
  <c r="I22" i="1"/>
  <c r="G26" i="1" s="1"/>
  <c r="G30" i="1" s="1"/>
  <c r="I19" i="1"/>
  <c r="G29" i="1"/>
  <c r="D27" i="1"/>
  <c r="M3" i="1"/>
  <c r="M4" i="1"/>
  <c r="M5" i="1"/>
  <c r="M6" i="1"/>
  <c r="M7" i="1"/>
  <c r="M8" i="1"/>
  <c r="M9" i="1"/>
  <c r="M2" i="1"/>
  <c r="F4" i="1"/>
  <c r="F5" i="1"/>
  <c r="F6" i="1"/>
  <c r="F7" i="1"/>
  <c r="D15" i="1" s="1" a="1"/>
  <c r="F8" i="1"/>
  <c r="F9" i="1"/>
  <c r="F10" i="1"/>
  <c r="F3" i="1"/>
  <c r="C15" i="1" s="1" a="1"/>
  <c r="C15" i="1" s="1"/>
  <c r="E4" i="1"/>
  <c r="G4" i="1" s="1"/>
  <c r="E5" i="1"/>
  <c r="G5" i="1" s="1"/>
  <c r="E6" i="1"/>
  <c r="G6" i="1" s="1"/>
  <c r="E7" i="1"/>
  <c r="G7" i="1" s="1"/>
  <c r="E8" i="1"/>
  <c r="G8" i="1" s="1"/>
  <c r="E9" i="1"/>
  <c r="G9" i="1" s="1"/>
  <c r="E10" i="1"/>
  <c r="G10" i="1" s="1"/>
  <c r="E3" i="1"/>
  <c r="G3" i="1" s="1"/>
  <c r="D15" i="1" l="1"/>
  <c r="G17" i="1"/>
  <c r="G18" i="1"/>
  <c r="G16" i="1"/>
  <c r="G15" i="1"/>
  <c r="G19" i="1"/>
  <c r="H17" i="1" s="1"/>
  <c r="I17" i="1" s="1"/>
  <c r="H18" i="1" l="1"/>
  <c r="I18" i="1" s="1"/>
  <c r="H15" i="1"/>
  <c r="I15" i="1" s="1"/>
  <c r="H16" i="1"/>
  <c r="I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<sst xmlns="http://schemas.openxmlformats.org/spreadsheetml/2006/main" count="35" uniqueCount="33">
  <si>
    <t>t,c</t>
  </si>
  <si>
    <t>T=t/N, с</t>
  </si>
  <si>
    <t>i</t>
  </si>
  <si>
    <t>j</t>
  </si>
  <si>
    <t>№</t>
  </si>
  <si>
    <t>&lt;a&gt; =</t>
  </si>
  <si>
    <t>D=</t>
  </si>
  <si>
    <t>L2=</t>
  </si>
  <si>
    <t>L1=</t>
  </si>
  <si>
    <t>m=</t>
  </si>
  <si>
    <t>l, м</t>
  </si>
  <si>
    <t>N</t>
  </si>
  <si>
    <t>X=l^2, м^2</t>
  </si>
  <si>
    <t>Xi, м^2</t>
  </si>
  <si>
    <t>Xj, м^2</t>
  </si>
  <si>
    <t>Yi, с^2</t>
  </si>
  <si>
    <t>Yj, c^2</t>
  </si>
  <si>
    <t>aij=dY/dX, c^2/м^2</t>
  </si>
  <si>
    <t>aij-&lt;a&gt;, c^2/м^2</t>
  </si>
  <si>
    <t>(aij-&lt;a&gt;)^2, c^4/м^4</t>
  </si>
  <si>
    <t>X=l^2, cм^2</t>
  </si>
  <si>
    <t>Y=T^2, c^2</t>
  </si>
  <si>
    <t>Табл. 2 Вычисление углового коэффициента наклона зависимости Y(X) методом парных точек</t>
  </si>
  <si>
    <t>Табл. 1 Результаты измерений периода колебаний крутильного маятника</t>
  </si>
  <si>
    <t>C=</t>
  </si>
  <si>
    <t>dm</t>
  </si>
  <si>
    <t>dL1</t>
  </si>
  <si>
    <t>dL2</t>
  </si>
  <si>
    <t>dD</t>
  </si>
  <si>
    <t>da</t>
  </si>
  <si>
    <t>deltaa</t>
  </si>
  <si>
    <t>deltam</t>
  </si>
  <si>
    <t>deltaC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</si>
</sst>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charset val="204"/>
      <scheme val="minor"/>
    </font>
    <font>
      <sz val="13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/>
    <xf numFmtId="168" fontId="0" fillId="0" borderId="1" xfId="0" applyNumberFormat="1" applyBorder="1"/>
    <xf numFmtId="2" fontId="0" fillId="0" borderId="1" xfId="0" applyNumberFormat="1" applyBorder="1"/>
    <xf numFmtId="168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48D76-E985-4A10-A63E-ADC94DA1F654}">
  <dimension ref="A1:N31"/>
  <sheetViews>
    <sheetView tabSelected="1" workbookViewId="0">
      <selection sqref="A1:I19"/>
    </sheetView>
  </sheetViews>
  <sheetFormatPr defaultRowHeight="15" x14ac:dyDescent="0.25"/>
  <cols>
    <col min="1" max="1" width="3.140625" bestFit="1" customWidth="1"/>
    <col min="2" max="2" width="5" bestFit="1" customWidth="1"/>
    <col min="3" max="4" width="7.140625" bestFit="1" customWidth="1"/>
    <col min="5" max="6" width="11" bestFit="1" customWidth="1"/>
    <col min="7" max="7" width="17.85546875" bestFit="1" customWidth="1"/>
    <col min="8" max="8" width="15.140625" bestFit="1" customWidth="1"/>
    <col min="9" max="9" width="18.7109375" bestFit="1" customWidth="1"/>
    <col min="10" max="10" width="3.140625" bestFit="1" customWidth="1"/>
    <col min="11" max="11" width="14.85546875" bestFit="1" customWidth="1"/>
    <col min="12" max="12" width="13.5703125" customWidth="1"/>
    <col min="13" max="13" width="13.85546875" customWidth="1"/>
    <col min="14" max="14" width="11" bestFit="1" customWidth="1"/>
    <col min="15" max="15" width="12.42578125" bestFit="1" customWidth="1"/>
    <col min="16" max="16" width="12.7109375" bestFit="1" customWidth="1"/>
    <col min="17" max="17" width="12" bestFit="1" customWidth="1"/>
  </cols>
  <sheetData>
    <row r="1" spans="1:14" x14ac:dyDescent="0.25">
      <c r="A1" t="s">
        <v>23</v>
      </c>
      <c r="L1" s="1" t="s">
        <v>12</v>
      </c>
      <c r="M1" s="1" t="s">
        <v>20</v>
      </c>
      <c r="N1" s="1" t="s">
        <v>21</v>
      </c>
    </row>
    <row r="2" spans="1:14" ht="16.5" x14ac:dyDescent="0.25">
      <c r="A2" s="1" t="s">
        <v>4</v>
      </c>
      <c r="B2" s="3" t="s">
        <v>10</v>
      </c>
      <c r="C2" s="1" t="s">
        <v>11</v>
      </c>
      <c r="D2" s="1" t="s">
        <v>0</v>
      </c>
      <c r="E2" s="1" t="s">
        <v>1</v>
      </c>
      <c r="F2" s="1" t="s">
        <v>12</v>
      </c>
      <c r="G2" s="1" t="s">
        <v>21</v>
      </c>
      <c r="L2" s="1">
        <v>4.0000000000000002E-4</v>
      </c>
      <c r="M2" s="5">
        <f>L2*10000</f>
        <v>4</v>
      </c>
      <c r="N2" s="5">
        <v>0.57942543999999996</v>
      </c>
    </row>
    <row r="3" spans="1:14" x14ac:dyDescent="0.25">
      <c r="A3" s="1">
        <v>1</v>
      </c>
      <c r="B3" s="1">
        <v>0.02</v>
      </c>
      <c r="C3" s="1">
        <v>10</v>
      </c>
      <c r="D3" s="1">
        <v>7.6120000000000001</v>
      </c>
      <c r="E3" s="4">
        <f>D3/C3</f>
        <v>0.76119999999999999</v>
      </c>
      <c r="F3" s="4">
        <f>B3*B3</f>
        <v>4.0000000000000002E-4</v>
      </c>
      <c r="G3" s="4">
        <f>E3^2</f>
        <v>0.57942543999999996</v>
      </c>
      <c r="L3" s="1">
        <v>8.9999999999999998E-4</v>
      </c>
      <c r="M3" s="5">
        <f t="shared" ref="M3:M9" si="0">L3*10000</f>
        <v>9</v>
      </c>
      <c r="N3" s="5">
        <v>0.84566416</v>
      </c>
    </row>
    <row r="4" spans="1:14" x14ac:dyDescent="0.25">
      <c r="A4" s="1">
        <v>2</v>
      </c>
      <c r="B4" s="1">
        <v>0.03</v>
      </c>
      <c r="C4" s="1">
        <v>10</v>
      </c>
      <c r="D4" s="1">
        <v>9.1959999999999997</v>
      </c>
      <c r="E4" s="4">
        <f>D4/C4</f>
        <v>0.91959999999999997</v>
      </c>
      <c r="F4" s="4">
        <f>B4*B4</f>
        <v>8.9999999999999998E-4</v>
      </c>
      <c r="G4" s="4">
        <f>E4^2</f>
        <v>0.84566416</v>
      </c>
      <c r="L4" s="1">
        <v>1.6000000000000001E-3</v>
      </c>
      <c r="M4" s="5">
        <f t="shared" si="0"/>
        <v>16</v>
      </c>
      <c r="N4" s="5">
        <v>1.2303246399999999</v>
      </c>
    </row>
    <row r="5" spans="1:14" x14ac:dyDescent="0.25">
      <c r="A5" s="1">
        <v>3</v>
      </c>
      <c r="B5" s="1">
        <v>0.04</v>
      </c>
      <c r="C5" s="1">
        <v>10</v>
      </c>
      <c r="D5" s="1">
        <v>11.092000000000001</v>
      </c>
      <c r="E5" s="4">
        <f>D5/C5</f>
        <v>1.1092</v>
      </c>
      <c r="F5" s="4">
        <f>B5*B5</f>
        <v>1.6000000000000001E-3</v>
      </c>
      <c r="G5" s="4">
        <f>E5^2</f>
        <v>1.2303246399999999</v>
      </c>
      <c r="L5" s="1">
        <v>2.5000000000000005E-3</v>
      </c>
      <c r="M5" s="5">
        <f t="shared" si="0"/>
        <v>25.000000000000004</v>
      </c>
      <c r="N5" s="5">
        <v>1.7466265599999997</v>
      </c>
    </row>
    <row r="6" spans="1:14" x14ac:dyDescent="0.25">
      <c r="A6" s="1">
        <v>4</v>
      </c>
      <c r="B6" s="1">
        <v>0.05</v>
      </c>
      <c r="C6" s="1">
        <v>10</v>
      </c>
      <c r="D6" s="1">
        <v>13.215999999999999</v>
      </c>
      <c r="E6" s="4">
        <f>D6/C6</f>
        <v>1.3215999999999999</v>
      </c>
      <c r="F6" s="4">
        <f>B6*B6</f>
        <v>2.5000000000000005E-3</v>
      </c>
      <c r="G6" s="4">
        <f>E6^2</f>
        <v>1.7466265599999997</v>
      </c>
      <c r="L6" s="1">
        <v>3.5999999999999999E-3</v>
      </c>
      <c r="M6" s="5">
        <f t="shared" si="0"/>
        <v>36</v>
      </c>
      <c r="N6" s="5">
        <v>2.3783808400000002</v>
      </c>
    </row>
    <row r="7" spans="1:14" x14ac:dyDescent="0.25">
      <c r="A7" s="1">
        <v>5</v>
      </c>
      <c r="B7" s="1">
        <v>0.06</v>
      </c>
      <c r="C7" s="1">
        <v>10</v>
      </c>
      <c r="D7" s="1">
        <v>15.422000000000001</v>
      </c>
      <c r="E7" s="4">
        <f>D7/C7</f>
        <v>1.5422</v>
      </c>
      <c r="F7" s="4">
        <f>B7*B7</f>
        <v>3.5999999999999999E-3</v>
      </c>
      <c r="G7" s="4">
        <f>E7^2</f>
        <v>2.3783808400000002</v>
      </c>
      <c r="L7" s="1">
        <v>4.9000000000000007E-3</v>
      </c>
      <c r="M7" s="5">
        <f t="shared" si="0"/>
        <v>49.000000000000007</v>
      </c>
      <c r="N7" s="5">
        <v>3.0646003599999996</v>
      </c>
    </row>
    <row r="8" spans="1:14" x14ac:dyDescent="0.25">
      <c r="A8" s="1">
        <v>6</v>
      </c>
      <c r="B8" s="1">
        <v>7.0000000000000007E-2</v>
      </c>
      <c r="C8" s="1">
        <v>10</v>
      </c>
      <c r="D8" s="1">
        <v>17.506</v>
      </c>
      <c r="E8" s="4">
        <f>D8/C8</f>
        <v>1.7505999999999999</v>
      </c>
      <c r="F8" s="4">
        <f>B8*B8</f>
        <v>4.9000000000000007E-3</v>
      </c>
      <c r="G8" s="4">
        <f>E8^2</f>
        <v>3.0646003599999996</v>
      </c>
      <c r="L8" s="1">
        <v>6.4000000000000003E-3</v>
      </c>
      <c r="M8" s="5">
        <f t="shared" si="0"/>
        <v>64</v>
      </c>
      <c r="N8" s="5">
        <v>3.8596531600000006</v>
      </c>
    </row>
    <row r="9" spans="1:14" x14ac:dyDescent="0.25">
      <c r="A9" s="1">
        <v>7</v>
      </c>
      <c r="B9" s="1">
        <v>0.08</v>
      </c>
      <c r="C9" s="1">
        <v>10</v>
      </c>
      <c r="D9" s="1">
        <v>19.646000000000001</v>
      </c>
      <c r="E9" s="4">
        <f>D9/C9</f>
        <v>1.9646000000000001</v>
      </c>
      <c r="F9" s="4">
        <f>B9*B9</f>
        <v>6.4000000000000003E-3</v>
      </c>
      <c r="G9" s="4">
        <f>E9^2</f>
        <v>3.8596531600000006</v>
      </c>
      <c r="L9" s="1">
        <v>8.0999999999999996E-3</v>
      </c>
      <c r="M9" s="5">
        <f t="shared" si="0"/>
        <v>81</v>
      </c>
      <c r="N9" s="5">
        <v>4.8070562499999996</v>
      </c>
    </row>
    <row r="10" spans="1:14" x14ac:dyDescent="0.25">
      <c r="A10" s="1">
        <v>8</v>
      </c>
      <c r="B10" s="1">
        <v>0.09</v>
      </c>
      <c r="C10" s="1">
        <v>10</v>
      </c>
      <c r="D10" s="1">
        <v>21.925000000000001</v>
      </c>
      <c r="E10" s="4">
        <f>D10/C10</f>
        <v>2.1924999999999999</v>
      </c>
      <c r="F10" s="4">
        <f>B10*B10</f>
        <v>8.0999999999999996E-3</v>
      </c>
      <c r="G10" s="4">
        <f>E10^2</f>
        <v>4.8070562499999996</v>
      </c>
      <c r="L10" s="7"/>
      <c r="M10" s="7"/>
      <c r="N10" s="7"/>
    </row>
    <row r="13" spans="1:14" x14ac:dyDescent="0.25">
      <c r="A13" t="s">
        <v>22</v>
      </c>
    </row>
    <row r="14" spans="1:14" x14ac:dyDescent="0.25">
      <c r="A14" s="1" t="s">
        <v>2</v>
      </c>
      <c r="B14" s="1" t="s">
        <v>3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19</v>
      </c>
    </row>
    <row r="15" spans="1:14" x14ac:dyDescent="0.25">
      <c r="A15" s="1">
        <v>1</v>
      </c>
      <c r="B15" s="1">
        <v>5</v>
      </c>
      <c r="C15" s="4" cm="1">
        <f t="array" ref="C15:C18">F3:F6</f>
        <v>4.0000000000000002E-4</v>
      </c>
      <c r="D15" s="4" cm="1">
        <f t="array" ref="D15:D18">F7:F10</f>
        <v>3.5999999999999999E-3</v>
      </c>
      <c r="E15" s="4">
        <v>0.57942543999999996</v>
      </c>
      <c r="F15" s="4">
        <v>2.3783808400000002</v>
      </c>
      <c r="G15" s="4">
        <f>(F15-E15)/(D15-C15)</f>
        <v>562.17356250000012</v>
      </c>
      <c r="H15" s="4">
        <f>G15-$G$19</f>
        <v>9.3761401785716316</v>
      </c>
      <c r="I15" s="4">
        <f>H15^2</f>
        <v>87.912004648225263</v>
      </c>
    </row>
    <row r="16" spans="1:14" x14ac:dyDescent="0.25">
      <c r="A16" s="1">
        <v>2</v>
      </c>
      <c r="B16" s="1">
        <v>6</v>
      </c>
      <c r="C16" s="4">
        <v>8.9999999999999998E-4</v>
      </c>
      <c r="D16" s="4">
        <v>4.9000000000000007E-3</v>
      </c>
      <c r="E16" s="4">
        <v>0.84566416</v>
      </c>
      <c r="F16" s="4">
        <v>3.0646003599999996</v>
      </c>
      <c r="G16" s="4">
        <f t="shared" ref="G16:G18" si="1">(F16-E16)/(D16-C16)</f>
        <v>554.73404999999968</v>
      </c>
      <c r="H16" s="4">
        <f t="shared" ref="H16:H18" si="2">G16-$G$19</f>
        <v>1.9366276785711989</v>
      </c>
      <c r="I16" s="4">
        <f t="shared" ref="I16:I18" si="3">H16^2</f>
        <v>3.750526765408071</v>
      </c>
    </row>
    <row r="17" spans="1:9" x14ac:dyDescent="0.25">
      <c r="A17" s="1">
        <v>3</v>
      </c>
      <c r="B17" s="1">
        <v>7</v>
      </c>
      <c r="C17" s="4">
        <v>1.6000000000000001E-3</v>
      </c>
      <c r="D17" s="4">
        <v>6.4000000000000003E-3</v>
      </c>
      <c r="E17" s="4">
        <v>1.2303246399999999</v>
      </c>
      <c r="F17" s="4">
        <v>3.8596531600000006</v>
      </c>
      <c r="G17" s="4">
        <f t="shared" si="1"/>
        <v>547.77677500000004</v>
      </c>
      <c r="H17" s="4">
        <f t="shared" si="2"/>
        <v>-5.0206473214284415</v>
      </c>
      <c r="I17" s="4">
        <f t="shared" si="3"/>
        <v>25.206899526166584</v>
      </c>
    </row>
    <row r="18" spans="1:9" x14ac:dyDescent="0.25">
      <c r="A18" s="1">
        <v>4</v>
      </c>
      <c r="B18" s="1">
        <v>8</v>
      </c>
      <c r="C18" s="4">
        <v>2.5000000000000005E-3</v>
      </c>
      <c r="D18" s="4">
        <v>8.0999999999999996E-3</v>
      </c>
      <c r="E18" s="4">
        <v>1.7466265599999997</v>
      </c>
      <c r="F18" s="4">
        <v>4.8070562499999996</v>
      </c>
      <c r="G18" s="4">
        <f t="shared" si="1"/>
        <v>546.50530178571432</v>
      </c>
      <c r="H18" s="4">
        <f t="shared" si="2"/>
        <v>-6.2921205357141616</v>
      </c>
      <c r="I18" s="4">
        <f t="shared" si="3"/>
        <v>39.590780835955869</v>
      </c>
    </row>
    <row r="19" spans="1:9" ht="30.75" customHeight="1" x14ac:dyDescent="0.25">
      <c r="A19" s="1"/>
      <c r="B19" s="1"/>
      <c r="C19" s="1"/>
      <c r="D19" s="1"/>
      <c r="E19" s="1"/>
      <c r="F19" s="2" t="s">
        <v>5</v>
      </c>
      <c r="G19" s="8">
        <f>AVERAGE(G15:G18)</f>
        <v>552.79742232142848</v>
      </c>
      <c r="H19" s="2"/>
      <c r="I19" s="4">
        <f>SUM(I15:I18)</f>
        <v>156.46021177575579</v>
      </c>
    </row>
    <row r="20" spans="1:9" x14ac:dyDescent="0.25">
      <c r="H20" s="9"/>
    </row>
    <row r="22" spans="1:9" x14ac:dyDescent="0.25">
      <c r="C22" t="s">
        <v>9</v>
      </c>
      <c r="D22">
        <v>0.2</v>
      </c>
      <c r="F22" t="s">
        <v>25</v>
      </c>
      <c r="G22">
        <v>1E-3</v>
      </c>
      <c r="I22">
        <f>SQRT(I19)/(2*SQRT(3))</f>
        <v>3.6108656830894423</v>
      </c>
    </row>
    <row r="23" spans="1:9" x14ac:dyDescent="0.25">
      <c r="C23" t="s">
        <v>8</v>
      </c>
      <c r="D23">
        <v>0.215</v>
      </c>
      <c r="F23" t="s">
        <v>26</v>
      </c>
      <c r="G23">
        <v>1E-3</v>
      </c>
    </row>
    <row r="24" spans="1:9" x14ac:dyDescent="0.25">
      <c r="C24" t="s">
        <v>7</v>
      </c>
      <c r="D24">
        <v>0.14499999999999999</v>
      </c>
      <c r="F24" t="s">
        <v>27</v>
      </c>
      <c r="G24">
        <v>1E-3</v>
      </c>
    </row>
    <row r="25" spans="1:9" x14ac:dyDescent="0.25">
      <c r="C25" t="s">
        <v>6</v>
      </c>
      <c r="D25">
        <v>0.6</v>
      </c>
      <c r="F25" t="s">
        <v>28</v>
      </c>
      <c r="G25">
        <v>0.01</v>
      </c>
    </row>
    <row r="26" spans="1:9" x14ac:dyDescent="0.25">
      <c r="F26" t="s">
        <v>29</v>
      </c>
      <c r="G26" s="6">
        <f>I22*1.3</f>
        <v>4.6941253880162748</v>
      </c>
    </row>
    <row r="27" spans="1:9" x14ac:dyDescent="0.25">
      <c r="C27" t="s">
        <v>24</v>
      </c>
      <c r="D27">
        <f>PI()*PI()*D22/G19</f>
        <v>3.570785247023311E-3</v>
      </c>
      <c r="G27" s="6"/>
    </row>
    <row r="29" spans="1:9" x14ac:dyDescent="0.25">
      <c r="F29" t="s">
        <v>31</v>
      </c>
      <c r="G29">
        <f>G22/D22</f>
        <v>5.0000000000000001E-3</v>
      </c>
    </row>
    <row r="30" spans="1:9" x14ac:dyDescent="0.25">
      <c r="F30" t="s">
        <v>30</v>
      </c>
      <c r="G30" s="6">
        <f>G26/G19</f>
        <v>8.4915833512820508E-3</v>
      </c>
    </row>
    <row r="31" spans="1:9" x14ac:dyDescent="0.25">
      <c r="F31" t="s">
        <v>32</v>
      </c>
      <c r="G31">
        <f>SQRT(SUMSQ(G29:G30))</f>
        <v>9.8542877881544789E-3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cp:lastPrinted>2021-11-29T20:05:35Z</cp:lastPrinted>
  <dcterms:created xsi:type="dcterms:W3CDTF">2021-11-29T11:32:41Z</dcterms:created>
  <dcterms:modified xsi:type="dcterms:W3CDTF">2021-11-29T20:30:49Z</dcterms:modified>
</cp:coreProperties>
</file>