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E8" i="1" l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D8" i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I23" i="1"/>
  <c r="AI24" i="1"/>
  <c r="AI25" i="1"/>
  <c r="AI26" i="1"/>
  <c r="AI28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29" i="1" l="1"/>
  <c r="AI27" i="1"/>
  <c r="AE26" i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J3" i="1" s="1"/>
  <c r="D3" i="1"/>
  <c r="D10" i="1" s="1"/>
  <c r="AD26" i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I3" i="1" l="1"/>
  <c r="H11" i="1" s="1"/>
  <c r="E10" i="1"/>
  <c r="D25" i="1"/>
  <c r="E25" i="1" s="1"/>
  <c r="D42" i="1"/>
  <c r="E42" i="1" s="1"/>
  <c r="D14" i="1"/>
  <c r="E14" i="1" s="1"/>
  <c r="D11" i="1"/>
  <c r="E11" i="1" s="1"/>
  <c r="D39" i="1"/>
  <c r="E39" i="1" s="1"/>
  <c r="D54" i="1"/>
  <c r="E54" i="1" s="1"/>
  <c r="D47" i="1"/>
  <c r="E47" i="1" s="1"/>
  <c r="D50" i="1"/>
  <c r="E50" i="1" s="1"/>
  <c r="D24" i="1"/>
  <c r="E24" i="1" s="1"/>
  <c r="D52" i="1"/>
  <c r="E52" i="1" s="1"/>
  <c r="D15" i="1"/>
  <c r="E15" i="1" s="1"/>
  <c r="D36" i="1"/>
  <c r="E36" i="1" s="1"/>
  <c r="D26" i="1"/>
  <c r="E26" i="1" s="1"/>
  <c r="D43" i="1"/>
  <c r="E43" i="1" s="1"/>
  <c r="D40" i="1"/>
  <c r="E40" i="1" s="1"/>
  <c r="D23" i="1"/>
  <c r="E23" i="1" s="1"/>
  <c r="D30" i="1"/>
  <c r="E30" i="1" s="1"/>
  <c r="D49" i="1"/>
  <c r="E49" i="1" s="1"/>
  <c r="D38" i="1"/>
  <c r="E38" i="1" s="1"/>
  <c r="D12" i="1"/>
  <c r="E12" i="1" s="1"/>
  <c r="D48" i="1"/>
  <c r="E48" i="1" s="1"/>
  <c r="D34" i="1"/>
  <c r="E34" i="1" s="1"/>
  <c r="D21" i="1"/>
  <c r="E21" i="1" s="1"/>
  <c r="D19" i="1"/>
  <c r="E19" i="1" s="1"/>
  <c r="D18" i="1"/>
  <c r="E18" i="1" s="1"/>
  <c r="D16" i="1"/>
  <c r="E16" i="1" s="1"/>
  <c r="D53" i="1"/>
  <c r="E53" i="1" s="1"/>
  <c r="D22" i="1"/>
  <c r="E22" i="1" s="1"/>
  <c r="D44" i="1"/>
  <c r="E44" i="1" s="1"/>
  <c r="D17" i="1"/>
  <c r="E17" i="1" s="1"/>
  <c r="D46" i="1"/>
  <c r="E46" i="1" s="1"/>
  <c r="D27" i="1"/>
  <c r="E27" i="1" s="1"/>
  <c r="D31" i="1"/>
  <c r="E31" i="1" s="1"/>
  <c r="D41" i="1"/>
  <c r="E41" i="1" s="1"/>
  <c r="D29" i="1"/>
  <c r="E29" i="1" s="1"/>
  <c r="D59" i="1"/>
  <c r="E59" i="1" s="1"/>
  <c r="D56" i="1"/>
  <c r="E56" i="1" s="1"/>
  <c r="D13" i="1"/>
  <c r="E13" i="1" s="1"/>
  <c r="D20" i="1"/>
  <c r="E20" i="1" s="1"/>
  <c r="D35" i="1"/>
  <c r="E35" i="1" s="1"/>
  <c r="D33" i="1"/>
  <c r="E33" i="1" s="1"/>
  <c r="D57" i="1"/>
  <c r="E57" i="1" s="1"/>
  <c r="D45" i="1"/>
  <c r="E45" i="1" s="1"/>
  <c r="D51" i="1"/>
  <c r="E51" i="1" s="1"/>
  <c r="D37" i="1"/>
  <c r="E37" i="1" s="1"/>
  <c r="D55" i="1"/>
  <c r="E55" i="1" s="1"/>
  <c r="D58" i="1"/>
  <c r="E58" i="1" s="1"/>
  <c r="D32" i="1"/>
  <c r="E32" i="1" s="1"/>
  <c r="D28" i="1"/>
  <c r="E28" i="1" s="1"/>
  <c r="L3" i="1" l="1"/>
  <c r="H12" i="1" s="1"/>
  <c r="I11" i="1" s="1"/>
  <c r="J11" i="1" s="1"/>
  <c r="E3" i="1"/>
  <c r="F3" i="1"/>
  <c r="G3" i="1" s="1"/>
  <c r="H13" i="1"/>
  <c r="AI9" i="1"/>
  <c r="AI10" i="1" l="1"/>
  <c r="H14" i="1"/>
  <c r="I13" i="1" s="1"/>
  <c r="H3" i="1"/>
  <c r="O13" i="1"/>
  <c r="P11" i="1"/>
  <c r="P12" i="1"/>
  <c r="O12" i="1"/>
  <c r="P13" i="1"/>
  <c r="O11" i="1"/>
  <c r="B133" i="1" s="1"/>
  <c r="C133" i="1" l="1"/>
  <c r="J13" i="1"/>
  <c r="D133" i="1"/>
  <c r="K14" i="1"/>
  <c r="K13" i="1"/>
  <c r="K12" i="1"/>
  <c r="K11" i="1"/>
  <c r="B126" i="1"/>
  <c r="B107" i="1"/>
  <c r="B112" i="1"/>
  <c r="B108" i="1"/>
  <c r="B124" i="1"/>
  <c r="B116" i="1"/>
  <c r="B91" i="1"/>
  <c r="B125" i="1"/>
  <c r="B93" i="1"/>
  <c r="B114" i="1"/>
  <c r="B105" i="1"/>
  <c r="B94" i="1"/>
  <c r="B84" i="1"/>
  <c r="B95" i="1"/>
  <c r="B85" i="1"/>
  <c r="B111" i="1"/>
  <c r="B119" i="1"/>
  <c r="B98" i="1"/>
  <c r="B127" i="1"/>
  <c r="B109" i="1"/>
  <c r="B106" i="1"/>
  <c r="B87" i="1"/>
  <c r="B103" i="1"/>
  <c r="B92" i="1"/>
  <c r="B96" i="1"/>
  <c r="B102" i="1"/>
  <c r="B100" i="1"/>
  <c r="B90" i="1"/>
  <c r="B115" i="1"/>
  <c r="B120" i="1"/>
  <c r="B89" i="1"/>
  <c r="B122" i="1"/>
  <c r="B113" i="1"/>
  <c r="B118" i="1"/>
  <c r="B128" i="1"/>
  <c r="B132" i="1"/>
  <c r="B129" i="1"/>
  <c r="B110" i="1"/>
  <c r="B131" i="1"/>
  <c r="B104" i="1"/>
  <c r="B117" i="1"/>
  <c r="B97" i="1"/>
  <c r="B123" i="1"/>
  <c r="B101" i="1"/>
  <c r="B121" i="1"/>
  <c r="B99" i="1"/>
  <c r="B88" i="1"/>
  <c r="B130" i="1"/>
  <c r="B86" i="1"/>
  <c r="C126" i="1"/>
  <c r="C86" i="1"/>
  <c r="C119" i="1"/>
  <c r="C127" i="1"/>
  <c r="C106" i="1"/>
  <c r="C99" i="1"/>
  <c r="C94" i="1"/>
  <c r="C120" i="1"/>
  <c r="C132" i="1"/>
  <c r="C125" i="1"/>
  <c r="C117" i="1"/>
  <c r="C104" i="1"/>
  <c r="C109" i="1"/>
  <c r="C97" i="1"/>
  <c r="C103" i="1"/>
  <c r="C110" i="1"/>
  <c r="C98" i="1"/>
  <c r="C128" i="1"/>
  <c r="C130" i="1"/>
  <c r="C121" i="1"/>
  <c r="C95" i="1"/>
  <c r="C91" i="1"/>
  <c r="C87" i="1"/>
  <c r="C102" i="1"/>
  <c r="C116" i="1"/>
  <c r="C115" i="1"/>
  <c r="C92" i="1"/>
  <c r="C131" i="1"/>
  <c r="C108" i="1"/>
  <c r="C100" i="1"/>
  <c r="C88" i="1"/>
  <c r="C113" i="1"/>
  <c r="C105" i="1"/>
  <c r="C90" i="1"/>
  <c r="C96" i="1"/>
  <c r="C107" i="1"/>
  <c r="C122" i="1"/>
  <c r="C114" i="1"/>
  <c r="C123" i="1"/>
  <c r="C85" i="1"/>
  <c r="C93" i="1"/>
  <c r="C89" i="1"/>
  <c r="C101" i="1"/>
  <c r="C111" i="1"/>
  <c r="C124" i="1"/>
  <c r="C129" i="1"/>
  <c r="C112" i="1"/>
  <c r="C118" i="1"/>
  <c r="C84" i="1"/>
  <c r="H15" i="1"/>
  <c r="K15" i="1" s="1"/>
  <c r="D102" i="1"/>
  <c r="D105" i="1"/>
  <c r="D106" i="1"/>
  <c r="D101" i="1"/>
  <c r="D125" i="1"/>
  <c r="D115" i="1"/>
  <c r="D86" i="1"/>
  <c r="D111" i="1"/>
  <c r="D119" i="1"/>
  <c r="D118" i="1"/>
  <c r="D110" i="1"/>
  <c r="D92" i="1"/>
  <c r="D95" i="1"/>
  <c r="D85" i="1"/>
  <c r="D127" i="1"/>
  <c r="D104" i="1"/>
  <c r="D97" i="1"/>
  <c r="D120" i="1"/>
  <c r="D130" i="1"/>
  <c r="D91" i="1"/>
  <c r="D132" i="1"/>
  <c r="D96" i="1"/>
  <c r="D89" i="1"/>
  <c r="D121" i="1"/>
  <c r="D124" i="1"/>
  <c r="D84" i="1"/>
  <c r="D116" i="1"/>
  <c r="D90" i="1"/>
  <c r="D93" i="1"/>
  <c r="D87" i="1"/>
  <c r="D129" i="1"/>
  <c r="D113" i="1"/>
  <c r="D108" i="1"/>
  <c r="D98" i="1"/>
  <c r="D100" i="1"/>
  <c r="D99" i="1"/>
  <c r="D109" i="1"/>
  <c r="D122" i="1"/>
  <c r="D107" i="1"/>
  <c r="D128" i="1"/>
  <c r="D117" i="1"/>
  <c r="D112" i="1"/>
  <c r="D123" i="1"/>
  <c r="D114" i="1"/>
  <c r="D94" i="1"/>
  <c r="D126" i="1"/>
  <c r="D131" i="1"/>
  <c r="D103" i="1"/>
  <c r="D88" i="1"/>
  <c r="AI11" i="1"/>
  <c r="Q12" i="1" l="1"/>
  <c r="R12" i="1" s="1"/>
  <c r="AI12" i="1"/>
  <c r="Q13" i="1"/>
  <c r="R13" i="1" s="1"/>
  <c r="H16" i="1"/>
  <c r="AI13" i="1" s="1"/>
  <c r="Q11" i="1"/>
  <c r="R11" i="1" s="1"/>
  <c r="I15" i="1" l="1"/>
  <c r="H17" i="1"/>
  <c r="K16" i="1"/>
  <c r="J15" i="1" l="1"/>
  <c r="H18" i="1"/>
  <c r="I17" i="1" s="1"/>
  <c r="K17" i="1"/>
  <c r="AI14" i="1"/>
  <c r="J17" i="1" l="1"/>
  <c r="H19" i="1"/>
  <c r="K18" i="1"/>
  <c r="AI15" i="1"/>
  <c r="H20" i="1" l="1"/>
  <c r="I19" i="1" s="1"/>
  <c r="K19" i="1"/>
  <c r="AI16" i="1"/>
  <c r="J19" i="1" l="1"/>
  <c r="H21" i="1"/>
  <c r="K20" i="1"/>
  <c r="AI17" i="1"/>
  <c r="H22" i="1" l="1"/>
  <c r="I21" i="1" s="1"/>
  <c r="J21" i="1" s="1"/>
  <c r="K21" i="1"/>
  <c r="AI18" i="1"/>
  <c r="H23" i="1" l="1"/>
  <c r="K22" i="1"/>
  <c r="AI19" i="1"/>
  <c r="H24" i="1" l="1"/>
  <c r="I23" i="1" s="1"/>
  <c r="I25" i="1" s="1"/>
  <c r="K23" i="1"/>
  <c r="AI20" i="1"/>
  <c r="J23" i="1" l="1"/>
  <c r="AI22" i="1"/>
  <c r="K24" i="1"/>
  <c r="AI21" i="1"/>
</calcChain>
</file>

<file path=xl/sharedStrings.xml><?xml version="1.0" encoding="utf-8"?>
<sst xmlns="http://schemas.openxmlformats.org/spreadsheetml/2006/main" count="32" uniqueCount="32">
  <si>
    <t>№</t>
  </si>
  <si>
    <t>t, c</t>
  </si>
  <si>
    <t>t - &lt;t&gt;, c</t>
  </si>
  <si>
    <t>(t-&lt;t&gt;)^2, c^2</t>
  </si>
  <si>
    <t>Таблица 1</t>
  </si>
  <si>
    <t>Таблица 2</t>
  </si>
  <si>
    <t>граница интервалов</t>
  </si>
  <si>
    <t>ΔN/N*Δt, c^-1</t>
  </si>
  <si>
    <t>ΔN</t>
  </si>
  <si>
    <t>ρ, c^-1</t>
  </si>
  <si>
    <t>Таблица 3</t>
  </si>
  <si>
    <t>Интервал, с</t>
  </si>
  <si>
    <t>от</t>
  </si>
  <si>
    <t>до</t>
  </si>
  <si>
    <t>N12</t>
  </si>
  <si>
    <t>N12/N</t>
  </si>
  <si>
    <t>P12</t>
  </si>
  <si>
    <r>
      <t>&lt;t&gt;</t>
    </r>
    <r>
      <rPr>
        <sz val="11"/>
        <color theme="1"/>
        <rFont val="Calibri"/>
        <family val="2"/>
        <charset val="204"/>
      </rPr>
      <t>±σ</t>
    </r>
  </si>
  <si>
    <t>&lt;t&gt;±2σ</t>
  </si>
  <si>
    <t>&lt;t&gt;±3σ</t>
  </si>
  <si>
    <t>Дополнительная Таблица</t>
  </si>
  <si>
    <t>&lt;t&gt;, c</t>
  </si>
  <si>
    <t>σ, c</t>
  </si>
  <si>
    <r>
      <t>Σ</t>
    </r>
    <r>
      <rPr>
        <sz val="11"/>
        <color theme="1"/>
        <rFont val="Calibri"/>
        <family val="2"/>
      </rPr>
      <t>(t - &lt;t&gt;), c</t>
    </r>
  </si>
  <si>
    <t>m</t>
  </si>
  <si>
    <t>t max</t>
  </si>
  <si>
    <t>t min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</si>
  <si>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t</t>
    </r>
  </si>
  <si>
    <t>Σ(t - &lt;t&gt;)^2, c^2</t>
  </si>
  <si>
    <r>
      <t>ρ</t>
    </r>
    <r>
      <rPr>
        <sz val="11"/>
        <color theme="1"/>
        <rFont val="Calibri"/>
        <family val="2"/>
      </rPr>
      <t xml:space="preserve"> max , c^-1</t>
    </r>
  </si>
  <si>
    <r>
      <t xml:space="preserve">Заполнить </t>
    </r>
    <r>
      <rPr>
        <sz val="11"/>
        <color theme="1"/>
        <rFont val="Calibri"/>
        <family val="2"/>
        <charset val="204"/>
      </rPr>
      <t>↓</t>
    </r>
  </si>
  <si>
    <t>Проверка ΔN: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</si>
</sst>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3" xfId="0" applyFont="1" applyBorder="1"/>
    <xf numFmtId="0" fontId="0" fillId="0" borderId="16" xfId="0" applyBorder="1"/>
    <xf numFmtId="0" fontId="0" fillId="0" borderId="17" xfId="0" applyBorder="1"/>
    <xf numFmtId="0" fontId="2" fillId="0" borderId="3" xfId="0" applyFont="1" applyFill="1" applyBorder="1"/>
    <xf numFmtId="0" fontId="0" fillId="0" borderId="0" xfId="0" applyBorder="1" applyAlignment="1"/>
    <xf numFmtId="2" fontId="0" fillId="0" borderId="2" xfId="0" applyNumberFormat="1" applyBorder="1"/>
    <xf numFmtId="0" fontId="0" fillId="0" borderId="23" xfId="0" applyBorder="1"/>
    <xf numFmtId="0" fontId="0" fillId="0" borderId="9" xfId="0" applyBorder="1"/>
    <xf numFmtId="165" fontId="0" fillId="0" borderId="22" xfId="0" applyNumberFormat="1" applyBorder="1"/>
    <xf numFmtId="2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2" fontId="0" fillId="0" borderId="18" xfId="0" applyNumberFormat="1" applyBorder="1"/>
    <xf numFmtId="166" fontId="0" fillId="0" borderId="15" xfId="0" applyNumberFormat="1" applyBorder="1"/>
    <xf numFmtId="0" fontId="0" fillId="0" borderId="24" xfId="0" applyBorder="1" applyAlignment="1"/>
    <xf numFmtId="0" fontId="0" fillId="0" borderId="24" xfId="0" applyBorder="1"/>
    <xf numFmtId="164" fontId="0" fillId="0" borderId="19" xfId="0" applyNumberFormat="1" applyBorder="1"/>
    <xf numFmtId="164" fontId="0" fillId="0" borderId="20" xfId="0" applyNumberFormat="1" applyBorder="1"/>
    <xf numFmtId="2" fontId="0" fillId="0" borderId="10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/>
    <xf numFmtId="2" fontId="0" fillId="0" borderId="2" xfId="0" applyNumberFormat="1" applyFill="1" applyBorder="1"/>
    <xf numFmtId="164" fontId="0" fillId="0" borderId="4" xfId="0" applyNumberFormat="1" applyFill="1" applyBorder="1"/>
    <xf numFmtId="164" fontId="0" fillId="0" borderId="20" xfId="0" applyNumberFormat="1" applyFill="1" applyBorder="1"/>
    <xf numFmtId="0" fontId="0" fillId="0" borderId="6" xfId="0" applyFill="1" applyBorder="1"/>
    <xf numFmtId="2" fontId="0" fillId="0" borderId="5" xfId="0" applyNumberFormat="1" applyFill="1" applyBorder="1"/>
    <xf numFmtId="164" fontId="0" fillId="0" borderId="5" xfId="0" applyNumberFormat="1" applyFill="1" applyBorder="1"/>
    <xf numFmtId="164" fontId="0" fillId="0" borderId="2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33"/>
  <sheetViews>
    <sheetView tabSelected="1" zoomScale="90" zoomScaleNormal="90" workbookViewId="0">
      <selection activeCell="C12" sqref="C12"/>
    </sheetView>
  </sheetViews>
  <sheetFormatPr defaultRowHeight="15" x14ac:dyDescent="0.25"/>
  <cols>
    <col min="1" max="1" width="4.28515625" customWidth="1"/>
    <col min="2" max="2" width="4" customWidth="1"/>
    <col min="3" max="4" width="11.85546875" customWidth="1"/>
    <col min="5" max="5" width="18.85546875" customWidth="1"/>
    <col min="6" max="6" width="14.5703125" customWidth="1"/>
    <col min="7" max="7" width="10.85546875" customWidth="1"/>
    <col min="8" max="11" width="12.5703125" customWidth="1"/>
    <col min="12" max="12" width="13.28515625" customWidth="1"/>
    <col min="14" max="14" width="8.42578125" customWidth="1"/>
    <col min="15" max="15" width="11" customWidth="1"/>
  </cols>
  <sheetData>
    <row r="1" spans="2:35" x14ac:dyDescent="0.25">
      <c r="E1" s="35" t="s">
        <v>20</v>
      </c>
      <c r="F1" s="35"/>
      <c r="G1" s="35"/>
      <c r="H1" s="35"/>
      <c r="I1" s="35"/>
      <c r="J1" s="35"/>
      <c r="K1" s="35"/>
      <c r="L1" s="35"/>
    </row>
    <row r="2" spans="2:35" ht="15.75" thickBot="1" x14ac:dyDescent="0.3">
      <c r="D2" s="3" t="s">
        <v>21</v>
      </c>
      <c r="E2" s="9" t="s">
        <v>23</v>
      </c>
      <c r="F2" t="s">
        <v>28</v>
      </c>
      <c r="G2" s="9" t="s">
        <v>22</v>
      </c>
      <c r="H2" s="9" t="s">
        <v>29</v>
      </c>
      <c r="I2" s="12" t="s">
        <v>26</v>
      </c>
      <c r="J2" s="12" t="s">
        <v>25</v>
      </c>
      <c r="K2" s="12" t="s">
        <v>24</v>
      </c>
      <c r="L2" s="9" t="s">
        <v>27</v>
      </c>
    </row>
    <row r="3" spans="2:35" ht="15.75" thickBot="1" x14ac:dyDescent="0.3">
      <c r="D3" s="23">
        <f>SUM(C10:C59)/50</f>
        <v>4.9822000000000006</v>
      </c>
      <c r="E3" s="17">
        <f>SUM(D10:D59)</f>
        <v>-3.1086244689504383E-14</v>
      </c>
      <c r="F3" s="16">
        <f>SUM(E10:E59)</f>
        <v>0.6648579999999995</v>
      </c>
      <c r="G3" s="15">
        <f>SQRT($F$3/50)</f>
        <v>0.11531331232776201</v>
      </c>
      <c r="H3" s="10">
        <f>1/(SQRT(2*3.1415)*$G$3)</f>
        <v>3.4596886984818047</v>
      </c>
      <c r="I3" s="10">
        <f>AD57</f>
        <v>4.7300000000000004</v>
      </c>
      <c r="J3" s="10">
        <f>AE57</f>
        <v>5.22</v>
      </c>
      <c r="K3" s="11">
        <v>7</v>
      </c>
      <c r="L3" s="22">
        <f>($J$3-$I$3)/$K$3</f>
        <v>6.999999999999991E-2</v>
      </c>
    </row>
    <row r="7" spans="2:35" x14ac:dyDescent="0.25">
      <c r="C7" s="42" t="s">
        <v>30</v>
      </c>
    </row>
    <row r="8" spans="2:35" ht="26.25" x14ac:dyDescent="0.4">
      <c r="B8" s="32" t="s">
        <v>4</v>
      </c>
      <c r="C8" s="32"/>
      <c r="D8" s="32"/>
      <c r="E8" s="32"/>
      <c r="H8" s="32" t="s">
        <v>5</v>
      </c>
      <c r="I8" s="32"/>
      <c r="J8" s="32"/>
      <c r="K8" s="32"/>
      <c r="N8" s="29" t="s">
        <v>10</v>
      </c>
      <c r="O8" s="30"/>
      <c r="P8" s="30"/>
      <c r="Q8" s="30"/>
      <c r="R8" s="30"/>
      <c r="S8" s="31"/>
      <c r="AD8" s="18">
        <f>C10</f>
        <v>4.7300000000000004</v>
      </c>
      <c r="AE8" s="18">
        <f>C10</f>
        <v>4.7300000000000004</v>
      </c>
    </row>
    <row r="9" spans="2:35" ht="15.75" thickBot="1" x14ac:dyDescent="0.3">
      <c r="B9" s="3" t="s">
        <v>0</v>
      </c>
      <c r="C9" s="1" t="s">
        <v>1</v>
      </c>
      <c r="D9" s="3" t="s">
        <v>2</v>
      </c>
      <c r="E9" s="3" t="s">
        <v>3</v>
      </c>
      <c r="H9" s="33" t="s">
        <v>6</v>
      </c>
      <c r="I9" s="35" t="s">
        <v>8</v>
      </c>
      <c r="J9" s="34" t="s">
        <v>7</v>
      </c>
      <c r="K9" s="34" t="s">
        <v>9</v>
      </c>
      <c r="N9" s="35"/>
      <c r="O9" s="35" t="s">
        <v>11</v>
      </c>
      <c r="P9" s="35"/>
      <c r="Q9" s="35" t="s">
        <v>14</v>
      </c>
      <c r="R9" s="35" t="s">
        <v>15</v>
      </c>
      <c r="S9" s="35" t="s">
        <v>16</v>
      </c>
      <c r="AD9">
        <f>IF(AD8&lt;C11,AD8,C11)</f>
        <v>4.7300000000000004</v>
      </c>
      <c r="AE9">
        <f>IF(AE8&gt;C11,AE8,C11)</f>
        <v>5.1100000000000003</v>
      </c>
      <c r="AI9">
        <f>IF(AND(C10&gt;=H11,C10&lt;=H12),1,0)</f>
        <v>1</v>
      </c>
    </row>
    <row r="10" spans="2:35" ht="15.75" thickBot="1" x14ac:dyDescent="0.3">
      <c r="B10" s="1">
        <v>1</v>
      </c>
      <c r="C10" s="14">
        <v>4.7300000000000004</v>
      </c>
      <c r="D10" s="19">
        <f t="shared" ref="D10:D41" si="0">C10-$D$3</f>
        <v>-0.2522000000000002</v>
      </c>
      <c r="E10" s="26">
        <f t="shared" ref="E10:E41" si="1">D10^2</f>
        <v>6.3604840000000107E-2</v>
      </c>
      <c r="H10" s="33"/>
      <c r="I10" s="36"/>
      <c r="J10" s="35"/>
      <c r="K10" s="35"/>
      <c r="N10" s="35"/>
      <c r="O10" s="3" t="s">
        <v>12</v>
      </c>
      <c r="P10" s="3" t="s">
        <v>13</v>
      </c>
      <c r="Q10" s="36"/>
      <c r="R10" s="36"/>
      <c r="S10" s="36"/>
      <c r="AD10">
        <f t="shared" ref="AD10:AD57" si="2">IF(AD9&lt;C12,AD9,C12)</f>
        <v>4.7300000000000004</v>
      </c>
      <c r="AE10">
        <f t="shared" ref="AE10:AE57" si="3">IF(AE9&gt;C12,AE9,C12)</f>
        <v>5.1100000000000003</v>
      </c>
      <c r="AI10">
        <f t="shared" ref="AI10:AI57" si="4">IF(AND(C11&gt;=H12,C11&lt;=H13),1,0)</f>
        <v>0</v>
      </c>
    </row>
    <row r="11" spans="2:35" ht="15.75" thickBot="1" x14ac:dyDescent="0.3">
      <c r="B11" s="1">
        <v>2</v>
      </c>
      <c r="C11" s="14">
        <v>5.1100000000000003</v>
      </c>
      <c r="D11" s="20">
        <f t="shared" si="0"/>
        <v>0.12779999999999969</v>
      </c>
      <c r="E11" s="27">
        <f t="shared" si="1"/>
        <v>1.6332839999999921E-2</v>
      </c>
      <c r="H11" s="21">
        <f>$I$3</f>
        <v>4.7300000000000004</v>
      </c>
      <c r="I11" s="37">
        <f>COUNTIFS($C$10:C$59,"&gt;="&amp;H11)-COUNTIFS(C$10:C$59,"&gt;="&amp;H12)</f>
        <v>2</v>
      </c>
      <c r="J11" s="39">
        <f>I11/(50*$L$3)</f>
        <v>0.57142857142857217</v>
      </c>
      <c r="K11" s="19">
        <f>($H$3)*EXP(-(H11-$D$3)*(H11-$D$3)/(2*$G$3*$G$3))</f>
        <v>0.31648118460227437</v>
      </c>
      <c r="M11" s="1">
        <v>1</v>
      </c>
      <c r="N11" s="4" t="s">
        <v>17</v>
      </c>
      <c r="O11" s="28">
        <f>$D$3-$M11*$G$3</f>
        <v>4.8668866876722383</v>
      </c>
      <c r="P11" s="28">
        <f>$D$3+$M11*$G$3</f>
        <v>5.0975133123277629</v>
      </c>
      <c r="Q11" s="5">
        <f>COUNTIF(B84:B133,1)</f>
        <v>30</v>
      </c>
      <c r="R11" s="5">
        <f>Q11/50</f>
        <v>0.6</v>
      </c>
      <c r="S11" s="6">
        <v>0.68</v>
      </c>
      <c r="AD11">
        <f t="shared" si="2"/>
        <v>4.7300000000000004</v>
      </c>
      <c r="AE11">
        <f t="shared" si="3"/>
        <v>5.1100000000000003</v>
      </c>
      <c r="AI11">
        <f t="shared" si="4"/>
        <v>1</v>
      </c>
    </row>
    <row r="12" spans="2:35" ht="15.75" thickBot="1" x14ac:dyDescent="0.3">
      <c r="B12" s="1">
        <v>3</v>
      </c>
      <c r="C12" s="14">
        <v>4.82</v>
      </c>
      <c r="D12" s="20">
        <f t="shared" si="0"/>
        <v>-0.16220000000000034</v>
      </c>
      <c r="E12" s="27">
        <f t="shared" si="1"/>
        <v>2.6308840000000111E-2</v>
      </c>
      <c r="H12" s="21">
        <f>H11+$L$3</f>
        <v>4.8000000000000007</v>
      </c>
      <c r="I12" s="38"/>
      <c r="J12" s="40"/>
      <c r="K12" s="19">
        <f t="shared" ref="K12:K24" si="5">($H$3)*EXP(-(H12-$D$3)*(H12-$D$3)/(2*$G$3*$G$3))</f>
        <v>0.99293563304475074</v>
      </c>
      <c r="M12" s="1">
        <v>2</v>
      </c>
      <c r="N12" s="4" t="s">
        <v>18</v>
      </c>
      <c r="O12" s="28">
        <f>$D$3-$M12*$G$3</f>
        <v>4.7515733753444769</v>
      </c>
      <c r="P12" s="28">
        <f>$D$3+$M12*$G$3</f>
        <v>5.2128266246555244</v>
      </c>
      <c r="Q12" s="5">
        <f>COUNTIF(C84:C133,1)</f>
        <v>47</v>
      </c>
      <c r="R12" s="5">
        <f t="shared" ref="R12:R13" si="6">Q12/50</f>
        <v>0.94</v>
      </c>
      <c r="S12" s="7">
        <v>0.95</v>
      </c>
      <c r="AD12">
        <f t="shared" si="2"/>
        <v>4.7300000000000004</v>
      </c>
      <c r="AE12">
        <f t="shared" si="3"/>
        <v>5.1100000000000003</v>
      </c>
      <c r="AI12">
        <f t="shared" si="4"/>
        <v>0</v>
      </c>
    </row>
    <row r="13" spans="2:35" ht="15.75" thickBot="1" x14ac:dyDescent="0.3">
      <c r="B13" s="1">
        <v>4</v>
      </c>
      <c r="C13" s="14">
        <v>4.8099999999999996</v>
      </c>
      <c r="D13" s="20">
        <f t="shared" si="0"/>
        <v>-0.17220000000000102</v>
      </c>
      <c r="E13" s="27">
        <f t="shared" si="1"/>
        <v>2.965284000000035E-2</v>
      </c>
      <c r="H13" s="21">
        <f>H12</f>
        <v>4.8000000000000007</v>
      </c>
      <c r="I13" s="37">
        <f>COUNTIFS($C$10:C$59,"&gt;="&amp;H13)-COUNTIFS(C$10:C$59,"&gt;="&amp;H14)</f>
        <v>7</v>
      </c>
      <c r="J13" s="39">
        <f t="shared" ref="J13" si="7">I13/(50*$L$3)</f>
        <v>2.0000000000000027</v>
      </c>
      <c r="K13" s="19">
        <f t="shared" si="5"/>
        <v>0.99293563304475074</v>
      </c>
      <c r="M13" s="1">
        <v>3</v>
      </c>
      <c r="N13" s="4" t="s">
        <v>19</v>
      </c>
      <c r="O13" s="28">
        <f>$D$3-$M13*$G$3</f>
        <v>4.6362600630167146</v>
      </c>
      <c r="P13" s="28">
        <f>$D$3+$M13*$G$3</f>
        <v>5.3281399369832867</v>
      </c>
      <c r="Q13" s="5">
        <f>COUNTIF(D84:D133,1)</f>
        <v>50</v>
      </c>
      <c r="R13" s="5">
        <f t="shared" si="6"/>
        <v>1</v>
      </c>
      <c r="S13" s="8">
        <v>0.997</v>
      </c>
      <c r="AD13">
        <f t="shared" si="2"/>
        <v>4.7300000000000004</v>
      </c>
      <c r="AE13">
        <f t="shared" si="3"/>
        <v>5.1100000000000003</v>
      </c>
      <c r="AI13">
        <f t="shared" si="4"/>
        <v>0</v>
      </c>
    </row>
    <row r="14" spans="2:35" x14ac:dyDescent="0.25">
      <c r="B14" s="43">
        <v>5</v>
      </c>
      <c r="C14" s="44">
        <v>4.84</v>
      </c>
      <c r="D14" s="45">
        <f t="shared" si="0"/>
        <v>-0.14220000000000077</v>
      </c>
      <c r="E14" s="46">
        <f t="shared" si="1"/>
        <v>2.0220840000000219E-2</v>
      </c>
      <c r="H14" s="21">
        <f>H13+$L$3</f>
        <v>4.870000000000001</v>
      </c>
      <c r="I14" s="38"/>
      <c r="J14" s="40"/>
      <c r="K14" s="19">
        <f t="shared" si="5"/>
        <v>2.1550477309192564</v>
      </c>
      <c r="AD14">
        <f t="shared" si="2"/>
        <v>4.7300000000000004</v>
      </c>
      <c r="AE14">
        <f t="shared" si="3"/>
        <v>5.1100000000000003</v>
      </c>
      <c r="AI14">
        <f t="shared" si="4"/>
        <v>0</v>
      </c>
    </row>
    <row r="15" spans="2:35" x14ac:dyDescent="0.25">
      <c r="B15" s="43">
        <v>6</v>
      </c>
      <c r="C15" s="44">
        <v>4.92</v>
      </c>
      <c r="D15" s="45">
        <f t="shared" si="0"/>
        <v>-6.2200000000000699E-2</v>
      </c>
      <c r="E15" s="46">
        <f t="shared" si="1"/>
        <v>3.8688400000000869E-3</v>
      </c>
      <c r="H15" s="21">
        <f t="shared" ref="H15" si="8">H14</f>
        <v>4.870000000000001</v>
      </c>
      <c r="I15" s="37">
        <f>COUNTIFS($C$10:C$59,"&gt;="&amp;H15)-COUNTIFS(C$10:C$59,"&gt;="&amp;H16)</f>
        <v>12</v>
      </c>
      <c r="J15" s="39">
        <f t="shared" ref="J15" si="9">I15/(50*$L$3)</f>
        <v>3.4285714285714328</v>
      </c>
      <c r="K15" s="19">
        <f t="shared" si="5"/>
        <v>2.1550477309192564</v>
      </c>
      <c r="AD15">
        <f t="shared" si="2"/>
        <v>4.7300000000000004</v>
      </c>
      <c r="AE15">
        <f t="shared" si="3"/>
        <v>5.1100000000000003</v>
      </c>
      <c r="AI15">
        <f t="shared" si="4"/>
        <v>0</v>
      </c>
    </row>
    <row r="16" spans="2:35" x14ac:dyDescent="0.25">
      <c r="B16" s="43">
        <v>7</v>
      </c>
      <c r="C16" s="44">
        <v>5.08</v>
      </c>
      <c r="D16" s="45">
        <f t="shared" si="0"/>
        <v>9.7799999999999443E-2</v>
      </c>
      <c r="E16" s="46">
        <f t="shared" si="1"/>
        <v>9.5648399999998905E-3</v>
      </c>
      <c r="H16" s="21">
        <f t="shared" ref="H16" si="10">H15+$L$3</f>
        <v>4.9400000000000013</v>
      </c>
      <c r="I16" s="38"/>
      <c r="J16" s="40"/>
      <c r="K16" s="19">
        <f t="shared" si="5"/>
        <v>3.2356034305146655</v>
      </c>
      <c r="AD16">
        <f t="shared" si="2"/>
        <v>4.7300000000000004</v>
      </c>
      <c r="AE16">
        <f t="shared" si="3"/>
        <v>5.1100000000000003</v>
      </c>
      <c r="AI16">
        <f t="shared" si="4"/>
        <v>1</v>
      </c>
    </row>
    <row r="17" spans="2:35" x14ac:dyDescent="0.25">
      <c r="B17" s="43">
        <v>8</v>
      </c>
      <c r="C17" s="44">
        <v>5.01</v>
      </c>
      <c r="D17" s="45">
        <f t="shared" si="0"/>
        <v>2.7799999999999159E-2</v>
      </c>
      <c r="E17" s="46">
        <f t="shared" si="1"/>
        <v>7.7283999999995328E-4</v>
      </c>
      <c r="H17" s="21">
        <f t="shared" ref="H17" si="11">H16</f>
        <v>4.9400000000000013</v>
      </c>
      <c r="I17" s="37">
        <f>COUNTIFS($C$10:C$59,"&gt;="&amp;H17)-COUNTIFS(C$10:C$59,"&gt;="&amp;H18)</f>
        <v>6</v>
      </c>
      <c r="J17" s="39">
        <f t="shared" ref="J17" si="12">I17/(50*$L$3)</f>
        <v>1.7142857142857164</v>
      </c>
      <c r="K17" s="19">
        <f t="shared" si="5"/>
        <v>3.2356034305146655</v>
      </c>
      <c r="AD17">
        <f t="shared" si="2"/>
        <v>4.7300000000000004</v>
      </c>
      <c r="AE17">
        <f t="shared" si="3"/>
        <v>5.1100000000000003</v>
      </c>
      <c r="AI17">
        <f t="shared" si="4"/>
        <v>0</v>
      </c>
    </row>
    <row r="18" spans="2:35" x14ac:dyDescent="0.25">
      <c r="B18" s="43">
        <v>9</v>
      </c>
      <c r="C18" s="44">
        <v>4.99</v>
      </c>
      <c r="D18" s="45">
        <f t="shared" si="0"/>
        <v>7.799999999999585E-3</v>
      </c>
      <c r="E18" s="46">
        <f t="shared" si="1"/>
        <v>6.0839999999993529E-5</v>
      </c>
      <c r="H18" s="21">
        <f t="shared" ref="H18" si="13">H17+$L$3</f>
        <v>5.0100000000000016</v>
      </c>
      <c r="I18" s="38"/>
      <c r="J18" s="40"/>
      <c r="K18" s="19">
        <f t="shared" si="5"/>
        <v>3.3605957768000256</v>
      </c>
      <c r="AD18">
        <f t="shared" si="2"/>
        <v>4.7300000000000004</v>
      </c>
      <c r="AE18">
        <f t="shared" si="3"/>
        <v>5.12</v>
      </c>
      <c r="AI18">
        <f t="shared" si="4"/>
        <v>0</v>
      </c>
    </row>
    <row r="19" spans="2:35" x14ac:dyDescent="0.25">
      <c r="B19" s="43">
        <v>10</v>
      </c>
      <c r="C19" s="44">
        <v>4.9000000000000004</v>
      </c>
      <c r="D19" s="45">
        <f t="shared" si="0"/>
        <v>-8.2200000000000273E-2</v>
      </c>
      <c r="E19" s="46">
        <f t="shared" si="1"/>
        <v>6.7568400000000452E-3</v>
      </c>
      <c r="H19" s="21">
        <f t="shared" ref="H19" si="14">H18</f>
        <v>5.0100000000000016</v>
      </c>
      <c r="I19" s="37">
        <f>COUNTIFS($C$10:C$59,"&gt;="&amp;H19)-COUNTIFS(C$10:C$59,"&gt;="&amp;H20)</f>
        <v>7</v>
      </c>
      <c r="J19" s="39">
        <f t="shared" ref="J19" si="15">I19/(50*$L$3)</f>
        <v>2.0000000000000027</v>
      </c>
      <c r="K19" s="19">
        <f t="shared" si="5"/>
        <v>3.3605957768000256</v>
      </c>
      <c r="AD19">
        <f t="shared" si="2"/>
        <v>4.7300000000000004</v>
      </c>
      <c r="AE19">
        <f t="shared" si="3"/>
        <v>5.12</v>
      </c>
      <c r="AI19">
        <f t="shared" si="4"/>
        <v>1</v>
      </c>
    </row>
    <row r="20" spans="2:35" x14ac:dyDescent="0.25">
      <c r="B20" s="43">
        <v>11</v>
      </c>
      <c r="C20" s="44">
        <v>5.12</v>
      </c>
      <c r="D20" s="45">
        <f t="shared" si="0"/>
        <v>0.13779999999999948</v>
      </c>
      <c r="E20" s="46">
        <f>D20^2</f>
        <v>1.8988839999999858E-2</v>
      </c>
      <c r="H20" s="21">
        <f t="shared" ref="H20" si="16">H19+$L$3</f>
        <v>5.0800000000000018</v>
      </c>
      <c r="I20" s="38"/>
      <c r="J20" s="40"/>
      <c r="K20" s="19">
        <f t="shared" si="5"/>
        <v>2.4145703523931741</v>
      </c>
      <c r="AD20">
        <f t="shared" si="2"/>
        <v>4.7300000000000004</v>
      </c>
      <c r="AE20">
        <f t="shared" si="3"/>
        <v>5.12</v>
      </c>
      <c r="AI20">
        <f t="shared" si="4"/>
        <v>0</v>
      </c>
    </row>
    <row r="21" spans="2:35" x14ac:dyDescent="0.25">
      <c r="B21" s="43">
        <v>12</v>
      </c>
      <c r="C21" s="44">
        <v>5.0999999999999996</v>
      </c>
      <c r="D21" s="45">
        <f t="shared" si="0"/>
        <v>0.11779999999999902</v>
      </c>
      <c r="E21" s="46">
        <f t="shared" si="1"/>
        <v>1.3876839999999769E-2</v>
      </c>
      <c r="H21" s="21">
        <f t="shared" ref="H21" si="17">H20</f>
        <v>5.0800000000000018</v>
      </c>
      <c r="I21" s="37">
        <f>COUNTIFS($C$10:C$59,"&gt;="&amp;H21)-COUNTIFS(C$10:C$59,"&gt;="&amp;H22)</f>
        <v>14</v>
      </c>
      <c r="J21" s="39">
        <f t="shared" ref="J21" si="18">I21/(50*$L$3)</f>
        <v>4.0000000000000053</v>
      </c>
      <c r="K21" s="19">
        <f t="shared" si="5"/>
        <v>2.4145703523931741</v>
      </c>
      <c r="AD21">
        <f t="shared" si="2"/>
        <v>4.7300000000000004</v>
      </c>
      <c r="AE21">
        <f t="shared" si="3"/>
        <v>5.12</v>
      </c>
      <c r="AI21">
        <f t="shared" si="4"/>
        <v>0</v>
      </c>
    </row>
    <row r="22" spans="2:35" x14ac:dyDescent="0.25">
      <c r="B22" s="43">
        <v>13</v>
      </c>
      <c r="C22" s="44">
        <v>5.09</v>
      </c>
      <c r="D22" s="45">
        <f t="shared" si="0"/>
        <v>0.10779999999999923</v>
      </c>
      <c r="E22" s="46">
        <f t="shared" si="1"/>
        <v>1.1620839999999834E-2</v>
      </c>
      <c r="H22" s="21">
        <f t="shared" ref="H22" si="19">H21+$L$3</f>
        <v>5.1500000000000021</v>
      </c>
      <c r="I22" s="38"/>
      <c r="J22" s="40"/>
      <c r="K22" s="19">
        <f t="shared" si="5"/>
        <v>1.2001237952195409</v>
      </c>
      <c r="AD22">
        <f t="shared" si="2"/>
        <v>4.7300000000000004</v>
      </c>
      <c r="AE22">
        <f t="shared" si="3"/>
        <v>5.12</v>
      </c>
      <c r="AI22">
        <f t="shared" si="4"/>
        <v>0</v>
      </c>
    </row>
    <row r="23" spans="2:35" x14ac:dyDescent="0.25">
      <c r="B23" s="43">
        <v>14</v>
      </c>
      <c r="C23" s="44">
        <v>5.0999999999999996</v>
      </c>
      <c r="D23" s="45">
        <f t="shared" si="0"/>
        <v>0.11779999999999902</v>
      </c>
      <c r="E23" s="46">
        <f t="shared" si="1"/>
        <v>1.3876839999999769E-2</v>
      </c>
      <c r="H23" s="21">
        <f t="shared" ref="H23" si="20">H22</f>
        <v>5.1500000000000021</v>
      </c>
      <c r="I23" s="37">
        <f>COUNTIFS($C$10:C$59,"&gt;="&amp;H23)-COUNTIFS(C$10:C$59,"&gt;"&amp;H24)</f>
        <v>2</v>
      </c>
      <c r="J23" s="39">
        <f t="shared" ref="J23" si="21">I23/(50*$L$3)</f>
        <v>0.57142857142857217</v>
      </c>
      <c r="K23" s="19">
        <f t="shared" si="5"/>
        <v>1.2001237952195409</v>
      </c>
      <c r="AD23">
        <f t="shared" si="2"/>
        <v>4.7300000000000004</v>
      </c>
      <c r="AE23">
        <f t="shared" si="3"/>
        <v>5.12</v>
      </c>
      <c r="AI23">
        <f t="shared" si="4"/>
        <v>0</v>
      </c>
    </row>
    <row r="24" spans="2:35" x14ac:dyDescent="0.25">
      <c r="B24" s="43">
        <v>15</v>
      </c>
      <c r="C24" s="44">
        <v>4.8899999999999997</v>
      </c>
      <c r="D24" s="45">
        <f t="shared" si="0"/>
        <v>-9.2200000000000948E-2</v>
      </c>
      <c r="E24" s="46">
        <f t="shared" si="1"/>
        <v>8.5008400000001743E-3</v>
      </c>
      <c r="H24" s="21">
        <f t="shared" ref="H24" si="22">H23+$L$3</f>
        <v>5.2200000000000024</v>
      </c>
      <c r="I24" s="41"/>
      <c r="J24" s="40"/>
      <c r="K24" s="19">
        <f t="shared" si="5"/>
        <v>0.41264332671780146</v>
      </c>
      <c r="AD24">
        <f t="shared" si="2"/>
        <v>4.7300000000000004</v>
      </c>
      <c r="AE24">
        <f t="shared" si="3"/>
        <v>5.12</v>
      </c>
      <c r="AI24">
        <f t="shared" si="4"/>
        <v>0</v>
      </c>
    </row>
    <row r="25" spans="2:35" x14ac:dyDescent="0.25">
      <c r="B25" s="43">
        <v>16</v>
      </c>
      <c r="C25" s="44">
        <v>4.91</v>
      </c>
      <c r="D25" s="45">
        <f t="shared" si="0"/>
        <v>-7.2200000000000486E-2</v>
      </c>
      <c r="E25" s="46">
        <f t="shared" si="1"/>
        <v>5.2128400000000701E-3</v>
      </c>
      <c r="H25" t="s">
        <v>31</v>
      </c>
      <c r="I25" s="18">
        <f>SUM(I11:I24)</f>
        <v>50</v>
      </c>
      <c r="J25" s="24"/>
      <c r="K25" s="25"/>
      <c r="AD25">
        <f t="shared" si="2"/>
        <v>4.7300000000000004</v>
      </c>
      <c r="AE25">
        <f t="shared" si="3"/>
        <v>5.15</v>
      </c>
      <c r="AI25">
        <f t="shared" si="4"/>
        <v>0</v>
      </c>
    </row>
    <row r="26" spans="2:35" x14ac:dyDescent="0.25">
      <c r="B26" s="43">
        <v>17</v>
      </c>
      <c r="C26" s="44">
        <v>5.0999999999999996</v>
      </c>
      <c r="D26" s="45">
        <f t="shared" si="0"/>
        <v>0.11779999999999902</v>
      </c>
      <c r="E26" s="46">
        <f t="shared" si="1"/>
        <v>1.3876839999999769E-2</v>
      </c>
      <c r="J26" s="2"/>
      <c r="K26" s="2"/>
      <c r="AD26">
        <f t="shared" si="2"/>
        <v>4.7300000000000004</v>
      </c>
      <c r="AE26">
        <f t="shared" si="3"/>
        <v>5.15</v>
      </c>
      <c r="AI26">
        <f t="shared" si="4"/>
        <v>0</v>
      </c>
    </row>
    <row r="27" spans="2:35" x14ac:dyDescent="0.25">
      <c r="B27" s="43">
        <v>18</v>
      </c>
      <c r="C27" s="44">
        <v>5.15</v>
      </c>
      <c r="D27" s="45">
        <f t="shared" si="0"/>
        <v>0.16779999999999973</v>
      </c>
      <c r="E27" s="46">
        <f t="shared" si="1"/>
        <v>2.8156839999999909E-2</v>
      </c>
      <c r="I27" s="13"/>
      <c r="J27" s="2"/>
      <c r="K27" s="2"/>
      <c r="AD27">
        <f t="shared" si="2"/>
        <v>4.7300000000000004</v>
      </c>
      <c r="AE27">
        <f t="shared" si="3"/>
        <v>5.15</v>
      </c>
      <c r="AI27">
        <f t="shared" si="4"/>
        <v>0</v>
      </c>
    </row>
    <row r="28" spans="2:35" x14ac:dyDescent="0.25">
      <c r="B28" s="43">
        <v>19</v>
      </c>
      <c r="C28" s="44">
        <v>5.07</v>
      </c>
      <c r="D28" s="45">
        <f t="shared" si="0"/>
        <v>8.7799999999999656E-2</v>
      </c>
      <c r="E28" s="46">
        <f t="shared" si="1"/>
        <v>7.7088399999999399E-3</v>
      </c>
      <c r="I28" s="13"/>
      <c r="J28" s="2"/>
      <c r="K28" s="2"/>
      <c r="AD28">
        <f t="shared" si="2"/>
        <v>4.7300000000000004</v>
      </c>
      <c r="AE28">
        <f t="shared" si="3"/>
        <v>5.15</v>
      </c>
      <c r="AI28">
        <f t="shared" si="4"/>
        <v>0</v>
      </c>
    </row>
    <row r="29" spans="2:35" x14ac:dyDescent="0.25">
      <c r="B29" s="43">
        <v>20</v>
      </c>
      <c r="C29" s="44">
        <v>5.04</v>
      </c>
      <c r="D29" s="45">
        <f t="shared" si="0"/>
        <v>5.7799999999999407E-2</v>
      </c>
      <c r="E29" s="46">
        <f t="shared" si="1"/>
        <v>3.3408399999999313E-3</v>
      </c>
      <c r="I29" s="13"/>
      <c r="J29" s="2"/>
      <c r="K29" s="2"/>
      <c r="AD29">
        <f t="shared" si="2"/>
        <v>4.7300000000000004</v>
      </c>
      <c r="AE29">
        <f t="shared" si="3"/>
        <v>5.15</v>
      </c>
      <c r="AI29">
        <f t="shared" si="4"/>
        <v>0</v>
      </c>
    </row>
    <row r="30" spans="2:35" x14ac:dyDescent="0.25">
      <c r="B30" s="43">
        <v>21</v>
      </c>
      <c r="C30" s="44">
        <v>5.0999999999999996</v>
      </c>
      <c r="D30" s="45">
        <f t="shared" si="0"/>
        <v>0.11779999999999902</v>
      </c>
      <c r="E30" s="46">
        <f t="shared" si="1"/>
        <v>1.3876839999999769E-2</v>
      </c>
      <c r="I30" s="13"/>
      <c r="J30" s="2"/>
      <c r="K30" s="2"/>
      <c r="AD30">
        <f t="shared" si="2"/>
        <v>4.7300000000000004</v>
      </c>
      <c r="AE30">
        <f t="shared" si="3"/>
        <v>5.15</v>
      </c>
      <c r="AI30">
        <f t="shared" si="4"/>
        <v>0</v>
      </c>
    </row>
    <row r="31" spans="2:35" x14ac:dyDescent="0.25">
      <c r="B31" s="43">
        <v>22</v>
      </c>
      <c r="C31" s="44">
        <v>5.05</v>
      </c>
      <c r="D31" s="45">
        <f t="shared" si="0"/>
        <v>6.7799999999999194E-2</v>
      </c>
      <c r="E31" s="46">
        <f t="shared" si="1"/>
        <v>4.5968399999998903E-3</v>
      </c>
      <c r="I31" s="13"/>
      <c r="J31" s="2"/>
      <c r="K31" s="2"/>
      <c r="AD31">
        <f t="shared" si="2"/>
        <v>4.7300000000000004</v>
      </c>
      <c r="AE31">
        <f t="shared" si="3"/>
        <v>5.15</v>
      </c>
      <c r="AI31">
        <f t="shared" si="4"/>
        <v>0</v>
      </c>
    </row>
    <row r="32" spans="2:35" x14ac:dyDescent="0.25">
      <c r="B32" s="43">
        <v>23</v>
      </c>
      <c r="C32" s="44">
        <v>4.9400000000000004</v>
      </c>
      <c r="D32" s="45">
        <f t="shared" si="0"/>
        <v>-4.2200000000000237E-2</v>
      </c>
      <c r="E32" s="46">
        <f t="shared" si="1"/>
        <v>1.7808400000000201E-3</v>
      </c>
      <c r="I32" s="13"/>
      <c r="J32" s="2"/>
      <c r="K32" s="2"/>
      <c r="AD32">
        <f t="shared" si="2"/>
        <v>4.7300000000000004</v>
      </c>
      <c r="AE32">
        <f t="shared" si="3"/>
        <v>5.15</v>
      </c>
      <c r="AI32">
        <f t="shared" si="4"/>
        <v>0</v>
      </c>
    </row>
    <row r="33" spans="2:35" x14ac:dyDescent="0.25">
      <c r="B33" s="43">
        <v>24</v>
      </c>
      <c r="C33" s="44">
        <v>5.14</v>
      </c>
      <c r="D33" s="45">
        <f t="shared" si="0"/>
        <v>0.15779999999999905</v>
      </c>
      <c r="E33" s="46">
        <f t="shared" si="1"/>
        <v>2.4900839999999702E-2</v>
      </c>
      <c r="I33" s="13"/>
      <c r="J33" s="2"/>
      <c r="K33" s="2"/>
      <c r="AD33">
        <f t="shared" si="2"/>
        <v>4.7300000000000004</v>
      </c>
      <c r="AE33">
        <f t="shared" si="3"/>
        <v>5.15</v>
      </c>
      <c r="AI33">
        <f t="shared" si="4"/>
        <v>0</v>
      </c>
    </row>
    <row r="34" spans="2:35" x14ac:dyDescent="0.25">
      <c r="B34" s="43">
        <v>25</v>
      </c>
      <c r="C34" s="44">
        <v>4.9000000000000004</v>
      </c>
      <c r="D34" s="45">
        <f t="shared" si="0"/>
        <v>-8.2200000000000273E-2</v>
      </c>
      <c r="E34" s="46">
        <f t="shared" si="1"/>
        <v>6.7568400000000452E-3</v>
      </c>
      <c r="I34" s="13"/>
      <c r="J34" s="2"/>
      <c r="K34" s="2"/>
      <c r="AD34">
        <f t="shared" si="2"/>
        <v>4.7300000000000004</v>
      </c>
      <c r="AE34">
        <f t="shared" si="3"/>
        <v>5.15</v>
      </c>
      <c r="AI34">
        <f t="shared" si="4"/>
        <v>0</v>
      </c>
    </row>
    <row r="35" spans="2:35" x14ac:dyDescent="0.25">
      <c r="B35" s="43">
        <v>26</v>
      </c>
      <c r="C35" s="44">
        <v>4.91</v>
      </c>
      <c r="D35" s="45">
        <f t="shared" si="0"/>
        <v>-7.2200000000000486E-2</v>
      </c>
      <c r="E35" s="46">
        <f t="shared" si="1"/>
        <v>5.2128400000000701E-3</v>
      </c>
      <c r="I35" s="13"/>
      <c r="J35" s="2"/>
      <c r="K35" s="2"/>
      <c r="AD35">
        <f t="shared" si="2"/>
        <v>4.7300000000000004</v>
      </c>
      <c r="AE35">
        <f t="shared" si="3"/>
        <v>5.15</v>
      </c>
      <c r="AI35">
        <f t="shared" si="4"/>
        <v>0</v>
      </c>
    </row>
    <row r="36" spans="2:35" x14ac:dyDescent="0.25">
      <c r="B36" s="43">
        <v>27</v>
      </c>
      <c r="C36" s="44">
        <v>5.09</v>
      </c>
      <c r="D36" s="45">
        <f t="shared" si="0"/>
        <v>0.10779999999999923</v>
      </c>
      <c r="E36" s="46">
        <f t="shared" si="1"/>
        <v>1.1620839999999834E-2</v>
      </c>
      <c r="I36" s="13"/>
      <c r="J36" s="2"/>
      <c r="K36" s="2"/>
      <c r="AD36">
        <f t="shared" si="2"/>
        <v>4.7300000000000004</v>
      </c>
      <c r="AE36">
        <f t="shared" si="3"/>
        <v>5.15</v>
      </c>
      <c r="AI36">
        <f t="shared" si="4"/>
        <v>0</v>
      </c>
    </row>
    <row r="37" spans="2:35" x14ac:dyDescent="0.25">
      <c r="B37" s="43">
        <v>28</v>
      </c>
      <c r="C37" s="44">
        <v>4.75</v>
      </c>
      <c r="D37" s="45">
        <f t="shared" si="0"/>
        <v>-0.23220000000000063</v>
      </c>
      <c r="E37" s="46">
        <f t="shared" si="1"/>
        <v>5.3916840000000292E-2</v>
      </c>
      <c r="I37" s="13"/>
      <c r="J37" s="2"/>
      <c r="K37" s="2"/>
      <c r="AD37">
        <f t="shared" si="2"/>
        <v>4.7300000000000004</v>
      </c>
      <c r="AE37">
        <f t="shared" si="3"/>
        <v>5.15</v>
      </c>
      <c r="AI37">
        <f t="shared" si="4"/>
        <v>0</v>
      </c>
    </row>
    <row r="38" spans="2:35" x14ac:dyDescent="0.25">
      <c r="B38" s="43">
        <v>29</v>
      </c>
      <c r="C38" s="44">
        <v>5.1100000000000003</v>
      </c>
      <c r="D38" s="45">
        <f t="shared" si="0"/>
        <v>0.12779999999999969</v>
      </c>
      <c r="E38" s="46">
        <f t="shared" si="1"/>
        <v>1.6332839999999921E-2</v>
      </c>
      <c r="I38" s="13"/>
      <c r="J38" s="2"/>
      <c r="K38" s="2"/>
      <c r="AD38">
        <f t="shared" si="2"/>
        <v>4.7300000000000004</v>
      </c>
      <c r="AE38">
        <f t="shared" si="3"/>
        <v>5.15</v>
      </c>
      <c r="AI38">
        <f t="shared" si="4"/>
        <v>0</v>
      </c>
    </row>
    <row r="39" spans="2:35" x14ac:dyDescent="0.25">
      <c r="B39" s="43">
        <v>30</v>
      </c>
      <c r="C39" s="44">
        <v>5.09</v>
      </c>
      <c r="D39" s="45">
        <f t="shared" si="0"/>
        <v>0.10779999999999923</v>
      </c>
      <c r="E39" s="46">
        <f t="shared" si="1"/>
        <v>1.1620839999999834E-2</v>
      </c>
      <c r="I39" s="13"/>
      <c r="J39" s="2"/>
      <c r="K39" s="2"/>
      <c r="AD39">
        <f t="shared" si="2"/>
        <v>4.7300000000000004</v>
      </c>
      <c r="AE39">
        <f t="shared" si="3"/>
        <v>5.15</v>
      </c>
      <c r="AI39">
        <f t="shared" si="4"/>
        <v>0</v>
      </c>
    </row>
    <row r="40" spans="2:35" x14ac:dyDescent="0.25">
      <c r="B40" s="43">
        <v>31</v>
      </c>
      <c r="C40" s="44">
        <v>4.91</v>
      </c>
      <c r="D40" s="45">
        <f t="shared" si="0"/>
        <v>-7.2200000000000486E-2</v>
      </c>
      <c r="E40" s="46">
        <f t="shared" si="1"/>
        <v>5.2128400000000701E-3</v>
      </c>
      <c r="I40" s="13"/>
      <c r="J40" s="2"/>
      <c r="K40" s="2"/>
      <c r="AD40">
        <f t="shared" si="2"/>
        <v>4.7300000000000004</v>
      </c>
      <c r="AE40">
        <f t="shared" si="3"/>
        <v>5.15</v>
      </c>
      <c r="AI40">
        <f t="shared" si="4"/>
        <v>0</v>
      </c>
    </row>
    <row r="41" spans="2:35" x14ac:dyDescent="0.25">
      <c r="B41" s="43">
        <v>32</v>
      </c>
      <c r="C41" s="44">
        <v>4.93</v>
      </c>
      <c r="D41" s="45">
        <f t="shared" si="0"/>
        <v>-5.2200000000000912E-2</v>
      </c>
      <c r="E41" s="46">
        <f t="shared" si="1"/>
        <v>2.7248400000000951E-3</v>
      </c>
      <c r="I41" s="13"/>
      <c r="J41" s="2"/>
      <c r="K41" s="2"/>
      <c r="AD41">
        <f t="shared" si="2"/>
        <v>4.7300000000000004</v>
      </c>
      <c r="AE41">
        <f t="shared" si="3"/>
        <v>5.15</v>
      </c>
      <c r="AI41">
        <f t="shared" si="4"/>
        <v>0</v>
      </c>
    </row>
    <row r="42" spans="2:35" x14ac:dyDescent="0.25">
      <c r="B42" s="43">
        <v>33</v>
      </c>
      <c r="C42" s="44">
        <v>5</v>
      </c>
      <c r="D42" s="45">
        <f t="shared" ref="D42:D59" si="23">C42-$D$3</f>
        <v>1.7799999999999372E-2</v>
      </c>
      <c r="E42" s="46">
        <f t="shared" ref="E42:E59" si="24">D42^2</f>
        <v>3.1683999999997765E-4</v>
      </c>
      <c r="I42" s="13"/>
      <c r="J42" s="2"/>
      <c r="K42" s="2"/>
      <c r="AD42">
        <f t="shared" si="2"/>
        <v>4.7300000000000004</v>
      </c>
      <c r="AE42">
        <f t="shared" si="3"/>
        <v>5.15</v>
      </c>
      <c r="AI42">
        <f t="shared" si="4"/>
        <v>0</v>
      </c>
    </row>
    <row r="43" spans="2:35" x14ac:dyDescent="0.25">
      <c r="B43" s="43">
        <v>34</v>
      </c>
      <c r="C43" s="44">
        <v>4.91</v>
      </c>
      <c r="D43" s="45">
        <f t="shared" si="23"/>
        <v>-7.2200000000000486E-2</v>
      </c>
      <c r="E43" s="46">
        <f t="shared" si="24"/>
        <v>5.2128400000000701E-3</v>
      </c>
      <c r="I43" s="13"/>
      <c r="J43" s="2"/>
      <c r="K43" s="2"/>
      <c r="AD43">
        <f t="shared" si="2"/>
        <v>4.7300000000000004</v>
      </c>
      <c r="AE43">
        <f t="shared" si="3"/>
        <v>5.15</v>
      </c>
      <c r="AI43">
        <f t="shared" si="4"/>
        <v>0</v>
      </c>
    </row>
    <row r="44" spans="2:35" x14ac:dyDescent="0.25">
      <c r="B44" s="43">
        <v>35</v>
      </c>
      <c r="C44" s="44">
        <v>4.92</v>
      </c>
      <c r="D44" s="45">
        <f t="shared" si="23"/>
        <v>-6.2200000000000699E-2</v>
      </c>
      <c r="E44" s="46">
        <f t="shared" si="24"/>
        <v>3.8688400000000869E-3</v>
      </c>
      <c r="I44" s="13"/>
      <c r="J44" s="2"/>
      <c r="K44" s="2"/>
      <c r="AD44">
        <f t="shared" si="2"/>
        <v>4.7300000000000004</v>
      </c>
      <c r="AE44">
        <f t="shared" si="3"/>
        <v>5.15</v>
      </c>
      <c r="AI44">
        <f t="shared" si="4"/>
        <v>0</v>
      </c>
    </row>
    <row r="45" spans="2:35" x14ac:dyDescent="0.25">
      <c r="B45" s="43">
        <v>36</v>
      </c>
      <c r="C45" s="44">
        <v>4.8600000000000003</v>
      </c>
      <c r="D45" s="45">
        <f t="shared" si="23"/>
        <v>-0.12220000000000031</v>
      </c>
      <c r="E45" s="46">
        <f t="shared" si="24"/>
        <v>1.4932840000000076E-2</v>
      </c>
      <c r="I45" s="13"/>
      <c r="J45" s="2"/>
      <c r="K45" s="2"/>
      <c r="AD45">
        <f t="shared" si="2"/>
        <v>4.7300000000000004</v>
      </c>
      <c r="AE45">
        <f t="shared" si="3"/>
        <v>5.15</v>
      </c>
      <c r="AI45">
        <f t="shared" si="4"/>
        <v>0</v>
      </c>
    </row>
    <row r="46" spans="2:35" x14ac:dyDescent="0.25">
      <c r="B46" s="43">
        <v>37</v>
      </c>
      <c r="C46" s="44">
        <v>4.87</v>
      </c>
      <c r="D46" s="45">
        <f t="shared" si="23"/>
        <v>-0.11220000000000052</v>
      </c>
      <c r="E46" s="46">
        <f t="shared" si="24"/>
        <v>1.2588840000000117E-2</v>
      </c>
      <c r="I46" s="13"/>
      <c r="J46" s="2"/>
      <c r="K46" s="2"/>
      <c r="AD46">
        <f t="shared" si="2"/>
        <v>4.7300000000000004</v>
      </c>
      <c r="AE46">
        <f t="shared" si="3"/>
        <v>5.15</v>
      </c>
      <c r="AI46">
        <f t="shared" si="4"/>
        <v>0</v>
      </c>
    </row>
    <row r="47" spans="2:35" x14ac:dyDescent="0.25">
      <c r="B47" s="43">
        <v>38</v>
      </c>
      <c r="C47" s="44">
        <v>5.01</v>
      </c>
      <c r="D47" s="45">
        <f t="shared" si="23"/>
        <v>2.7799999999999159E-2</v>
      </c>
      <c r="E47" s="46">
        <f t="shared" si="24"/>
        <v>7.7283999999995328E-4</v>
      </c>
      <c r="I47" s="13"/>
      <c r="J47" s="2"/>
      <c r="K47" s="2"/>
      <c r="AD47">
        <f t="shared" si="2"/>
        <v>4.7300000000000004</v>
      </c>
      <c r="AE47">
        <f t="shared" si="3"/>
        <v>5.15</v>
      </c>
      <c r="AI47">
        <f t="shared" si="4"/>
        <v>0</v>
      </c>
    </row>
    <row r="48" spans="2:35" x14ac:dyDescent="0.25">
      <c r="B48" s="43">
        <v>39</v>
      </c>
      <c r="C48" s="44">
        <v>5.05</v>
      </c>
      <c r="D48" s="45">
        <f t="shared" si="23"/>
        <v>6.7799999999999194E-2</v>
      </c>
      <c r="E48" s="46">
        <f t="shared" si="24"/>
        <v>4.5968399999998903E-3</v>
      </c>
      <c r="I48" s="13"/>
      <c r="J48" s="2"/>
      <c r="K48" s="2"/>
      <c r="AD48">
        <f t="shared" si="2"/>
        <v>4.7300000000000004</v>
      </c>
      <c r="AE48">
        <f t="shared" si="3"/>
        <v>5.15</v>
      </c>
      <c r="AI48">
        <f t="shared" si="4"/>
        <v>0</v>
      </c>
    </row>
    <row r="49" spans="2:35" x14ac:dyDescent="0.25">
      <c r="B49" s="43">
        <v>40</v>
      </c>
      <c r="C49" s="44">
        <v>4.97</v>
      </c>
      <c r="D49" s="45">
        <f t="shared" si="23"/>
        <v>-1.2200000000000877E-2</v>
      </c>
      <c r="E49" s="46">
        <f t="shared" si="24"/>
        <v>1.488400000000214E-4</v>
      </c>
      <c r="I49" s="13"/>
      <c r="J49" s="2"/>
      <c r="K49" s="2"/>
      <c r="AD49">
        <f t="shared" si="2"/>
        <v>4.7300000000000004</v>
      </c>
      <c r="AE49">
        <f t="shared" si="3"/>
        <v>5.15</v>
      </c>
      <c r="AI49">
        <f t="shared" si="4"/>
        <v>0</v>
      </c>
    </row>
    <row r="50" spans="2:35" x14ac:dyDescent="0.25">
      <c r="B50" s="43">
        <v>41</v>
      </c>
      <c r="C50" s="44">
        <v>4.9400000000000004</v>
      </c>
      <c r="D50" s="45">
        <f t="shared" si="23"/>
        <v>-4.2200000000000237E-2</v>
      </c>
      <c r="E50" s="46">
        <f t="shared" si="24"/>
        <v>1.7808400000000201E-3</v>
      </c>
      <c r="I50" s="13"/>
      <c r="J50" s="2"/>
      <c r="K50" s="2"/>
      <c r="AD50">
        <f t="shared" si="2"/>
        <v>4.7300000000000004</v>
      </c>
      <c r="AE50">
        <f t="shared" si="3"/>
        <v>5.15</v>
      </c>
      <c r="AI50">
        <f t="shared" si="4"/>
        <v>0</v>
      </c>
    </row>
    <row r="51" spans="2:35" x14ac:dyDescent="0.25">
      <c r="B51" s="43">
        <v>42</v>
      </c>
      <c r="C51" s="44">
        <v>4.83</v>
      </c>
      <c r="D51" s="45">
        <f t="shared" si="23"/>
        <v>-0.15220000000000056</v>
      </c>
      <c r="E51" s="46">
        <f t="shared" si="24"/>
        <v>2.3164840000000169E-2</v>
      </c>
      <c r="I51" s="13"/>
      <c r="J51" s="2"/>
      <c r="K51" s="2"/>
      <c r="AD51">
        <f t="shared" si="2"/>
        <v>4.7300000000000004</v>
      </c>
      <c r="AE51">
        <f t="shared" si="3"/>
        <v>5.15</v>
      </c>
      <c r="AI51">
        <f t="shared" si="4"/>
        <v>0</v>
      </c>
    </row>
    <row r="52" spans="2:35" x14ac:dyDescent="0.25">
      <c r="B52" s="43">
        <v>43</v>
      </c>
      <c r="C52" s="44">
        <v>4.93</v>
      </c>
      <c r="D52" s="45">
        <f t="shared" si="23"/>
        <v>-5.2200000000000912E-2</v>
      </c>
      <c r="E52" s="46">
        <f t="shared" si="24"/>
        <v>2.7248400000000951E-3</v>
      </c>
      <c r="I52" s="13"/>
      <c r="J52" s="2"/>
      <c r="K52" s="2"/>
      <c r="AD52">
        <f t="shared" si="2"/>
        <v>4.7300000000000004</v>
      </c>
      <c r="AE52">
        <f t="shared" si="3"/>
        <v>5.15</v>
      </c>
      <c r="AI52">
        <f t="shared" si="4"/>
        <v>0</v>
      </c>
    </row>
    <row r="53" spans="2:35" x14ac:dyDescent="0.25">
      <c r="B53" s="43">
        <v>44</v>
      </c>
      <c r="C53" s="44">
        <v>4.8499999999999996</v>
      </c>
      <c r="D53" s="45">
        <f t="shared" si="23"/>
        <v>-0.13220000000000098</v>
      </c>
      <c r="E53" s="46">
        <f t="shared" si="24"/>
        <v>1.7476840000000261E-2</v>
      </c>
      <c r="AD53">
        <f t="shared" si="2"/>
        <v>4.7300000000000004</v>
      </c>
      <c r="AE53">
        <f t="shared" si="3"/>
        <v>5.15</v>
      </c>
      <c r="AI53">
        <f t="shared" si="4"/>
        <v>0</v>
      </c>
    </row>
    <row r="54" spans="2:35" x14ac:dyDescent="0.25">
      <c r="B54" s="43">
        <v>45</v>
      </c>
      <c r="C54" s="44">
        <v>5.07</v>
      </c>
      <c r="D54" s="45">
        <f t="shared" si="23"/>
        <v>8.7799999999999656E-2</v>
      </c>
      <c r="E54" s="46">
        <f t="shared" si="24"/>
        <v>7.7088399999999399E-3</v>
      </c>
      <c r="AD54">
        <f t="shared" si="2"/>
        <v>4.7300000000000004</v>
      </c>
      <c r="AE54">
        <f t="shared" si="3"/>
        <v>5.15</v>
      </c>
      <c r="AI54">
        <f t="shared" si="4"/>
        <v>0</v>
      </c>
    </row>
    <row r="55" spans="2:35" x14ac:dyDescent="0.25">
      <c r="B55" s="43">
        <v>46</v>
      </c>
      <c r="C55" s="44">
        <v>4.83</v>
      </c>
      <c r="D55" s="45">
        <f t="shared" si="23"/>
        <v>-0.15220000000000056</v>
      </c>
      <c r="E55" s="46">
        <f t="shared" si="24"/>
        <v>2.3164840000000169E-2</v>
      </c>
      <c r="AD55">
        <f t="shared" si="2"/>
        <v>4.7300000000000004</v>
      </c>
      <c r="AE55">
        <f t="shared" si="3"/>
        <v>5.15</v>
      </c>
      <c r="AI55">
        <f t="shared" si="4"/>
        <v>0</v>
      </c>
    </row>
    <row r="56" spans="2:35" x14ac:dyDescent="0.25">
      <c r="B56" s="43">
        <v>47</v>
      </c>
      <c r="C56" s="44">
        <v>4.95</v>
      </c>
      <c r="D56" s="45">
        <f t="shared" si="23"/>
        <v>-3.220000000000045E-2</v>
      </c>
      <c r="E56" s="46">
        <f t="shared" si="24"/>
        <v>1.0368400000000291E-3</v>
      </c>
      <c r="AD56">
        <f t="shared" si="2"/>
        <v>4.7300000000000004</v>
      </c>
      <c r="AE56">
        <f t="shared" si="3"/>
        <v>5.15</v>
      </c>
      <c r="AI56">
        <f t="shared" si="4"/>
        <v>0</v>
      </c>
    </row>
    <row r="57" spans="2:35" x14ac:dyDescent="0.25">
      <c r="B57" s="43">
        <v>48</v>
      </c>
      <c r="C57" s="44">
        <v>5.1100000000000003</v>
      </c>
      <c r="D57" s="45">
        <f t="shared" si="23"/>
        <v>0.12779999999999969</v>
      </c>
      <c r="E57" s="46">
        <f t="shared" si="24"/>
        <v>1.6332839999999921E-2</v>
      </c>
      <c r="AD57">
        <f t="shared" si="2"/>
        <v>4.7300000000000004</v>
      </c>
      <c r="AE57">
        <f t="shared" si="3"/>
        <v>5.22</v>
      </c>
      <c r="AI57">
        <f t="shared" si="4"/>
        <v>0</v>
      </c>
    </row>
    <row r="58" spans="2:35" x14ac:dyDescent="0.25">
      <c r="B58" s="47">
        <v>49</v>
      </c>
      <c r="C58" s="44">
        <v>5.09</v>
      </c>
      <c r="D58" s="45">
        <f t="shared" si="23"/>
        <v>0.10779999999999923</v>
      </c>
      <c r="E58" s="46">
        <f t="shared" si="24"/>
        <v>1.1620839999999834E-2</v>
      </c>
    </row>
    <row r="59" spans="2:35" x14ac:dyDescent="0.25">
      <c r="B59" s="47">
        <v>50</v>
      </c>
      <c r="C59" s="48">
        <v>5.22</v>
      </c>
      <c r="D59" s="49">
        <f t="shared" si="23"/>
        <v>0.23779999999999912</v>
      </c>
      <c r="E59" s="50">
        <f t="shared" si="24"/>
        <v>5.654883999999958E-2</v>
      </c>
    </row>
    <row r="84" spans="2:4" x14ac:dyDescent="0.25">
      <c r="B84">
        <f t="shared" ref="B84:B115" si="25">IF(AND(C10&gt;$O$11,C10&lt;$P$11),1,2)</f>
        <v>2</v>
      </c>
      <c r="C84">
        <f t="shared" ref="C84:C115" si="26">IF(AND(C10&gt;$O$12,C10&lt;$P$12),1,2)</f>
        <v>2</v>
      </c>
      <c r="D84">
        <f t="shared" ref="D84:D115" si="27">IF(AND(C10&gt;$O$13,C10&lt;$P$13),1,2)</f>
        <v>1</v>
      </c>
    </row>
    <row r="85" spans="2:4" x14ac:dyDescent="0.25">
      <c r="B85">
        <f t="shared" si="25"/>
        <v>2</v>
      </c>
      <c r="C85">
        <f t="shared" si="26"/>
        <v>1</v>
      </c>
      <c r="D85">
        <f t="shared" si="27"/>
        <v>1</v>
      </c>
    </row>
    <row r="86" spans="2:4" x14ac:dyDescent="0.25">
      <c r="B86">
        <f t="shared" si="25"/>
        <v>2</v>
      </c>
      <c r="C86">
        <f t="shared" si="26"/>
        <v>1</v>
      </c>
      <c r="D86">
        <f t="shared" si="27"/>
        <v>1</v>
      </c>
    </row>
    <row r="87" spans="2:4" x14ac:dyDescent="0.25">
      <c r="B87">
        <f t="shared" si="25"/>
        <v>2</v>
      </c>
      <c r="C87">
        <f t="shared" si="26"/>
        <v>1</v>
      </c>
      <c r="D87">
        <f t="shared" si="27"/>
        <v>1</v>
      </c>
    </row>
    <row r="88" spans="2:4" x14ac:dyDescent="0.25">
      <c r="B88">
        <f t="shared" si="25"/>
        <v>2</v>
      </c>
      <c r="C88">
        <f t="shared" si="26"/>
        <v>1</v>
      </c>
      <c r="D88">
        <f t="shared" si="27"/>
        <v>1</v>
      </c>
    </row>
    <row r="89" spans="2:4" x14ac:dyDescent="0.25">
      <c r="B89">
        <f t="shared" si="25"/>
        <v>1</v>
      </c>
      <c r="C89">
        <f t="shared" si="26"/>
        <v>1</v>
      </c>
      <c r="D89">
        <f t="shared" si="27"/>
        <v>1</v>
      </c>
    </row>
    <row r="90" spans="2:4" x14ac:dyDescent="0.25">
      <c r="B90">
        <f t="shared" si="25"/>
        <v>1</v>
      </c>
      <c r="C90">
        <f t="shared" si="26"/>
        <v>1</v>
      </c>
      <c r="D90">
        <f t="shared" si="27"/>
        <v>1</v>
      </c>
    </row>
    <row r="91" spans="2:4" x14ac:dyDescent="0.25">
      <c r="B91">
        <f t="shared" si="25"/>
        <v>1</v>
      </c>
      <c r="C91">
        <f t="shared" si="26"/>
        <v>1</v>
      </c>
      <c r="D91">
        <f t="shared" si="27"/>
        <v>1</v>
      </c>
    </row>
    <row r="92" spans="2:4" x14ac:dyDescent="0.25">
      <c r="B92">
        <f t="shared" si="25"/>
        <v>1</v>
      </c>
      <c r="C92">
        <f t="shared" si="26"/>
        <v>1</v>
      </c>
      <c r="D92">
        <f t="shared" si="27"/>
        <v>1</v>
      </c>
    </row>
    <row r="93" spans="2:4" x14ac:dyDescent="0.25">
      <c r="B93">
        <f t="shared" si="25"/>
        <v>1</v>
      </c>
      <c r="C93">
        <f t="shared" si="26"/>
        <v>1</v>
      </c>
      <c r="D93">
        <f t="shared" si="27"/>
        <v>1</v>
      </c>
    </row>
    <row r="94" spans="2:4" x14ac:dyDescent="0.25">
      <c r="B94">
        <f t="shared" si="25"/>
        <v>2</v>
      </c>
      <c r="C94">
        <f t="shared" si="26"/>
        <v>1</v>
      </c>
      <c r="D94">
        <f t="shared" si="27"/>
        <v>1</v>
      </c>
    </row>
    <row r="95" spans="2:4" x14ac:dyDescent="0.25">
      <c r="B95">
        <f t="shared" si="25"/>
        <v>2</v>
      </c>
      <c r="C95">
        <f t="shared" si="26"/>
        <v>1</v>
      </c>
      <c r="D95">
        <f t="shared" si="27"/>
        <v>1</v>
      </c>
    </row>
    <row r="96" spans="2:4" x14ac:dyDescent="0.25">
      <c r="B96">
        <f t="shared" si="25"/>
        <v>1</v>
      </c>
      <c r="C96">
        <f t="shared" si="26"/>
        <v>1</v>
      </c>
      <c r="D96">
        <f t="shared" si="27"/>
        <v>1</v>
      </c>
    </row>
    <row r="97" spans="2:4" x14ac:dyDescent="0.25">
      <c r="B97">
        <f t="shared" si="25"/>
        <v>2</v>
      </c>
      <c r="C97">
        <f t="shared" si="26"/>
        <v>1</v>
      </c>
      <c r="D97">
        <f t="shared" si="27"/>
        <v>1</v>
      </c>
    </row>
    <row r="98" spans="2:4" x14ac:dyDescent="0.25">
      <c r="B98">
        <f t="shared" si="25"/>
        <v>1</v>
      </c>
      <c r="C98">
        <f t="shared" si="26"/>
        <v>1</v>
      </c>
      <c r="D98">
        <f t="shared" si="27"/>
        <v>1</v>
      </c>
    </row>
    <row r="99" spans="2:4" x14ac:dyDescent="0.25">
      <c r="B99">
        <f t="shared" si="25"/>
        <v>1</v>
      </c>
      <c r="C99">
        <f t="shared" si="26"/>
        <v>1</v>
      </c>
      <c r="D99">
        <f t="shared" si="27"/>
        <v>1</v>
      </c>
    </row>
    <row r="100" spans="2:4" x14ac:dyDescent="0.25">
      <c r="B100">
        <f t="shared" si="25"/>
        <v>2</v>
      </c>
      <c r="C100">
        <f t="shared" si="26"/>
        <v>1</v>
      </c>
      <c r="D100">
        <f t="shared" si="27"/>
        <v>1</v>
      </c>
    </row>
    <row r="101" spans="2:4" x14ac:dyDescent="0.25">
      <c r="B101">
        <f t="shared" si="25"/>
        <v>2</v>
      </c>
      <c r="C101">
        <f t="shared" si="26"/>
        <v>1</v>
      </c>
      <c r="D101">
        <f t="shared" si="27"/>
        <v>1</v>
      </c>
    </row>
    <row r="102" spans="2:4" x14ac:dyDescent="0.25">
      <c r="B102">
        <f t="shared" si="25"/>
        <v>1</v>
      </c>
      <c r="C102">
        <f t="shared" si="26"/>
        <v>1</v>
      </c>
      <c r="D102">
        <f t="shared" si="27"/>
        <v>1</v>
      </c>
    </row>
    <row r="103" spans="2:4" x14ac:dyDescent="0.25">
      <c r="B103">
        <f t="shared" si="25"/>
        <v>1</v>
      </c>
      <c r="C103">
        <f t="shared" si="26"/>
        <v>1</v>
      </c>
      <c r="D103">
        <f t="shared" si="27"/>
        <v>1</v>
      </c>
    </row>
    <row r="104" spans="2:4" x14ac:dyDescent="0.25">
      <c r="B104">
        <f t="shared" si="25"/>
        <v>2</v>
      </c>
      <c r="C104">
        <f t="shared" si="26"/>
        <v>1</v>
      </c>
      <c r="D104">
        <f t="shared" si="27"/>
        <v>1</v>
      </c>
    </row>
    <row r="105" spans="2:4" x14ac:dyDescent="0.25">
      <c r="B105">
        <f t="shared" si="25"/>
        <v>1</v>
      </c>
      <c r="C105">
        <f t="shared" si="26"/>
        <v>1</v>
      </c>
      <c r="D105">
        <f t="shared" si="27"/>
        <v>1</v>
      </c>
    </row>
    <row r="106" spans="2:4" x14ac:dyDescent="0.25">
      <c r="B106">
        <f t="shared" si="25"/>
        <v>1</v>
      </c>
      <c r="C106">
        <f t="shared" si="26"/>
        <v>1</v>
      </c>
      <c r="D106">
        <f t="shared" si="27"/>
        <v>1</v>
      </c>
    </row>
    <row r="107" spans="2:4" x14ac:dyDescent="0.25">
      <c r="B107">
        <f t="shared" si="25"/>
        <v>2</v>
      </c>
      <c r="C107">
        <f t="shared" si="26"/>
        <v>1</v>
      </c>
      <c r="D107">
        <f t="shared" si="27"/>
        <v>1</v>
      </c>
    </row>
    <row r="108" spans="2:4" x14ac:dyDescent="0.25">
      <c r="B108">
        <f t="shared" si="25"/>
        <v>1</v>
      </c>
      <c r="C108">
        <f t="shared" si="26"/>
        <v>1</v>
      </c>
      <c r="D108">
        <f t="shared" si="27"/>
        <v>1</v>
      </c>
    </row>
    <row r="109" spans="2:4" x14ac:dyDescent="0.25">
      <c r="B109">
        <f t="shared" si="25"/>
        <v>1</v>
      </c>
      <c r="C109">
        <f t="shared" si="26"/>
        <v>1</v>
      </c>
      <c r="D109">
        <f t="shared" si="27"/>
        <v>1</v>
      </c>
    </row>
    <row r="110" spans="2:4" x14ac:dyDescent="0.25">
      <c r="B110">
        <f t="shared" si="25"/>
        <v>1</v>
      </c>
      <c r="C110">
        <f t="shared" si="26"/>
        <v>1</v>
      </c>
      <c r="D110">
        <f t="shared" si="27"/>
        <v>1</v>
      </c>
    </row>
    <row r="111" spans="2:4" x14ac:dyDescent="0.25">
      <c r="B111">
        <f t="shared" si="25"/>
        <v>2</v>
      </c>
      <c r="C111">
        <f t="shared" si="26"/>
        <v>2</v>
      </c>
      <c r="D111">
        <f t="shared" si="27"/>
        <v>1</v>
      </c>
    </row>
    <row r="112" spans="2:4" x14ac:dyDescent="0.25">
      <c r="B112">
        <f t="shared" si="25"/>
        <v>2</v>
      </c>
      <c r="C112">
        <f t="shared" si="26"/>
        <v>1</v>
      </c>
      <c r="D112">
        <f t="shared" si="27"/>
        <v>1</v>
      </c>
    </row>
    <row r="113" spans="2:4" x14ac:dyDescent="0.25">
      <c r="B113">
        <f t="shared" si="25"/>
        <v>1</v>
      </c>
      <c r="C113">
        <f t="shared" si="26"/>
        <v>1</v>
      </c>
      <c r="D113">
        <f t="shared" si="27"/>
        <v>1</v>
      </c>
    </row>
    <row r="114" spans="2:4" x14ac:dyDescent="0.25">
      <c r="B114">
        <f t="shared" si="25"/>
        <v>1</v>
      </c>
      <c r="C114">
        <f t="shared" si="26"/>
        <v>1</v>
      </c>
      <c r="D114">
        <f t="shared" si="27"/>
        <v>1</v>
      </c>
    </row>
    <row r="115" spans="2:4" x14ac:dyDescent="0.25">
      <c r="B115">
        <f t="shared" si="25"/>
        <v>1</v>
      </c>
      <c r="C115">
        <f t="shared" si="26"/>
        <v>1</v>
      </c>
      <c r="D115">
        <f t="shared" si="27"/>
        <v>1</v>
      </c>
    </row>
    <row r="116" spans="2:4" x14ac:dyDescent="0.25">
      <c r="B116">
        <f t="shared" ref="B116:B132" si="28">IF(AND(C42&gt;$O$11,C42&lt;$P$11),1,2)</f>
        <v>1</v>
      </c>
      <c r="C116">
        <f t="shared" ref="C116:C132" si="29">IF(AND(C42&gt;$O$12,C42&lt;$P$12),1,2)</f>
        <v>1</v>
      </c>
      <c r="D116">
        <f t="shared" ref="D116:D132" si="30">IF(AND(C42&gt;$O$13,C42&lt;$P$13),1,2)</f>
        <v>1</v>
      </c>
    </row>
    <row r="117" spans="2:4" x14ac:dyDescent="0.25">
      <c r="B117">
        <f t="shared" si="28"/>
        <v>1</v>
      </c>
      <c r="C117">
        <f t="shared" si="29"/>
        <v>1</v>
      </c>
      <c r="D117">
        <f t="shared" si="30"/>
        <v>1</v>
      </c>
    </row>
    <row r="118" spans="2:4" x14ac:dyDescent="0.25">
      <c r="B118">
        <f t="shared" si="28"/>
        <v>1</v>
      </c>
      <c r="C118">
        <f t="shared" si="29"/>
        <v>1</v>
      </c>
      <c r="D118">
        <f t="shared" si="30"/>
        <v>1</v>
      </c>
    </row>
    <row r="119" spans="2:4" x14ac:dyDescent="0.25">
      <c r="B119">
        <f t="shared" si="28"/>
        <v>2</v>
      </c>
      <c r="C119">
        <f t="shared" si="29"/>
        <v>1</v>
      </c>
      <c r="D119">
        <f t="shared" si="30"/>
        <v>1</v>
      </c>
    </row>
    <row r="120" spans="2:4" x14ac:dyDescent="0.25">
      <c r="B120">
        <f t="shared" si="28"/>
        <v>1</v>
      </c>
      <c r="C120">
        <f t="shared" si="29"/>
        <v>1</v>
      </c>
      <c r="D120">
        <f t="shared" si="30"/>
        <v>1</v>
      </c>
    </row>
    <row r="121" spans="2:4" x14ac:dyDescent="0.25">
      <c r="B121">
        <f t="shared" si="28"/>
        <v>1</v>
      </c>
      <c r="C121">
        <f t="shared" si="29"/>
        <v>1</v>
      </c>
      <c r="D121">
        <f t="shared" si="30"/>
        <v>1</v>
      </c>
    </row>
    <row r="122" spans="2:4" x14ac:dyDescent="0.25">
      <c r="B122">
        <f t="shared" si="28"/>
        <v>1</v>
      </c>
      <c r="C122">
        <f t="shared" si="29"/>
        <v>1</v>
      </c>
      <c r="D122">
        <f t="shared" si="30"/>
        <v>1</v>
      </c>
    </row>
    <row r="123" spans="2:4" x14ac:dyDescent="0.25">
      <c r="B123">
        <f t="shared" si="28"/>
        <v>1</v>
      </c>
      <c r="C123">
        <f t="shared" si="29"/>
        <v>1</v>
      </c>
      <c r="D123">
        <f t="shared" si="30"/>
        <v>1</v>
      </c>
    </row>
    <row r="124" spans="2:4" x14ac:dyDescent="0.25">
      <c r="B124">
        <f t="shared" si="28"/>
        <v>1</v>
      </c>
      <c r="C124">
        <f t="shared" si="29"/>
        <v>1</v>
      </c>
      <c r="D124">
        <f t="shared" si="30"/>
        <v>1</v>
      </c>
    </row>
    <row r="125" spans="2:4" x14ac:dyDescent="0.25">
      <c r="B125">
        <f t="shared" si="28"/>
        <v>2</v>
      </c>
      <c r="C125">
        <f t="shared" si="29"/>
        <v>1</v>
      </c>
      <c r="D125">
        <f t="shared" si="30"/>
        <v>1</v>
      </c>
    </row>
    <row r="126" spans="2:4" x14ac:dyDescent="0.25">
      <c r="B126">
        <f t="shared" si="28"/>
        <v>1</v>
      </c>
      <c r="C126">
        <f t="shared" si="29"/>
        <v>1</v>
      </c>
      <c r="D126">
        <f t="shared" si="30"/>
        <v>1</v>
      </c>
    </row>
    <row r="127" spans="2:4" x14ac:dyDescent="0.25">
      <c r="B127">
        <f t="shared" si="28"/>
        <v>2</v>
      </c>
      <c r="C127">
        <f t="shared" si="29"/>
        <v>1</v>
      </c>
      <c r="D127">
        <f t="shared" si="30"/>
        <v>1</v>
      </c>
    </row>
    <row r="128" spans="2:4" x14ac:dyDescent="0.25">
      <c r="B128">
        <f t="shared" si="28"/>
        <v>1</v>
      </c>
      <c r="C128">
        <f t="shared" si="29"/>
        <v>1</v>
      </c>
      <c r="D128">
        <f t="shared" si="30"/>
        <v>1</v>
      </c>
    </row>
    <row r="129" spans="2:4" x14ac:dyDescent="0.25">
      <c r="B129">
        <f t="shared" si="28"/>
        <v>2</v>
      </c>
      <c r="C129">
        <f t="shared" si="29"/>
        <v>1</v>
      </c>
      <c r="D129">
        <f t="shared" si="30"/>
        <v>1</v>
      </c>
    </row>
    <row r="130" spans="2:4" x14ac:dyDescent="0.25">
      <c r="B130">
        <f t="shared" si="28"/>
        <v>1</v>
      </c>
      <c r="C130">
        <f t="shared" si="29"/>
        <v>1</v>
      </c>
      <c r="D130">
        <f t="shared" si="30"/>
        <v>1</v>
      </c>
    </row>
    <row r="131" spans="2:4" x14ac:dyDescent="0.25">
      <c r="B131">
        <f t="shared" si="28"/>
        <v>2</v>
      </c>
      <c r="C131">
        <f t="shared" si="29"/>
        <v>1</v>
      </c>
      <c r="D131">
        <f t="shared" si="30"/>
        <v>1</v>
      </c>
    </row>
    <row r="132" spans="2:4" x14ac:dyDescent="0.25">
      <c r="B132">
        <f t="shared" si="28"/>
        <v>1</v>
      </c>
      <c r="C132">
        <f t="shared" si="29"/>
        <v>1</v>
      </c>
      <c r="D132">
        <f t="shared" si="30"/>
        <v>1</v>
      </c>
    </row>
    <row r="133" spans="2:4" x14ac:dyDescent="0.25">
      <c r="B133">
        <f>IF(AND(C59&gt;$O$11,C59&lt;$P$11),1,2)</f>
        <v>2</v>
      </c>
      <c r="C133">
        <f>IF(AND(C59&gt;$O$12,C59&lt;$P$12),1,2)</f>
        <v>2</v>
      </c>
      <c r="D133">
        <f>IF(AND(C59&gt;$O$13,C59&lt;$P$13),1,2)</f>
        <v>1</v>
      </c>
    </row>
  </sheetData>
  <mergeCells count="27">
    <mergeCell ref="J17:J18"/>
    <mergeCell ref="J19:J20"/>
    <mergeCell ref="J21:J22"/>
    <mergeCell ref="J23:J24"/>
    <mergeCell ref="I17:I18"/>
    <mergeCell ref="I19:I20"/>
    <mergeCell ref="I21:I22"/>
    <mergeCell ref="I23:I24"/>
    <mergeCell ref="E1:L1"/>
    <mergeCell ref="I11:I12"/>
    <mergeCell ref="I13:I14"/>
    <mergeCell ref="I15:I16"/>
    <mergeCell ref="J11:J12"/>
    <mergeCell ref="J13:J14"/>
    <mergeCell ref="J15:J16"/>
    <mergeCell ref="N8:S8"/>
    <mergeCell ref="B8:E8"/>
    <mergeCell ref="H8:K8"/>
    <mergeCell ref="H9:H10"/>
    <mergeCell ref="J9:J10"/>
    <mergeCell ref="K9:K10"/>
    <mergeCell ref="I9:I10"/>
    <mergeCell ref="O9:P9"/>
    <mergeCell ref="Q9:Q10"/>
    <mergeCell ref="R9:R10"/>
    <mergeCell ref="S9:S10"/>
    <mergeCell ref="N9:N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/>
  <dcterms:created xsi:type="dcterms:W3CDTF">2006-09-16T00:00:00Z</dcterms:created>
  <dcterms:modified xsi:type="dcterms:W3CDTF">2015-11-20T10:16:36Z</dcterms:modified>
</cp:coreProperties>
</file>