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K20" i="1"/>
  <c r="P22" i="1" l="1"/>
  <c r="K22" i="1"/>
  <c r="P21" i="1"/>
  <c r="K21" i="1"/>
  <c r="P18" i="1"/>
  <c r="P17" i="1"/>
  <c r="K18" i="1"/>
  <c r="K17" i="1"/>
  <c r="K15" i="1"/>
  <c r="P15" i="1"/>
  <c r="P16" i="1"/>
  <c r="K16" i="1"/>
  <c r="F22" i="1"/>
  <c r="B22" i="1"/>
  <c r="F21" i="1"/>
  <c r="B21" i="1"/>
  <c r="B20" i="1"/>
  <c r="F19" i="1"/>
  <c r="F20" i="1" s="1"/>
  <c r="H17" i="1"/>
  <c r="B19" i="1"/>
  <c r="D17" i="1"/>
  <c r="F16" i="1"/>
  <c r="F15" i="1"/>
  <c r="B16" i="1"/>
  <c r="B15" i="1"/>
  <c r="S4" i="1"/>
  <c r="S5" i="1"/>
  <c r="S6" i="1"/>
  <c r="S7" i="1"/>
  <c r="S8" i="1"/>
  <c r="S9" i="1"/>
  <c r="S10" i="1"/>
  <c r="S11" i="1"/>
  <c r="S12" i="1"/>
  <c r="S13" i="1"/>
  <c r="S3" i="1"/>
  <c r="N4" i="1"/>
  <c r="N5" i="1"/>
  <c r="N6" i="1"/>
  <c r="N7" i="1"/>
  <c r="N8" i="1"/>
  <c r="N9" i="1"/>
  <c r="N10" i="1"/>
  <c r="N11" i="1"/>
  <c r="N12" i="1"/>
  <c r="N13" i="1"/>
  <c r="N3" i="1"/>
  <c r="Q4" i="1"/>
  <c r="Q5" i="1"/>
  <c r="Q6" i="1"/>
  <c r="Q7" i="1"/>
  <c r="Q8" i="1"/>
  <c r="Q9" i="1"/>
  <c r="Q10" i="1"/>
  <c r="Q11" i="1"/>
  <c r="Q12" i="1"/>
  <c r="Q13" i="1"/>
  <c r="Q3" i="1"/>
  <c r="L4" i="1"/>
  <c r="L5" i="1"/>
  <c r="L6" i="1"/>
  <c r="L7" i="1"/>
  <c r="L8" i="1"/>
  <c r="L9" i="1"/>
  <c r="L10" i="1"/>
  <c r="L11" i="1"/>
  <c r="L12" i="1"/>
  <c r="L13" i="1"/>
  <c r="L3" i="1"/>
  <c r="D4" i="1"/>
  <c r="D5" i="1"/>
  <c r="D6" i="1"/>
  <c r="D7" i="1"/>
  <c r="D8" i="1"/>
  <c r="D9" i="1"/>
  <c r="D10" i="1"/>
  <c r="D11" i="1"/>
  <c r="D12" i="1"/>
  <c r="D13" i="1"/>
  <c r="D3" i="1"/>
  <c r="H4" i="1"/>
  <c r="H5" i="1"/>
  <c r="H6" i="1"/>
  <c r="H7" i="1"/>
  <c r="H8" i="1"/>
  <c r="H9" i="1"/>
  <c r="H10" i="1"/>
  <c r="H11" i="1"/>
  <c r="H3" i="1"/>
</calcChain>
</file>

<file path=xl/comments1.xml><?xml version="1.0" encoding="utf-8"?>
<comments xmlns="http://schemas.openxmlformats.org/spreadsheetml/2006/main">
  <authors>
    <author>Natalya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значение по графику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значение по графику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значение по графику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значение по графику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ширина полосы пропускания, а не погрешность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ширина полосы пропускания, а не погрешность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Natalya:
</t>
        </r>
        <r>
          <rPr>
            <sz val="9"/>
            <color indexed="81"/>
            <rFont val="Tahoma"/>
            <family val="2"/>
            <charset val="204"/>
          </rPr>
          <t>если расценивать как приборную, то = (погрешность прибора)*(масштаб по Х)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Natalya:
</t>
        </r>
        <r>
          <rPr>
            <sz val="9"/>
            <color indexed="81"/>
            <rFont val="Tahoma"/>
            <family val="2"/>
            <charset val="204"/>
          </rPr>
          <t>если расценивать как приборную, то = (погрешность прибора)*(масштаб по Х)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хз, какое тут значение, деление на 8 взято почти с потолка. Это значение используется в формуле ниже.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хз, какое тут значение, деление на 8 взято почти с потолка. Это значение используется в формуле ниже.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ширины полосы пропускания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  <charset val="204"/>
          </rPr>
          <t>Natalya: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ширины полосы пропускания</t>
        </r>
      </text>
    </comment>
  </commentList>
</comments>
</file>

<file path=xl/sharedStrings.xml><?xml version="1.0" encoding="utf-8"?>
<sst xmlns="http://schemas.openxmlformats.org/spreadsheetml/2006/main" count="74" uniqueCount="33">
  <si>
    <t>№</t>
  </si>
  <si>
    <t>f, кГц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</si>
  <si>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/U</t>
    </r>
    <r>
      <rPr>
        <vertAlign val="subscript"/>
        <sz val="11"/>
        <color theme="1"/>
        <rFont val="Calibri"/>
        <family val="2"/>
        <charset val="204"/>
        <scheme val="minor"/>
      </rPr>
      <t>mP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</si>
  <si>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, дел.</t>
    </r>
  </si>
  <si>
    <t>LC-контур, R=0 Ом</t>
  </si>
  <si>
    <t>RLC-контур</t>
  </si>
  <si>
    <t>y, дел.</t>
  </si>
  <si>
    <r>
      <t>y/y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</si>
  <si>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x, дел.</t>
  </si>
  <si>
    <t>R=0 Ом</t>
  </si>
  <si>
    <t>R Ом</t>
  </si>
  <si>
    <t>Масштаб по оси X</t>
  </si>
  <si>
    <t>t, мкс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</si>
  <si>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</si>
  <si>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Δf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</si>
  <si>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кГц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</si>
  <si>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/U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mP </t>
    </r>
    <r>
      <rPr>
        <sz val="11"/>
        <color theme="1"/>
        <rFont val="Calibri"/>
        <family val="2"/>
        <charset val="204"/>
        <scheme val="minor"/>
      </rPr>
      <t>=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</si>
  <si>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</si>
  <si>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</si>
  <si>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Δf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</si>
  <si>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Q=</t>
  </si>
  <si>
    <t xml:space="preserve">Δ(Δf) = </t>
  </si>
  <si>
    <t>ΔQ =</t>
  </si>
  <si>
    <t>T=</t>
  </si>
  <si>
    <t>мкс</t>
  </si>
  <si>
    <r>
      <rPr>
        <sz val="11"/>
        <color theme="1"/>
        <rFont val="Times New Roman"/>
        <family val="1"/>
        <charset val="204"/>
      </rPr>
      <t xml:space="preserve">λ </t>
    </r>
    <r>
      <rPr>
        <sz val="11"/>
        <color theme="1"/>
        <rFont val="Calibri"/>
        <family val="2"/>
        <charset val="204"/>
      </rPr>
      <t>=</t>
    </r>
  </si>
  <si>
    <t>T =</t>
  </si>
  <si>
    <r>
      <rPr>
        <sz val="11"/>
        <color theme="1"/>
        <rFont val="Times New Roman"/>
        <family val="1"/>
        <charset val="204"/>
      </rPr>
      <t>β</t>
    </r>
    <r>
      <rPr>
        <sz val="11"/>
        <color theme="1"/>
        <rFont val="Calibri"/>
        <family val="2"/>
        <charset val="204"/>
      </rPr>
      <t xml:space="preserve"> =</t>
    </r>
  </si>
  <si>
    <t>Q =</t>
  </si>
  <si>
    <t>ΔT =</t>
  </si>
  <si>
    <r>
      <t>Δ</t>
    </r>
    <r>
      <rPr>
        <sz val="11"/>
        <color theme="1"/>
        <rFont val="Times New Roman"/>
        <family val="1"/>
        <charset val="204"/>
      </rPr>
      <t xml:space="preserve">λ </t>
    </r>
    <r>
      <rPr>
        <sz val="11"/>
        <color theme="1"/>
        <rFont val="Calibri"/>
        <family val="2"/>
        <charset val="204"/>
      </rPr>
      <t>=</t>
    </r>
  </si>
  <si>
    <r>
      <t>Δ</t>
    </r>
    <r>
      <rPr>
        <sz val="11"/>
        <color theme="1"/>
        <rFont val="Times New Roman"/>
        <family val="1"/>
        <charset val="204"/>
      </rPr>
      <t>β</t>
    </r>
    <r>
      <rPr>
        <sz val="11"/>
        <color theme="1"/>
        <rFont val="Calibri"/>
        <family val="2"/>
        <charset val="204"/>
      </rPr>
      <t xml:space="preserve"> =</t>
    </r>
  </si>
  <si>
    <r>
      <t>мкс</t>
    </r>
    <r>
      <rPr>
        <i/>
        <vertAlign val="superscript"/>
        <sz val="11"/>
        <color theme="1"/>
        <rFont val="Calibri"/>
        <family val="2"/>
        <charset val="204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</si>
</sst>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8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topLeftCell="A3" workbookViewId="0">
      <selection activeCell="K22" sqref="K22"/>
    </sheetView>
  </sheetViews>
  <sheetFormatPr defaultRowHeight="15" x14ac:dyDescent="0.25"/>
  <cols>
    <col min="4" max="4" width="9.5703125" bestFit="1" customWidth="1"/>
    <col min="9" max="9" width="3.28515625" customWidth="1"/>
  </cols>
  <sheetData>
    <row r="1" spans="1:19" x14ac:dyDescent="0.25">
      <c r="A1" s="14" t="s">
        <v>4</v>
      </c>
      <c r="B1" s="14"/>
      <c r="C1" s="14"/>
      <c r="D1" s="14"/>
      <c r="E1" s="15" t="s">
        <v>5</v>
      </c>
      <c r="F1" s="14"/>
      <c r="G1" s="14"/>
      <c r="H1" s="14"/>
      <c r="I1" s="11"/>
      <c r="J1" s="15" t="s">
        <v>9</v>
      </c>
      <c r="K1" s="14"/>
      <c r="L1" s="14"/>
      <c r="M1" s="14"/>
      <c r="N1" s="16"/>
      <c r="O1" s="14" t="s">
        <v>10</v>
      </c>
      <c r="P1" s="14"/>
      <c r="Q1" s="14"/>
      <c r="R1" s="14"/>
      <c r="S1" s="14"/>
    </row>
    <row r="2" spans="1:19" ht="18" x14ac:dyDescent="0.35">
      <c r="A2" s="2" t="s">
        <v>0</v>
      </c>
      <c r="B2" s="3" t="s">
        <v>1</v>
      </c>
      <c r="C2" s="3" t="s">
        <v>3</v>
      </c>
      <c r="D2" s="3" t="s">
        <v>2</v>
      </c>
      <c r="E2" s="8" t="s">
        <v>0</v>
      </c>
      <c r="F2" s="3" t="s">
        <v>1</v>
      </c>
      <c r="G2" s="3" t="s">
        <v>3</v>
      </c>
      <c r="H2" s="3" t="s">
        <v>2</v>
      </c>
      <c r="I2" s="11"/>
      <c r="J2" s="2" t="s">
        <v>0</v>
      </c>
      <c r="K2" s="3" t="s">
        <v>6</v>
      </c>
      <c r="L2" s="3" t="s">
        <v>7</v>
      </c>
      <c r="M2" s="3" t="s">
        <v>8</v>
      </c>
      <c r="N2" s="12" t="s">
        <v>12</v>
      </c>
      <c r="O2" s="2" t="s">
        <v>0</v>
      </c>
      <c r="P2" s="3" t="s">
        <v>6</v>
      </c>
      <c r="Q2" s="3" t="s">
        <v>7</v>
      </c>
      <c r="R2" s="3" t="s">
        <v>8</v>
      </c>
      <c r="S2" s="3" t="s">
        <v>12</v>
      </c>
    </row>
    <row r="3" spans="1:19" x14ac:dyDescent="0.25">
      <c r="A3" s="3">
        <v>1</v>
      </c>
      <c r="B3" s="3">
        <v>48.8</v>
      </c>
      <c r="C3" s="3">
        <v>0.8</v>
      </c>
      <c r="D3" s="4">
        <f>C3/$C$8</f>
        <v>0.13793103448275862</v>
      </c>
      <c r="E3" s="9">
        <v>1</v>
      </c>
      <c r="F3" s="3">
        <v>47.2</v>
      </c>
      <c r="G3" s="3">
        <v>1.2</v>
      </c>
      <c r="H3" s="4">
        <f>G3/$G$7</f>
        <v>0.23076923076923075</v>
      </c>
      <c r="I3" s="11"/>
      <c r="J3" s="3">
        <v>1</v>
      </c>
      <c r="K3" s="3">
        <v>2.1</v>
      </c>
      <c r="L3" s="4">
        <f>K3/$K$3</f>
        <v>1</v>
      </c>
      <c r="M3" s="3">
        <v>0.9</v>
      </c>
      <c r="N3" s="12">
        <f>M3*$N$14</f>
        <v>9</v>
      </c>
      <c r="O3" s="3">
        <v>1</v>
      </c>
      <c r="P3" s="3">
        <v>2.6</v>
      </c>
      <c r="Q3" s="4">
        <f>P3/$P$3</f>
        <v>1</v>
      </c>
      <c r="R3" s="3">
        <v>1</v>
      </c>
      <c r="S3" s="3">
        <f>R3*$N$14</f>
        <v>10</v>
      </c>
    </row>
    <row r="4" spans="1:19" x14ac:dyDescent="0.25">
      <c r="A4" s="3">
        <v>2</v>
      </c>
      <c r="B4" s="3">
        <v>52</v>
      </c>
      <c r="C4" s="3">
        <v>1.8</v>
      </c>
      <c r="D4" s="4">
        <f t="shared" ref="D4:D13" si="0">C4/$C$8</f>
        <v>0.31034482758620691</v>
      </c>
      <c r="E4" s="9">
        <v>2</v>
      </c>
      <c r="F4" s="3">
        <v>50.8</v>
      </c>
      <c r="G4" s="3">
        <v>2.2000000000000002</v>
      </c>
      <c r="H4" s="4">
        <f t="shared" ref="H4:H11" si="1">G4/$G$7</f>
        <v>0.42307692307692307</v>
      </c>
      <c r="I4" s="11"/>
      <c r="J4" s="3">
        <v>2</v>
      </c>
      <c r="K4" s="3">
        <v>-2.1</v>
      </c>
      <c r="L4" s="4">
        <f t="shared" ref="L4:L13" si="2">K4/$K$3</f>
        <v>-1</v>
      </c>
      <c r="M4" s="3">
        <v>1.8</v>
      </c>
      <c r="N4" s="12">
        <f t="shared" ref="N4:N13" si="3">M4*$N$14</f>
        <v>18</v>
      </c>
      <c r="O4" s="3">
        <v>2</v>
      </c>
      <c r="P4" s="3">
        <v>-2.2000000000000002</v>
      </c>
      <c r="Q4" s="4">
        <f t="shared" ref="Q4:Q13" si="4">P4/$P$3</f>
        <v>-0.84615384615384615</v>
      </c>
      <c r="R4" s="3">
        <v>1.9</v>
      </c>
      <c r="S4" s="3">
        <f t="shared" ref="S4:S13" si="5">R4*$N$14</f>
        <v>19</v>
      </c>
    </row>
    <row r="5" spans="1:19" x14ac:dyDescent="0.25">
      <c r="A5" s="3">
        <v>3</v>
      </c>
      <c r="B5" s="3">
        <v>52.9</v>
      </c>
      <c r="C5" s="3">
        <v>2.8</v>
      </c>
      <c r="D5" s="4">
        <f t="shared" si="0"/>
        <v>0.48275862068965514</v>
      </c>
      <c r="E5" s="9">
        <v>3</v>
      </c>
      <c r="F5" s="3">
        <v>52.5</v>
      </c>
      <c r="G5" s="3">
        <v>3.2</v>
      </c>
      <c r="H5" s="4">
        <f t="shared" si="1"/>
        <v>0.61538461538461542</v>
      </c>
      <c r="I5" s="11"/>
      <c r="J5" s="3">
        <v>3</v>
      </c>
      <c r="K5" s="3">
        <v>2</v>
      </c>
      <c r="L5" s="4">
        <f t="shared" si="2"/>
        <v>0.95238095238095233</v>
      </c>
      <c r="M5" s="3">
        <v>2.8</v>
      </c>
      <c r="N5" s="12">
        <f t="shared" si="3"/>
        <v>28</v>
      </c>
      <c r="O5" s="3">
        <v>3</v>
      </c>
      <c r="P5" s="3">
        <v>2.1</v>
      </c>
      <c r="Q5" s="4">
        <f t="shared" si="4"/>
        <v>0.80769230769230771</v>
      </c>
      <c r="R5" s="3">
        <v>2.8</v>
      </c>
      <c r="S5" s="3">
        <f t="shared" si="5"/>
        <v>28</v>
      </c>
    </row>
    <row r="6" spans="1:19" x14ac:dyDescent="0.25">
      <c r="A6" s="3">
        <v>4</v>
      </c>
      <c r="B6" s="3">
        <v>53.4</v>
      </c>
      <c r="C6" s="3">
        <v>3.8</v>
      </c>
      <c r="D6" s="4">
        <f t="shared" si="0"/>
        <v>0.65517241379310343</v>
      </c>
      <c r="E6" s="9">
        <v>4</v>
      </c>
      <c r="F6" s="3">
        <v>53.7</v>
      </c>
      <c r="G6" s="3">
        <v>4.2</v>
      </c>
      <c r="H6" s="4">
        <f t="shared" si="1"/>
        <v>0.80769230769230771</v>
      </c>
      <c r="I6" s="11"/>
      <c r="J6" s="3">
        <v>4</v>
      </c>
      <c r="K6" s="3">
        <v>-2</v>
      </c>
      <c r="L6" s="4">
        <f t="shared" si="2"/>
        <v>-0.95238095238095233</v>
      </c>
      <c r="M6" s="3">
        <v>3.7</v>
      </c>
      <c r="N6" s="12">
        <f t="shared" si="3"/>
        <v>37</v>
      </c>
      <c r="O6" s="3">
        <v>4</v>
      </c>
      <c r="P6" s="3">
        <v>-1.8</v>
      </c>
      <c r="Q6" s="4">
        <f t="shared" si="4"/>
        <v>-0.69230769230769229</v>
      </c>
      <c r="R6" s="3">
        <v>3.6</v>
      </c>
      <c r="S6" s="3">
        <f t="shared" si="5"/>
        <v>36</v>
      </c>
    </row>
    <row r="7" spans="1:19" x14ac:dyDescent="0.25">
      <c r="A7" s="3">
        <v>5</v>
      </c>
      <c r="B7" s="3">
        <v>53.7</v>
      </c>
      <c r="C7" s="3">
        <v>4.8</v>
      </c>
      <c r="D7" s="4">
        <f t="shared" si="0"/>
        <v>0.82758620689655171</v>
      </c>
      <c r="E7" s="9">
        <v>5</v>
      </c>
      <c r="F7" s="3">
        <v>55.4</v>
      </c>
      <c r="G7" s="3">
        <v>5.2</v>
      </c>
      <c r="H7" s="4">
        <f t="shared" si="1"/>
        <v>1</v>
      </c>
      <c r="I7" s="11"/>
      <c r="J7" s="3">
        <v>5</v>
      </c>
      <c r="K7" s="3">
        <v>1.9</v>
      </c>
      <c r="L7" s="4">
        <f t="shared" si="2"/>
        <v>0.90476190476190466</v>
      </c>
      <c r="M7" s="3">
        <v>4.5999999999999996</v>
      </c>
      <c r="N7" s="12">
        <f t="shared" si="3"/>
        <v>46</v>
      </c>
      <c r="O7" s="3">
        <v>5</v>
      </c>
      <c r="P7" s="3">
        <v>1.7</v>
      </c>
      <c r="Q7" s="4">
        <f t="shared" si="4"/>
        <v>0.65384615384615385</v>
      </c>
      <c r="R7" s="3">
        <v>4.5</v>
      </c>
      <c r="S7" s="3">
        <f t="shared" si="5"/>
        <v>45</v>
      </c>
    </row>
    <row r="8" spans="1:19" x14ac:dyDescent="0.25">
      <c r="A8" s="3">
        <v>6</v>
      </c>
      <c r="B8" s="3">
        <v>54.6</v>
      </c>
      <c r="C8" s="3">
        <v>5.8</v>
      </c>
      <c r="D8" s="4">
        <f t="shared" si="0"/>
        <v>1</v>
      </c>
      <c r="E8" s="9">
        <v>6</v>
      </c>
      <c r="F8" s="3">
        <v>57.7</v>
      </c>
      <c r="G8" s="3">
        <v>4.2</v>
      </c>
      <c r="H8" s="4">
        <f t="shared" si="1"/>
        <v>0.80769230769230771</v>
      </c>
      <c r="I8" s="11"/>
      <c r="J8" s="3">
        <v>6</v>
      </c>
      <c r="K8" s="3">
        <v>-1.9</v>
      </c>
      <c r="L8" s="4">
        <f t="shared" si="2"/>
        <v>-0.90476190476190466</v>
      </c>
      <c r="M8" s="3">
        <v>5.2</v>
      </c>
      <c r="N8" s="12">
        <f t="shared" si="3"/>
        <v>52</v>
      </c>
      <c r="O8" s="3">
        <v>6</v>
      </c>
      <c r="P8" s="3">
        <v>-1.3</v>
      </c>
      <c r="Q8" s="4">
        <f t="shared" si="4"/>
        <v>-0.5</v>
      </c>
      <c r="R8" s="3">
        <v>5.3</v>
      </c>
      <c r="S8" s="3">
        <f t="shared" si="5"/>
        <v>53</v>
      </c>
    </row>
    <row r="9" spans="1:19" x14ac:dyDescent="0.25">
      <c r="A9" s="3">
        <v>7</v>
      </c>
      <c r="B9" s="3">
        <v>55.8</v>
      </c>
      <c r="C9" s="3">
        <v>4.8</v>
      </c>
      <c r="D9" s="4">
        <f t="shared" si="0"/>
        <v>0.82758620689655171</v>
      </c>
      <c r="E9" s="9">
        <v>7</v>
      </c>
      <c r="F9" s="3">
        <v>59.7</v>
      </c>
      <c r="G9" s="3">
        <v>3.2</v>
      </c>
      <c r="H9" s="4">
        <f t="shared" si="1"/>
        <v>0.61538461538461542</v>
      </c>
      <c r="I9" s="11"/>
      <c r="J9" s="3">
        <v>7</v>
      </c>
      <c r="K9" s="3">
        <v>1.8</v>
      </c>
      <c r="L9" s="4">
        <f t="shared" si="2"/>
        <v>0.8571428571428571</v>
      </c>
      <c r="M9" s="3">
        <v>6.2</v>
      </c>
      <c r="N9" s="12">
        <f t="shared" si="3"/>
        <v>62</v>
      </c>
      <c r="O9" s="3">
        <v>7</v>
      </c>
      <c r="P9" s="3">
        <v>1.3</v>
      </c>
      <c r="Q9" s="4">
        <f t="shared" si="4"/>
        <v>0.5</v>
      </c>
      <c r="R9" s="3">
        <v>6.2</v>
      </c>
      <c r="S9" s="3">
        <f t="shared" si="5"/>
        <v>62</v>
      </c>
    </row>
    <row r="10" spans="1:19" x14ac:dyDescent="0.25">
      <c r="A10" s="3">
        <v>8</v>
      </c>
      <c r="B10" s="3">
        <v>56.5</v>
      </c>
      <c r="C10" s="3">
        <v>3.8</v>
      </c>
      <c r="D10" s="4">
        <f t="shared" si="0"/>
        <v>0.65517241379310343</v>
      </c>
      <c r="E10" s="9">
        <v>8</v>
      </c>
      <c r="F10" s="3">
        <v>63.5</v>
      </c>
      <c r="G10" s="3">
        <v>2.2000000000000002</v>
      </c>
      <c r="H10" s="4">
        <f t="shared" si="1"/>
        <v>0.42307692307692307</v>
      </c>
      <c r="I10" s="11"/>
      <c r="J10" s="3">
        <v>8</v>
      </c>
      <c r="K10" s="3">
        <v>-1.8</v>
      </c>
      <c r="L10" s="4">
        <f t="shared" si="2"/>
        <v>-0.8571428571428571</v>
      </c>
      <c r="M10" s="3">
        <v>7</v>
      </c>
      <c r="N10" s="12">
        <f t="shared" si="3"/>
        <v>70</v>
      </c>
      <c r="O10" s="3">
        <v>8</v>
      </c>
      <c r="P10" s="3">
        <v>-1</v>
      </c>
      <c r="Q10" s="4">
        <f t="shared" si="4"/>
        <v>-0.38461538461538458</v>
      </c>
      <c r="R10" s="3">
        <v>7.1</v>
      </c>
      <c r="S10" s="3">
        <f t="shared" si="5"/>
        <v>71</v>
      </c>
    </row>
    <row r="11" spans="1:19" x14ac:dyDescent="0.25">
      <c r="A11" s="3">
        <v>9</v>
      </c>
      <c r="B11" s="3">
        <v>57.6</v>
      </c>
      <c r="C11" s="3">
        <v>2.8</v>
      </c>
      <c r="D11" s="4">
        <f t="shared" si="0"/>
        <v>0.48275862068965514</v>
      </c>
      <c r="E11" s="9">
        <v>9</v>
      </c>
      <c r="F11" s="3">
        <v>72.900000000000006</v>
      </c>
      <c r="G11" s="3">
        <v>1.2</v>
      </c>
      <c r="H11" s="4">
        <f t="shared" si="1"/>
        <v>0.23076923076923075</v>
      </c>
      <c r="I11" s="11"/>
      <c r="J11" s="3">
        <v>9</v>
      </c>
      <c r="K11" s="3">
        <v>1.6</v>
      </c>
      <c r="L11" s="4">
        <f t="shared" si="2"/>
        <v>0.76190476190476186</v>
      </c>
      <c r="M11" s="3">
        <v>7.9</v>
      </c>
      <c r="N11" s="12">
        <f t="shared" si="3"/>
        <v>79</v>
      </c>
      <c r="O11" s="3">
        <v>9</v>
      </c>
      <c r="P11" s="3">
        <v>1</v>
      </c>
      <c r="Q11" s="4">
        <f t="shared" si="4"/>
        <v>0.38461538461538458</v>
      </c>
      <c r="R11" s="3">
        <v>8</v>
      </c>
      <c r="S11" s="3">
        <f t="shared" si="5"/>
        <v>80</v>
      </c>
    </row>
    <row r="12" spans="1:19" x14ac:dyDescent="0.25">
      <c r="A12" s="3">
        <v>10</v>
      </c>
      <c r="B12" s="3">
        <v>59.4</v>
      </c>
      <c r="C12" s="3">
        <v>1.8</v>
      </c>
      <c r="D12" s="4">
        <f t="shared" si="0"/>
        <v>0.31034482758620691</v>
      </c>
      <c r="E12" s="9"/>
      <c r="F12" s="3"/>
      <c r="G12" s="3"/>
      <c r="H12" s="3"/>
      <c r="I12" s="11"/>
      <c r="J12" s="3">
        <v>10</v>
      </c>
      <c r="K12" s="3">
        <v>-1.6</v>
      </c>
      <c r="L12" s="4">
        <f t="shared" si="2"/>
        <v>-0.76190476190476186</v>
      </c>
      <c r="M12" s="3">
        <v>8.8000000000000007</v>
      </c>
      <c r="N12" s="12">
        <f t="shared" si="3"/>
        <v>88</v>
      </c>
      <c r="O12" s="3">
        <v>10</v>
      </c>
      <c r="P12" s="3">
        <v>-0.8</v>
      </c>
      <c r="Q12" s="4">
        <f t="shared" si="4"/>
        <v>-0.30769230769230771</v>
      </c>
      <c r="R12" s="3">
        <v>8.8000000000000007</v>
      </c>
      <c r="S12" s="3">
        <f t="shared" si="5"/>
        <v>88</v>
      </c>
    </row>
    <row r="13" spans="1:19" x14ac:dyDescent="0.25">
      <c r="A13" s="3">
        <v>11</v>
      </c>
      <c r="B13" s="3">
        <v>68.400000000000006</v>
      </c>
      <c r="C13" s="3">
        <v>0.8</v>
      </c>
      <c r="D13" s="4">
        <f t="shared" si="0"/>
        <v>0.13793103448275862</v>
      </c>
      <c r="E13" s="9"/>
      <c r="F13" s="3"/>
      <c r="G13" s="3"/>
      <c r="H13" s="3"/>
      <c r="I13" s="11"/>
      <c r="J13" s="3">
        <v>11</v>
      </c>
      <c r="K13" s="3">
        <v>1.5</v>
      </c>
      <c r="L13" s="4">
        <f t="shared" si="2"/>
        <v>0.7142857142857143</v>
      </c>
      <c r="M13" s="3">
        <v>9.6</v>
      </c>
      <c r="N13" s="12">
        <f t="shared" si="3"/>
        <v>96</v>
      </c>
      <c r="O13" s="3">
        <v>11</v>
      </c>
      <c r="P13" s="3">
        <v>0.8</v>
      </c>
      <c r="Q13" s="4">
        <f t="shared" si="4"/>
        <v>0.30769230769230771</v>
      </c>
      <c r="R13" s="3">
        <v>9.6999999999999993</v>
      </c>
      <c r="S13" s="3">
        <f t="shared" si="5"/>
        <v>97</v>
      </c>
    </row>
    <row r="14" spans="1:19" ht="30" x14ac:dyDescent="0.25">
      <c r="E14" s="9"/>
      <c r="I14" s="11"/>
      <c r="J14" s="3"/>
      <c r="K14" s="3"/>
      <c r="L14" s="3"/>
      <c r="M14" s="5" t="s">
        <v>11</v>
      </c>
      <c r="N14" s="12">
        <v>10</v>
      </c>
      <c r="O14" s="3"/>
      <c r="P14" s="3"/>
      <c r="Q14" s="3"/>
      <c r="R14" s="5" t="s">
        <v>11</v>
      </c>
      <c r="S14" s="3">
        <v>10</v>
      </c>
    </row>
    <row r="15" spans="1:19" ht="18" x14ac:dyDescent="0.35">
      <c r="A15" t="s">
        <v>13</v>
      </c>
      <c r="B15">
        <f>B8</f>
        <v>54.6</v>
      </c>
      <c r="C15" t="s">
        <v>15</v>
      </c>
      <c r="E15" s="9" t="s">
        <v>13</v>
      </c>
      <c r="F15">
        <f>F7</f>
        <v>55.4</v>
      </c>
      <c r="G15" t="s">
        <v>15</v>
      </c>
      <c r="I15" s="11"/>
      <c r="J15" t="s">
        <v>26</v>
      </c>
      <c r="K15" s="17">
        <f>N5-N3</f>
        <v>19</v>
      </c>
      <c r="L15" t="s">
        <v>24</v>
      </c>
      <c r="N15" s="12"/>
      <c r="O15" t="s">
        <v>23</v>
      </c>
      <c r="P15" s="17">
        <f>S5-S3</f>
        <v>18</v>
      </c>
      <c r="Q15" t="s">
        <v>24</v>
      </c>
    </row>
    <row r="16" spans="1:19" ht="18" x14ac:dyDescent="0.35">
      <c r="A16" s="7" t="s">
        <v>14</v>
      </c>
      <c r="B16">
        <f>(B8-B7)/2</f>
        <v>0.44999999999999929</v>
      </c>
      <c r="C16" t="s">
        <v>15</v>
      </c>
      <c r="E16" s="10" t="s">
        <v>14</v>
      </c>
      <c r="F16">
        <f>(F7-F6)/2</f>
        <v>0.84999999999999787</v>
      </c>
      <c r="G16" t="s">
        <v>15</v>
      </c>
      <c r="I16" s="11"/>
      <c r="J16" s="6" t="s">
        <v>25</v>
      </c>
      <c r="K16" s="17">
        <f>LN(K3/K5)</f>
        <v>4.8790164169432049E-2</v>
      </c>
      <c r="N16" s="12"/>
      <c r="O16" s="6" t="s">
        <v>25</v>
      </c>
      <c r="P16" s="17">
        <f>LN(P3/P5)</f>
        <v>0.21357410029805909</v>
      </c>
    </row>
    <row r="17" spans="1:19" ht="18.75" x14ac:dyDescent="0.35">
      <c r="A17" t="s">
        <v>17</v>
      </c>
      <c r="B17">
        <v>56.2</v>
      </c>
      <c r="C17" s="3" t="s">
        <v>16</v>
      </c>
      <c r="D17" s="1">
        <f>1/SQRT(2)</f>
        <v>0.70710678118654746</v>
      </c>
      <c r="E17" s="9" t="s">
        <v>17</v>
      </c>
      <c r="F17">
        <v>58.7</v>
      </c>
      <c r="G17" s="3" t="s">
        <v>16</v>
      </c>
      <c r="H17" s="1">
        <f>1/SQRT(2)</f>
        <v>0.70710678118654746</v>
      </c>
      <c r="I17" s="11"/>
      <c r="J17" s="6" t="s">
        <v>27</v>
      </c>
      <c r="K17" s="17">
        <f>K16/K15</f>
        <v>2.5679033773385288E-3</v>
      </c>
      <c r="L17" s="13" t="s">
        <v>32</v>
      </c>
      <c r="N17" s="12"/>
      <c r="O17" s="6" t="s">
        <v>27</v>
      </c>
      <c r="P17" s="17">
        <f>P16/P15</f>
        <v>1.1865227794336616E-2</v>
      </c>
      <c r="Q17" s="13" t="s">
        <v>32</v>
      </c>
      <c r="S17" s="3"/>
    </row>
    <row r="18" spans="1:19" ht="18" x14ac:dyDescent="0.35">
      <c r="A18" t="s">
        <v>18</v>
      </c>
      <c r="B18">
        <v>53.5</v>
      </c>
      <c r="E18" s="9" t="s">
        <v>18</v>
      </c>
      <c r="F18">
        <v>53.1</v>
      </c>
      <c r="I18" s="11"/>
      <c r="J18" s="6" t="s">
        <v>28</v>
      </c>
      <c r="K18" s="17">
        <f>3.14/K16</f>
        <v>64.357233746863855</v>
      </c>
      <c r="N18" s="12"/>
      <c r="O18" s="6" t="s">
        <v>28</v>
      </c>
      <c r="P18" s="17">
        <f>3.14/P16</f>
        <v>14.702157216712553</v>
      </c>
    </row>
    <row r="19" spans="1:19" x14ac:dyDescent="0.25">
      <c r="A19" s="7" t="s">
        <v>19</v>
      </c>
      <c r="B19">
        <f>B17-B18</f>
        <v>2.7000000000000028</v>
      </c>
      <c r="C19" t="s">
        <v>15</v>
      </c>
      <c r="E19" s="10" t="s">
        <v>19</v>
      </c>
      <c r="F19">
        <f>F17-F18</f>
        <v>5.6000000000000014</v>
      </c>
      <c r="G19" t="s">
        <v>15</v>
      </c>
      <c r="I19" s="11"/>
      <c r="J19" t="s">
        <v>29</v>
      </c>
      <c r="K19" s="17">
        <v>1</v>
      </c>
      <c r="L19" t="s">
        <v>24</v>
      </c>
      <c r="N19" s="12"/>
      <c r="O19" t="s">
        <v>29</v>
      </c>
      <c r="P19" s="17">
        <v>1</v>
      </c>
      <c r="Q19" t="s">
        <v>24</v>
      </c>
    </row>
    <row r="20" spans="1:19" x14ac:dyDescent="0.25">
      <c r="A20" s="7" t="s">
        <v>20</v>
      </c>
      <c r="B20">
        <f>B15/B19</f>
        <v>20.2222222222222</v>
      </c>
      <c r="E20" s="10" t="s">
        <v>20</v>
      </c>
      <c r="F20">
        <f>F15/F19</f>
        <v>9.8928571428571406</v>
      </c>
      <c r="I20" s="11"/>
      <c r="J20" s="6" t="s">
        <v>30</v>
      </c>
      <c r="K20" s="17">
        <f>K16/8</f>
        <v>6.0987705211790061E-3</v>
      </c>
      <c r="N20" s="12"/>
      <c r="O20" s="6" t="s">
        <v>30</v>
      </c>
      <c r="P20" s="17">
        <f>P16/8</f>
        <v>2.6696762537257387E-2</v>
      </c>
    </row>
    <row r="21" spans="1:19" ht="17.25" x14ac:dyDescent="0.25">
      <c r="A21" t="s">
        <v>21</v>
      </c>
      <c r="B21">
        <f>B16*SQRT(2)</f>
        <v>0.63639610306789185</v>
      </c>
      <c r="C21" t="s">
        <v>15</v>
      </c>
      <c r="E21" s="9" t="s">
        <v>21</v>
      </c>
      <c r="F21">
        <f>F16*SQRT(2)</f>
        <v>1.2020815280171278</v>
      </c>
      <c r="G21" t="s">
        <v>15</v>
      </c>
      <c r="I21" s="11"/>
      <c r="J21" s="6" t="s">
        <v>31</v>
      </c>
      <c r="K21" s="18">
        <f>SQRT((K20^2)+((K17*K19)^2))/K15</f>
        <v>3.4828081780089077E-4</v>
      </c>
      <c r="L21" s="13" t="s">
        <v>32</v>
      </c>
      <c r="N21" s="12"/>
      <c r="O21" s="6" t="s">
        <v>31</v>
      </c>
      <c r="P21" s="18">
        <f>SQRT((P20^2)+((P17*P19)^2))/P15</f>
        <v>1.6230408518380581E-3</v>
      </c>
      <c r="Q21" s="13" t="s">
        <v>32</v>
      </c>
    </row>
    <row r="22" spans="1:19" x14ac:dyDescent="0.25">
      <c r="A22" t="s">
        <v>22</v>
      </c>
      <c r="B22">
        <f>SQRT((B16/B19)^2+(B15*B21)^2/(B19^4))</f>
        <v>4.7693364994219731</v>
      </c>
      <c r="E22" s="9" t="s">
        <v>22</v>
      </c>
      <c r="F22">
        <f>SQRT((F16/F19)^2+(F15*F21)^2/(F19^4))</f>
        <v>2.1289927932561059</v>
      </c>
      <c r="I22" s="11"/>
      <c r="J22" s="6" t="s">
        <v>22</v>
      </c>
      <c r="K22" s="17">
        <f>3.14*K20/(K16^2)</f>
        <v>8.0446542183579837</v>
      </c>
      <c r="O22" s="6" t="s">
        <v>22</v>
      </c>
      <c r="P22" s="17">
        <f>3.14*P20/(P16^2)</f>
        <v>1.837769652089069</v>
      </c>
    </row>
  </sheetData>
  <mergeCells count="4">
    <mergeCell ref="A1:D1"/>
    <mergeCell ref="E1:H1"/>
    <mergeCell ref="J1:N1"/>
    <mergeCell ref="O1:S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2015-12-05T08:09:10Z</dcterms:created>
  <dcterms:modified xsi:type="dcterms:W3CDTF">2015-12-05T21:09:34Z</dcterms:modified>
</cp:coreProperties>
</file>