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Quamber Naqvi\Desktop\Power BI (1)\PSL Project\"/>
    </mc:Choice>
  </mc:AlternateContent>
  <xr:revisionPtr revIDLastSave="0" documentId="13_ncr:1_{1EC14E96-D2D2-47A5-B8E5-DF91E29305A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Match Dates" sheetId="3" r:id="rId1"/>
    <sheet name="Sheet1" sheetId="5" r:id="rId2"/>
    <sheet name="All Teams" sheetId="2" r:id="rId3"/>
    <sheet name="No of Players" sheetId="4" r:id="rId4"/>
  </sheets>
  <definedNames>
    <definedName name="_xlcn.LinkedTable_Matches1" hidden="1">Matches[]</definedName>
    <definedName name="_xlcn.LinkedTable_Players1" hidden="1">Players[]</definedName>
    <definedName name="_xlcn.LinkedTable_TEAMS1" hidden="1">TEAMS[]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yers" name="Players" connection="LinkedTable_Players"/>
          <x15:modelTable id="TEAMS" name="TEAMS" connection="LinkedTable_TEAMS"/>
          <x15:modelTable id="Matches" name="Matches" connection="LinkedTable_Matches"/>
        </x15:modelTables>
        <x15:modelRelationships>
          <x15:modelRelationship fromTable="Players" fromColumn="Teams" toTable="TEAMS" toColumn="Team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3" l="1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H2" i="3"/>
  <c r="G2" i="3" s="1"/>
  <c r="G20" i="3"/>
  <c r="G26" i="3"/>
  <c r="G14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" i="3"/>
  <c r="G3" i="3" s="1"/>
  <c r="I2" i="3"/>
  <c r="D2" i="3"/>
  <c r="H3" i="3"/>
  <c r="H4" i="3"/>
  <c r="G4" i="3" s="1"/>
  <c r="H5" i="3"/>
  <c r="H6" i="3"/>
  <c r="G6" i="3" s="1"/>
  <c r="H7" i="3"/>
  <c r="G7" i="3" s="1"/>
  <c r="H8" i="3"/>
  <c r="G8" i="3" s="1"/>
  <c r="H9" i="3"/>
  <c r="G9" i="3" s="1"/>
  <c r="H10" i="3"/>
  <c r="G10" i="3" s="1"/>
  <c r="H11" i="3"/>
  <c r="G11" i="3" s="1"/>
  <c r="H12" i="3"/>
  <c r="G12" i="3" s="1"/>
  <c r="H13" i="3"/>
  <c r="G13" i="3" s="1"/>
  <c r="H14" i="3"/>
  <c r="H15" i="3"/>
  <c r="G15" i="3" s="1"/>
  <c r="H16" i="3"/>
  <c r="G16" i="3" s="1"/>
  <c r="H17" i="3"/>
  <c r="G17" i="3" s="1"/>
  <c r="H18" i="3"/>
  <c r="G18" i="3" s="1"/>
  <c r="H19" i="3"/>
  <c r="G19" i="3" s="1"/>
  <c r="H20" i="3"/>
  <c r="H21" i="3"/>
  <c r="G21" i="3" s="1"/>
  <c r="H22" i="3"/>
  <c r="G22" i="3" s="1"/>
  <c r="H23" i="3"/>
  <c r="G23" i="3" s="1"/>
  <c r="H24" i="3"/>
  <c r="G24" i="3" s="1"/>
  <c r="H25" i="3"/>
  <c r="G25" i="3" s="1"/>
  <c r="H26" i="3"/>
  <c r="H27" i="3"/>
  <c r="G27" i="3" s="1"/>
  <c r="H28" i="3"/>
  <c r="G28" i="3" s="1"/>
  <c r="H29" i="3"/>
  <c r="G29" i="3" s="1"/>
  <c r="H30" i="3"/>
  <c r="G30" i="3" s="1"/>
  <c r="H31" i="3"/>
  <c r="G31" i="3" s="1"/>
  <c r="G5" i="3" l="1"/>
  <c r="E3" i="3"/>
  <c r="I2" i="2"/>
  <c r="E2" i="3"/>
  <c r="B3" i="5"/>
  <c r="I3" i="2"/>
  <c r="I4" i="2"/>
  <c r="I5" i="2"/>
  <c r="I6" i="2"/>
  <c r="I7" i="2"/>
  <c r="E31" i="3" l="1"/>
  <c r="E23" i="3"/>
  <c r="E30" i="3"/>
  <c r="E22" i="3"/>
  <c r="E14" i="3"/>
  <c r="E6" i="3"/>
  <c r="E25" i="3"/>
  <c r="E17" i="3"/>
  <c r="E5" i="3"/>
  <c r="E27" i="3"/>
  <c r="E19" i="3"/>
  <c r="E15" i="3"/>
  <c r="E11" i="3"/>
  <c r="E7" i="3"/>
  <c r="E26" i="3"/>
  <c r="E18" i="3"/>
  <c r="E10" i="3"/>
  <c r="E29" i="3"/>
  <c r="E21" i="3"/>
  <c r="E13" i="3"/>
  <c r="E9" i="3"/>
  <c r="E28" i="3"/>
  <c r="E24" i="3"/>
  <c r="E20" i="3"/>
  <c r="E16" i="3"/>
  <c r="E12" i="3"/>
  <c r="E8" i="3"/>
  <c r="E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AE2" i="3" l="1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H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W2" i="3" l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Matches" type="102" refreshedVersion="6" minRefreshableVersion="5">
    <extLst>
      <ext xmlns:x15="http://schemas.microsoft.com/office/spreadsheetml/2010/11/main" uri="{DE250136-89BD-433C-8126-D09CA5730AF9}">
        <x15:connection id="Matches">
          <x15:rangePr sourceName="_xlcn.LinkedTable_Matches1"/>
        </x15:connection>
      </ext>
    </extLst>
  </connection>
  <connection id="2" xr16:uid="{00000000-0015-0000-FFFF-FFFF01000000}" name="LinkedTable_Players" type="102" refreshedVersion="6" minRefreshableVersion="5">
    <extLst>
      <ext xmlns:x15="http://schemas.microsoft.com/office/spreadsheetml/2010/11/main" uri="{DE250136-89BD-433C-8126-D09CA5730AF9}">
        <x15:connection id="Players">
          <x15:rangePr sourceName="_xlcn.LinkedTable_Players1"/>
        </x15:connection>
      </ext>
    </extLst>
  </connection>
  <connection id="3" xr16:uid="{00000000-0015-0000-FFFF-FFFF02000000}" name="LinkedTable_TEAMS" type="102" refreshedVersion="6" minRefreshableVersion="5">
    <extLst>
      <ext xmlns:x15="http://schemas.microsoft.com/office/spreadsheetml/2010/11/main" uri="{DE250136-89BD-433C-8126-D09CA5730AF9}">
        <x15:connection id="TEAMS">
          <x15:rangePr sourceName="_xlcn.LinkedTable_TEAMS1"/>
        </x15:connection>
      </ext>
    </extLst>
  </connection>
  <connection id="4" xr16:uid="{00000000-0015-0000-FFFF-FFFF03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<sst xmlns="http://schemas.openxmlformats.org/spreadsheetml/2006/main" count="1630" uniqueCount="396">
  <si>
    <t>Teams</t>
  </si>
  <si>
    <t>Matches</t>
  </si>
  <si>
    <t>Won</t>
  </si>
  <si>
    <t>Lost</t>
  </si>
  <si>
    <t>Tied</t>
  </si>
  <si>
    <t>Abandoned</t>
  </si>
  <si>
    <t>Points</t>
  </si>
  <si>
    <t>Kings</t>
  </si>
  <si>
    <t>Karachi Kings</t>
  </si>
  <si>
    <t>Gladiators</t>
  </si>
  <si>
    <t>Quetta Gladiators</t>
  </si>
  <si>
    <t>Zalmi</t>
  </si>
  <si>
    <t>Peshawar Zalmi</t>
  </si>
  <si>
    <t>United</t>
  </si>
  <si>
    <t>Islamabad United</t>
  </si>
  <si>
    <t>Sultans</t>
  </si>
  <si>
    <t>Multan Sultans</t>
  </si>
  <si>
    <t>Qalandars</t>
  </si>
  <si>
    <t>Lahore Qalandars</t>
  </si>
  <si>
    <t>Key</t>
  </si>
  <si>
    <t>Ground</t>
  </si>
  <si>
    <t>Match Date</t>
  </si>
  <si>
    <t>Winner</t>
  </si>
  <si>
    <t>Margin</t>
  </si>
  <si>
    <t>Highest Score</t>
  </si>
  <si>
    <t>Highest match aggregates (Runs)</t>
  </si>
  <si>
    <t>Balls Remainng (Second Innings)</t>
  </si>
  <si>
    <t>Extra Innings</t>
  </si>
  <si>
    <t>High Score Player</t>
  </si>
  <si>
    <t>High Score</t>
  </si>
  <si>
    <t>Balls</t>
  </si>
  <si>
    <t>4s</t>
  </si>
  <si>
    <t>6s</t>
  </si>
  <si>
    <t>Highest Strike Rate Players (Bating)</t>
  </si>
  <si>
    <t>Highest Strike Rate (Bating)</t>
  </si>
  <si>
    <t>Best Bowling Figuares Player</t>
  </si>
  <si>
    <t>Best Bowling Figuares</t>
  </si>
  <si>
    <t>Most Dismissals Players</t>
  </si>
  <si>
    <t>Most Dismissals</t>
  </si>
  <si>
    <t>Most Catches Players</t>
  </si>
  <si>
    <t>Most Catches</t>
  </si>
  <si>
    <t>Highest partnership wickets Players</t>
  </si>
  <si>
    <t>Highest partnership wickets</t>
  </si>
  <si>
    <t>Highest partnership runs Players</t>
  </si>
  <si>
    <t>Highest partnership runs</t>
  </si>
  <si>
    <t>Karachi</t>
  </si>
  <si>
    <t>Lahore</t>
  </si>
  <si>
    <t>Multan</t>
  </si>
  <si>
    <t>Players</t>
  </si>
  <si>
    <t>Status</t>
  </si>
  <si>
    <t>Local / Inter</t>
  </si>
  <si>
    <t>Mathes</t>
  </si>
  <si>
    <t>Innining</t>
  </si>
  <si>
    <t>Runs</t>
  </si>
  <si>
    <t>100</t>
  </si>
  <si>
    <t>50</t>
  </si>
  <si>
    <t>0</t>
  </si>
  <si>
    <t>Highest Strike Rate (Bowling)</t>
  </si>
  <si>
    <t>Wickets</t>
  </si>
  <si>
    <t>Bating Ave</t>
  </si>
  <si>
    <t>Bowling Avg</t>
  </si>
  <si>
    <t>Dismissals</t>
  </si>
  <si>
    <t>Cathes</t>
  </si>
  <si>
    <t>Shadab Khan</t>
  </si>
  <si>
    <t>Captain</t>
  </si>
  <si>
    <t>Local</t>
  </si>
  <si>
    <t>Faheem Ashraf</t>
  </si>
  <si>
    <t>Asif Ali</t>
  </si>
  <si>
    <t>L Ronchi</t>
  </si>
  <si>
    <t>Luke Ronchi</t>
  </si>
  <si>
    <t>Hussain Talat</t>
  </si>
  <si>
    <t>Amad Butt</t>
  </si>
  <si>
    <t>Muhammad Musa</t>
  </si>
  <si>
    <t>Musa Khan</t>
  </si>
  <si>
    <t>DW Steyn</t>
  </si>
  <si>
    <t>Dale Steyn</t>
  </si>
  <si>
    <t>CA Ingram</t>
  </si>
  <si>
    <t>Colin Ingram</t>
  </si>
  <si>
    <t>C Munro</t>
  </si>
  <si>
    <t>Colin Munro</t>
  </si>
  <si>
    <t>Rumman Raees</t>
  </si>
  <si>
    <t>Rizwan Hussain</t>
  </si>
  <si>
    <t>PD Salt</t>
  </si>
  <si>
    <t>Phil Salt</t>
  </si>
  <si>
    <t>Zafar Gohar</t>
  </si>
  <si>
    <t>Akif Javed</t>
  </si>
  <si>
    <t>Ahmed Safi Abdullah</t>
  </si>
  <si>
    <t>Saif Badar</t>
  </si>
  <si>
    <t>Rassie Vander Dussen</t>
  </si>
  <si>
    <t>DJ Malan</t>
  </si>
  <si>
    <t>Imad Wasim</t>
  </si>
  <si>
    <t>Babar Azam</t>
  </si>
  <si>
    <t>Mohammad Amir</t>
  </si>
  <si>
    <t>Iftikhar Ahmed</t>
  </si>
  <si>
    <t>Aamer Yamin</t>
  </si>
  <si>
    <t>Aamir Yamin</t>
  </si>
  <si>
    <t>Usama Mir</t>
  </si>
  <si>
    <t>Umer Khan</t>
  </si>
  <si>
    <t>AD Hales</t>
  </si>
  <si>
    <t>Alex Hales</t>
  </si>
  <si>
    <t>CJ Jordan</t>
  </si>
  <si>
    <t>Chris Jordan</t>
  </si>
  <si>
    <t>Sharjeel Khan</t>
  </si>
  <si>
    <t>CS Delport</t>
  </si>
  <si>
    <t>Cameron Delport</t>
  </si>
  <si>
    <t>Mohammad Rizwan</t>
  </si>
  <si>
    <t>Umaid Asif</t>
  </si>
  <si>
    <t>Dan Lawrence</t>
  </si>
  <si>
    <t>Uam plunkett</t>
  </si>
  <si>
    <t>Ali Khan</t>
  </si>
  <si>
    <t>Arshad Iqbal</t>
  </si>
  <si>
    <t>Awais Zia</t>
  </si>
  <si>
    <t>CAK Walton</t>
  </si>
  <si>
    <t>MJ McClenaghan</t>
  </si>
  <si>
    <t>Waqas Maqsood</t>
  </si>
  <si>
    <t>DJG Sammy</t>
  </si>
  <si>
    <t>Darren Sammy</t>
  </si>
  <si>
    <t>Hasan Ali</t>
  </si>
  <si>
    <t>Kieron Pollard</t>
  </si>
  <si>
    <t>Partial tournament</t>
  </si>
  <si>
    <t>Wahab Riaz</t>
  </si>
  <si>
    <t>Kamran Akmal</t>
  </si>
  <si>
    <t>Imam-ul-Haq</t>
  </si>
  <si>
    <t>Umar Amin</t>
  </si>
  <si>
    <t>T Banton</t>
  </si>
  <si>
    <t>Tom Banton</t>
  </si>
  <si>
    <t>Shoaib Malik</t>
  </si>
  <si>
    <t>LA Dawson</t>
  </si>
  <si>
    <t>Liam Dawson</t>
  </si>
  <si>
    <t>Mohammad Mohsin</t>
  </si>
  <si>
    <t>Rahat Ali</t>
  </si>
  <si>
    <t>Dwayne Pretorious</t>
  </si>
  <si>
    <t>Adil Amin</t>
  </si>
  <si>
    <t>Mohammad Amir Khan</t>
  </si>
  <si>
    <t>Amir Khan</t>
  </si>
  <si>
    <t>Aamir Ali</t>
  </si>
  <si>
    <t>LS Livingstone</t>
  </si>
  <si>
    <t>Liam Livingstone</t>
  </si>
  <si>
    <t>Haider Ali</t>
  </si>
  <si>
    <t>CR Brathwaite</t>
  </si>
  <si>
    <t>Hammad Azam</t>
  </si>
  <si>
    <t>L Gregory</t>
  </si>
  <si>
    <t>Yasir Shah</t>
  </si>
  <si>
    <t>Sarfaraz Ahmed</t>
  </si>
  <si>
    <t>Mohammad Nawaz</t>
  </si>
  <si>
    <t>SR Watson</t>
  </si>
  <si>
    <t>Shane Watson</t>
  </si>
  <si>
    <t>Ahmed Shehzad</t>
  </si>
  <si>
    <t>Umar Akmal</t>
  </si>
  <si>
    <t>Suspended</t>
  </si>
  <si>
    <t>Mohammad Hasnain</t>
  </si>
  <si>
    <t>Ahsan Ali</t>
  </si>
  <si>
    <t>Naseem Shah</t>
  </si>
  <si>
    <t>JJ Roy</t>
  </si>
  <si>
    <t>Jason Roy</t>
  </si>
  <si>
    <t>BCJ Cutting</t>
  </si>
  <si>
    <t>Ben Cutting</t>
  </si>
  <si>
    <t>Fawad Ahmed</t>
  </si>
  <si>
    <t>Sohail Khan</t>
  </si>
  <si>
    <t>TS Mills</t>
  </si>
  <si>
    <t>Tymal Mills</t>
  </si>
  <si>
    <t>Abdul Nasir</t>
  </si>
  <si>
    <t>Arish Ali Khan</t>
  </si>
  <si>
    <t>Azam Khan</t>
  </si>
  <si>
    <t>Keemo Paul</t>
  </si>
  <si>
    <t>Khurram Manzoor</t>
  </si>
  <si>
    <t>Anwar Ali</t>
  </si>
  <si>
    <t>Sohail Akhtar</t>
  </si>
  <si>
    <t>Fakhar Zaman</t>
  </si>
  <si>
    <t>Mohammad Hafeez</t>
  </si>
  <si>
    <t>Shaheen Shah Afridi</t>
  </si>
  <si>
    <t>D Wiese</t>
  </si>
  <si>
    <t>David Wiese</t>
  </si>
  <si>
    <t>Usman Shinwari</t>
  </si>
  <si>
    <t>Haris Rauf</t>
  </si>
  <si>
    <t>Salman Butt</t>
  </si>
  <si>
    <t>CA Lynn</t>
  </si>
  <si>
    <t>Chris Lynn</t>
  </si>
  <si>
    <t>SR Patel</t>
  </si>
  <si>
    <t>Samit Patel</t>
  </si>
  <si>
    <t>S Prasanna</t>
  </si>
  <si>
    <t>Seekkuge Prasanna</t>
  </si>
  <si>
    <t>BR Dunk</t>
  </si>
  <si>
    <t>Ben Dunk</t>
  </si>
  <si>
    <t>Raja Farzan</t>
  </si>
  <si>
    <t>Farzan Raja</t>
  </si>
  <si>
    <t>Jaahid Ali</t>
  </si>
  <si>
    <t>Lendl Simmons</t>
  </si>
  <si>
    <t>Muhammad Faizan</t>
  </si>
  <si>
    <t>Dilbar Hussain</t>
  </si>
  <si>
    <t>DJ Vilas</t>
  </si>
  <si>
    <t>Maaz Khan</t>
  </si>
  <si>
    <t>Shan Masood</t>
  </si>
  <si>
    <t>Shahid Afridi</t>
  </si>
  <si>
    <t>Mohammad Irfan</t>
  </si>
  <si>
    <t>JM Vince</t>
  </si>
  <si>
    <t>James Vince</t>
  </si>
  <si>
    <t>Junaid Khan</t>
  </si>
  <si>
    <t>MM Ali</t>
  </si>
  <si>
    <t>Moeen Ali</t>
  </si>
  <si>
    <t>RR Rossouw</t>
  </si>
  <si>
    <t>Rilee Rossouw</t>
  </si>
  <si>
    <t>Zeeshan Ashraf</t>
  </si>
  <si>
    <t>RS Bopara</t>
  </si>
  <si>
    <t>Ravi Bopara</t>
  </si>
  <si>
    <t>Sohail Tanvir</t>
  </si>
  <si>
    <t>Ali Shafiq</t>
  </si>
  <si>
    <t>Khushdil Shah</t>
  </si>
  <si>
    <t>Usman Qadir</t>
  </si>
  <si>
    <t>Fabian Allen</t>
  </si>
  <si>
    <t>Mohammad Ilyas</t>
  </si>
  <si>
    <t>Rohail Nazir</t>
  </si>
  <si>
    <t>Imran Tahir</t>
  </si>
  <si>
    <t>Asad Shafiq</t>
  </si>
  <si>
    <t>Bilawal Bhatti</t>
  </si>
  <si>
    <t>Players2</t>
  </si>
  <si>
    <t/>
  </si>
  <si>
    <t>20*</t>
  </si>
  <si>
    <t>85*</t>
  </si>
  <si>
    <t>17*</t>
  </si>
  <si>
    <t>63*</t>
  </si>
  <si>
    <t>87*</t>
  </si>
  <si>
    <t>0*</t>
  </si>
  <si>
    <t>13*</t>
  </si>
  <si>
    <t>8*</t>
  </si>
  <si>
    <t>1*</t>
  </si>
  <si>
    <t>3*</t>
  </si>
  <si>
    <t>80*</t>
  </si>
  <si>
    <t>74*</t>
  </si>
  <si>
    <t>9*</t>
  </si>
  <si>
    <t>7*</t>
  </si>
  <si>
    <t>54*</t>
  </si>
  <si>
    <t>16*</t>
  </si>
  <si>
    <t>25*</t>
  </si>
  <si>
    <t>2*</t>
  </si>
  <si>
    <t>73*</t>
  </si>
  <si>
    <t>4*</t>
  </si>
  <si>
    <t>68*</t>
  </si>
  <si>
    <t>98*</t>
  </si>
  <si>
    <t>113*</t>
  </si>
  <si>
    <t>99*</t>
  </si>
  <si>
    <t>35*</t>
  </si>
  <si>
    <t>61*</t>
  </si>
  <si>
    <t>100*</t>
  </si>
  <si>
    <t>10*</t>
  </si>
  <si>
    <t>70*</t>
  </si>
  <si>
    <t>Karachi43881</t>
  </si>
  <si>
    <t>3 wickets</t>
  </si>
  <si>
    <t>United VS Gladiators</t>
  </si>
  <si>
    <t>171/7</t>
  </si>
  <si>
    <t>DJ Malan, Hussain Talat</t>
  </si>
  <si>
    <t>Karachi43882</t>
  </si>
  <si>
    <t>10 runs</t>
  </si>
  <si>
    <t>Kings VS Zalmi</t>
  </si>
  <si>
    <t>201/4</t>
  </si>
  <si>
    <t>Babar Azam, Imad Wasim</t>
  </si>
  <si>
    <t>Lahore43882</t>
  </si>
  <si>
    <t>5 wickets</t>
  </si>
  <si>
    <t>Qalandars VS Sultans</t>
  </si>
  <si>
    <t>142/5</t>
  </si>
  <si>
    <t>Fakhar Zaman, CA Lynn</t>
  </si>
  <si>
    <t>Karachi43883</t>
  </si>
  <si>
    <t>6 wickets</t>
  </si>
  <si>
    <t>Zalmi VS Gladiators</t>
  </si>
  <si>
    <t>153/4</t>
  </si>
  <si>
    <t>Kamran Akmal, Haider Ali</t>
  </si>
  <si>
    <t>Lahore43883</t>
  </si>
  <si>
    <t>8 wickets</t>
  </si>
  <si>
    <t>United VS Sultans</t>
  </si>
  <si>
    <t>165/2</t>
  </si>
  <si>
    <t>L Ronchi, C Munro</t>
  </si>
  <si>
    <t>Karachi43884</t>
  </si>
  <si>
    <t>Kings VS Gladiators</t>
  </si>
  <si>
    <t>157/5</t>
  </si>
  <si>
    <t>Sarfaraz Ahmed, Azam Khan</t>
  </si>
  <si>
    <t>Lahore43884</t>
  </si>
  <si>
    <t>1 wicket</t>
  </si>
  <si>
    <t>Qalandars VS United</t>
  </si>
  <si>
    <t>183/9</t>
  </si>
  <si>
    <t>Fakhar Zaman, Mohammad Hafeez</t>
  </si>
  <si>
    <t>Multan43887</t>
  </si>
  <si>
    <t>Sultans VS Zalmi</t>
  </si>
  <si>
    <t>124/4</t>
  </si>
  <si>
    <t>49*</t>
  </si>
  <si>
    <t>RR Rossouw, Khushdil Shah</t>
  </si>
  <si>
    <t>77*</t>
  </si>
  <si>
    <t>Rawalpindi43888</t>
  </si>
  <si>
    <t>190/5</t>
  </si>
  <si>
    <t>Shadab Khan, CA Ingram</t>
  </si>
  <si>
    <t>Multan43889</t>
  </si>
  <si>
    <t>52 runs</t>
  </si>
  <si>
    <t>Sultans VS Kings</t>
  </si>
  <si>
    <t>186/6</t>
  </si>
  <si>
    <t>MM Ali, Shan Masood</t>
  </si>
  <si>
    <t>Rawalpindi43889</t>
  </si>
  <si>
    <t>16 runs</t>
  </si>
  <si>
    <t>Qalandars VS Zalmi</t>
  </si>
  <si>
    <t>132/7</t>
  </si>
  <si>
    <t>Multan43890</t>
  </si>
  <si>
    <t>30 runs</t>
  </si>
  <si>
    <t>Sultans VS Gladiators</t>
  </si>
  <si>
    <t>199/5</t>
  </si>
  <si>
    <t>Shan Masood, RR Rossouw</t>
  </si>
  <si>
    <t>Rawalpindi43890</t>
  </si>
  <si>
    <t>abandoned</t>
  </si>
  <si>
    <t>United VS Zalmi</t>
  </si>
  <si>
    <t>Rawalpindi43891</t>
  </si>
  <si>
    <t>United VS Kings</t>
  </si>
  <si>
    <t>187/5</t>
  </si>
  <si>
    <t>L Ronchi, Shadab Khan</t>
  </si>
  <si>
    <t>106*</t>
  </si>
  <si>
    <t>Rawalpindi43892</t>
  </si>
  <si>
    <t>152/4</t>
  </si>
  <si>
    <t>Babar Azam, AD Hales</t>
  </si>
  <si>
    <t>Lahore43893</t>
  </si>
  <si>
    <t>37 runs</t>
  </si>
  <si>
    <t>Qalandars VS Gladiators</t>
  </si>
  <si>
    <t>209/5</t>
  </si>
  <si>
    <t>Salman Irshad</t>
  </si>
  <si>
    <t>BR Dunk, SR Patel</t>
  </si>
  <si>
    <t>4th</t>
  </si>
  <si>
    <t>Lahore43894</t>
  </si>
  <si>
    <t>71 runs</t>
  </si>
  <si>
    <t>198/3</t>
  </si>
  <si>
    <t>Usman Shinwari, Dilbar Hussain</t>
  </si>
  <si>
    <t>10th</t>
  </si>
  <si>
    <t>Rawalpindi43895</t>
  </si>
  <si>
    <t>170/6</t>
  </si>
  <si>
    <t>Haider Ali, Shoaib Malik</t>
  </si>
  <si>
    <t>Lahore43896</t>
  </si>
  <si>
    <t>no result</t>
  </si>
  <si>
    <t>Kings VS Sultans</t>
  </si>
  <si>
    <t>102/6</t>
  </si>
  <si>
    <t>Shahid Afridi, Sohail Tanvir</t>
  </si>
  <si>
    <t>7th</t>
  </si>
  <si>
    <t>Rawalpindi43897</t>
  </si>
  <si>
    <t>7 runs</t>
  </si>
  <si>
    <t>195/5</t>
  </si>
  <si>
    <t>Lahore43897</t>
  </si>
  <si>
    <t>Sohail Khan, Zahid Mahmood</t>
  </si>
  <si>
    <t>9th</t>
  </si>
  <si>
    <t>Mohammad Hafeez, BR Dunk</t>
  </si>
  <si>
    <t>Rawalpindi43898</t>
  </si>
  <si>
    <t>9 wickets</t>
  </si>
  <si>
    <t>Zeeshan Ashraf, JM Vince</t>
  </si>
  <si>
    <t>Lahore43898</t>
  </si>
  <si>
    <t>Qalandars VS Kings</t>
  </si>
  <si>
    <t>190/2</t>
  </si>
  <si>
    <t>Sohail Akhtar, BR Dunk</t>
  </si>
  <si>
    <t>3rd</t>
  </si>
  <si>
    <t>140*</t>
  </si>
  <si>
    <t>Lahore43900</t>
  </si>
  <si>
    <t>189/5</t>
  </si>
  <si>
    <t>Shoaib Malik, Haider Ali</t>
  </si>
  <si>
    <t>Lahore43901</t>
  </si>
  <si>
    <t>Karachi43902</t>
  </si>
  <si>
    <t>10 wickets</t>
  </si>
  <si>
    <t>Kings VS Qalandars</t>
  </si>
  <si>
    <t>151/0</t>
  </si>
  <si>
    <t>Sharjeel Khan, Babar Azam</t>
  </si>
  <si>
    <t>1st</t>
  </si>
  <si>
    <t>151*</t>
  </si>
  <si>
    <t>Karachi43903</t>
  </si>
  <si>
    <t>3 runs</t>
  </si>
  <si>
    <t>154/6</t>
  </si>
  <si>
    <t>Imam-ul-Haq, Shoaib Malik</t>
  </si>
  <si>
    <t>Karachi43904</t>
  </si>
  <si>
    <t>4 wickets</t>
  </si>
  <si>
    <t>Kings VS United</t>
  </si>
  <si>
    <t>137/6</t>
  </si>
  <si>
    <t>Lahore43905</t>
  </si>
  <si>
    <t>191/1</t>
  </si>
  <si>
    <t>Khushdil Shah, Rohail Nazir</t>
  </si>
  <si>
    <t>6th</t>
  </si>
  <si>
    <t>Karachi43905</t>
  </si>
  <si>
    <t>154/5</t>
  </si>
  <si>
    <t>SR Watson, Khurram Manzoor</t>
  </si>
  <si>
    <t>2nd</t>
  </si>
  <si>
    <t>High Score Player detail</t>
  </si>
  <si>
    <t>Best Bowling Detail</t>
  </si>
  <si>
    <t>Highest partnership detail</t>
  </si>
  <si>
    <t>Most Dismissals detail</t>
  </si>
  <si>
    <t>Most Catches details</t>
  </si>
  <si>
    <t>Rwlpindi</t>
  </si>
  <si>
    <t>Inter'l</t>
  </si>
  <si>
    <t>Teams2</t>
  </si>
  <si>
    <t>Catches</t>
  </si>
  <si>
    <t>Loser</t>
  </si>
  <si>
    <t>Winner2</t>
  </si>
  <si>
    <t>Three Blind Mice</t>
  </si>
  <si>
    <t>Quamber vs Naqvi</t>
  </si>
  <si>
    <t>Team1</t>
  </si>
  <si>
    <t>Team2</t>
  </si>
  <si>
    <t>Loser2</t>
  </si>
  <si>
    <t>Column1</t>
  </si>
  <si>
    <t>Margin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</si>
</sst>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sz val="15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Tahoma"/>
      <family val="2"/>
    </font>
    <font>
      <sz val="11"/>
      <color rgb="FF333333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dotted">
        <color rgb="FFC6C6C6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1" xfId="0" applyFont="1" applyBorder="1"/>
    <xf numFmtId="15" fontId="5" fillId="0" borderId="2" xfId="0" applyNumberFormat="1" applyFont="1" applyBorder="1" applyAlignment="1">
      <alignment horizontal="right" vertical="center"/>
    </xf>
    <xf numFmtId="0" fontId="5" fillId="0" borderId="0" xfId="0" applyNumberFormat="1" applyFont="1" applyFill="1" applyBorder="1"/>
    <xf numFmtId="0" fontId="0" fillId="0" borderId="3" xfId="0" applyFont="1" applyBorder="1"/>
    <xf numFmtId="15" fontId="5" fillId="0" borderId="4" xfId="0" applyNumberFormat="1" applyFont="1" applyBorder="1" applyAlignment="1">
      <alignment horizontal="right" vertical="center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1" fillId="0" borderId="0" xfId="0" applyNumberFormat="1" applyFont="1"/>
    <xf numFmtId="0" fontId="0" fillId="0" borderId="0" xfId="0" applyNumberFormat="1" applyFont="1"/>
    <xf numFmtId="0" fontId="0" fillId="0" borderId="1" xfId="0" applyFont="1" applyFill="1" applyBorder="1" applyAlignment="1"/>
    <xf numFmtId="0" fontId="9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1" xfId="0" applyFont="1" applyFill="1" applyBorder="1"/>
    <xf numFmtId="0" fontId="0" fillId="0" borderId="5" xfId="0" applyFont="1" applyBorder="1"/>
    <xf numFmtId="0" fontId="6" fillId="2" borderId="0" xfId="0" applyFont="1" applyFill="1" applyBorder="1" applyAlignment="1">
      <alignment vertical="center"/>
    </xf>
    <xf numFmtId="15" fontId="5" fillId="0" borderId="0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15" fontId="5" fillId="0" borderId="0" xfId="0" applyNumberFormat="1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6" fillId="2" borderId="0" xfId="0" applyNumberFormat="1" applyFont="1" applyFill="1" applyBorder="1" applyAlignment="1">
      <alignment vertical="center"/>
    </xf>
    <xf numFmtId="1" fontId="5" fillId="0" borderId="0" xfId="0" applyNumberFormat="1" applyFont="1" applyBorder="1" applyAlignment="1">
      <alignment horizontal="right" vertical="center"/>
    </xf>
    <xf numFmtId="1" fontId="5" fillId="0" borderId="0" xfId="0" applyNumberFormat="1" applyFont="1" applyFill="1" applyBorder="1"/>
  </cellXfs>
  <cellStyles count="1">
    <cellStyle name="Normal" xfId="0" builtinId="0"/>
  </cellStyles>
  <dxfs count="1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0" formatCode="dd\-mmm\-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0" formatCode="dd\-mmm\-yy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0" formatCode="dd\-mmm\-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0" formatCode="dd\-mmm\-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numFmt numFmtId="0" formatCode="General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numFmt numFmtId="0" formatCode="General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numFmt numFmtId="0" formatCode="General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numFmt numFmtId="0" formatCode="General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numFmt numFmtId="0" formatCode="General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bgColor auto="1"/>
        </patternFill>
      </fill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0" formatCode="dd\-mmm\-yy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dd/mmm/yy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right style="thin">
          <color theme="8"/>
        </right>
      </border>
    </dxf>
    <dxf>
      <alignment horizontal="general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Matches" displayName="Matches" ref="A1:AM31" totalsRowShown="0" headerRowDxfId="106" tableBorderDxfId="105">
  <autoFilter ref="A1:AM31" xr:uid="{00000000-0009-0000-0100-000002000000}"/>
  <tableColumns count="39">
    <tableColumn id="1" xr3:uid="{00000000-0010-0000-0200-000001000000}" name="Key" dataDxfId="104"/>
    <tableColumn id="2" xr3:uid="{00000000-0010-0000-0200-000002000000}" name="Ground" dataDxfId="103"/>
    <tableColumn id="3" xr3:uid="{00000000-0010-0000-0200-000003000000}" name="Match Date" dataDxfId="102"/>
    <tableColumn id="29" xr3:uid="{DC509E49-2CEE-4EBE-A470-956D55814B58}" name="Winner" dataDxfId="101">
      <calculatedColumnFormula>IF(J2 ="Gladiators", "Quetta Gladiators",IF(J2="Sultans","Multan Sultans",IF(J2="United","Islamabad United",IF(J2="Zalmi","Peshawar Zalmi",IF(J2="Qalandars","Lahore Qalandars",IF(J2="Kings","Karachi Kings"," "))))))</calculatedColumnFormula>
    </tableColumn>
    <tableColumn id="37" xr3:uid="{C275D21F-15E4-4CDB-AEE8-B83EB457FE58}" name="Loser" dataDxfId="2">
      <calculatedColumnFormula>IF(G2 ="Gladiators", "Quetta Gladiators",IF(G2="Sultans","Multan Sultans",IF(G2="United","Islamabad United",IF(G2="Zalmi","Peshawar Zalmi",IF(G2="Qalandars","Lahore Qalandars",IF(G2="Kings","Karachi Kings"," "))))))</calculatedColumnFormula>
    </tableColumn>
    <tableColumn id="43" xr3:uid="{74A4553D-E3E2-4FDE-8E28-1B86EF4FD25C}" name="Column1" dataDxfId="0"/>
    <tableColumn id="36" xr3:uid="{CFAB356E-7BAA-4C3C-85CE-8EEDB9BC084D}" name="Loser2" dataDxfId="1">
      <calculatedColumnFormula>IF(L2=0," ",IF(EXACT(H2,J2),I2,H2))</calculatedColumnFormula>
    </tableColumn>
    <tableColumn id="35" xr3:uid="{54DABF68-89DD-4163-B1B7-BF00FB46DD5D}" name="Team1" dataDxfId="7">
      <calculatedColumnFormula>LEFT(Matches[[#This Row],[Teams2]],FIND("VS",Matches[[#This Row],[Teams2]])-2)</calculatedColumnFormula>
    </tableColumn>
    <tableColumn id="34" xr3:uid="{D482783F-2455-449A-AC10-8DEEB84EE6C6}" name="Team2" dataDxfId="6">
      <calculatedColumnFormula>RIGHT(Matches[[#This Row],[Teams2]],LEN(Matches[[#This Row],[Teams2]])-FIND("VS",Matches[[#This Row],[Teams2]])-2)</calculatedColumnFormula>
    </tableColumn>
    <tableColumn id="4" xr3:uid="{00000000-0010-0000-0200-000004000000}" name="Winner2" dataDxfId="4"/>
    <tableColumn id="42" xr3:uid="{44986DB5-F8E3-4F67-A927-F766190F41A1}" name="Margin number" dataDxfId="3">
      <calculatedColumnFormula>IFERROR(LEFT(L2,FIND(" ",L2)-1), " ")</calculatedColumnFormula>
    </tableColumn>
    <tableColumn id="5" xr3:uid="{00000000-0010-0000-0200-000005000000}" name="Margin" dataDxfId="5"/>
    <tableColumn id="6" xr3:uid="{00000000-0010-0000-0200-000006000000}" name="Teams2" dataDxfId="100"/>
    <tableColumn id="7" xr3:uid="{00000000-0010-0000-0200-000007000000}" name="Highest Score" dataDxfId="99"/>
    <tableColumn id="8" xr3:uid="{00000000-0010-0000-0200-000008000000}" name="Highest match aggregates (Runs)" dataDxfId="98"/>
    <tableColumn id="9" xr3:uid="{00000000-0010-0000-0200-000009000000}" name="Balls Remainng (Second Innings)" dataDxfId="97"/>
    <tableColumn id="10" xr3:uid="{00000000-0010-0000-0200-00000A000000}" name="Extra Innings" dataDxfId="96"/>
    <tableColumn id="11" xr3:uid="{00000000-0010-0000-0200-00000B000000}" name="High Score Player" dataDxfId="95"/>
    <tableColumn id="12" xr3:uid="{00000000-0010-0000-0200-00000C000000}" name="High Score" dataDxfId="94"/>
    <tableColumn id="13" xr3:uid="{00000000-0010-0000-0200-00000D000000}" name="Balls" dataDxfId="93"/>
    <tableColumn id="14" xr3:uid="{00000000-0010-0000-0200-00000E000000}" name="4s" dataDxfId="92"/>
    <tableColumn id="15" xr3:uid="{00000000-0010-0000-0200-00000F000000}" name="6s" dataDxfId="91"/>
    <tableColumn id="18" xr3:uid="{00000000-0010-0000-0200-000012000000}" name="High Score Player detail" dataDxfId="90">
      <calculatedColumnFormula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calculatedColumnFormula>
    </tableColumn>
    <tableColumn id="16" xr3:uid="{00000000-0010-0000-0200-000010000000}" name="Highest Strike Rate Players (Bating)" dataDxfId="89"/>
    <tableColumn id="17" xr3:uid="{00000000-0010-0000-0200-000011000000}" name="Highest Strike Rate (Bating)" dataDxfId="88"/>
    <tableColumn id="19" xr3:uid="{00000000-0010-0000-0200-000013000000}" name="Best Bowling Figuares Player" dataDxfId="87"/>
    <tableColumn id="20" xr3:uid="{00000000-0010-0000-0200-000014000000}" name="Best Bowling Figuares" dataDxfId="86"/>
    <tableColumn id="30" xr3:uid="{00000000-0010-0000-0200-00001E000000}" name="Best Bowling Detail" dataDxfId="85">
      <calculatedColumnFormula>IF(Matches[[#This Row],[Best Bowling Figuares Player]]="","",CONCATENATE("Best Bowling player was ",Matches[[#This Row],[Best Bowling Figuares Player]]," with ",Matches[[#This Row],[Best Bowling Figuares]]," Wickets"))</calculatedColumnFormula>
    </tableColumn>
    <tableColumn id="21" xr3:uid="{00000000-0010-0000-0200-000015000000}" name="Most Dismissals Players" dataDxfId="84"/>
    <tableColumn id="22" xr3:uid="{00000000-0010-0000-0200-000016000000}" name="Most Dismissals" dataDxfId="83"/>
    <tableColumn id="32" xr3:uid="{00000000-0010-0000-0200-000020000000}" name="Most Dismissals detail" dataDxfId="82">
      <calculatedColumnFormula>IF(Matches[[#This Row],[Most Dismissals Players]]="","",CONCATENATE(Matches[[#This Row],[Most Dismissals Players]], " with ",Matches[[#This Row],[Most Dismissals]]," Dismissals"))</calculatedColumnFormula>
    </tableColumn>
    <tableColumn id="23" xr3:uid="{00000000-0010-0000-0200-000017000000}" name="Most Catches Players" dataDxfId="81"/>
    <tableColumn id="24" xr3:uid="{00000000-0010-0000-0200-000018000000}" name="Most Catches" dataDxfId="80"/>
    <tableColumn id="33" xr3:uid="{00000000-0010-0000-0200-000021000000}" name="Most Catches details" dataDxfId="79">
      <calculatedColumnFormula>IF(Matches[[#This Row],[Most Catches Players]]="","",CONCATENATE(Matches[[#This Row],[Most Catches Players]]," with ",Matches[[#This Row],[Most Catches]]," Catches"))</calculatedColumnFormula>
    </tableColumn>
    <tableColumn id="25" xr3:uid="{00000000-0010-0000-0200-000019000000}" name="Highest partnership wickets Players" dataDxfId="78"/>
    <tableColumn id="26" xr3:uid="{00000000-0010-0000-0200-00001A000000}" name="Highest partnership wickets" dataDxfId="77"/>
    <tableColumn id="27" xr3:uid="{00000000-0010-0000-0200-00001B000000}" name="Highest partnership runs Players" dataDxfId="76"/>
    <tableColumn id="28" xr3:uid="{00000000-0010-0000-0200-00001C000000}" name="Highest partnership runs" dataDxfId="75"/>
    <tableColumn id="31" xr3:uid="{00000000-0010-0000-0200-00001F000000}" name="Highest partnership detail" dataDxfId="74">
      <calculatedColumnFormula>IF(Matches[[#This Row],[Highest partnership runs Players]]="","",CONCATENATE(Matches[[#This Row],[Highest partnership runs Players]]," with ",Matches[[#This Row],[Highest partnership runs]]," Runs in Partnership"))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AMS" displayName="TEAMS" ref="B1:I7" totalsRowShown="0" headerRowDxfId="73" dataDxfId="71" totalsRowDxfId="69" headerRowBorderDxfId="72" tableBorderDxfId="70" totalsRowBorderDxfId="68">
  <autoFilter ref="B1:I7" xr:uid="{00000000-0009-0000-0100-000001000000}"/>
  <tableColumns count="8">
    <tableColumn id="1" xr3:uid="{00000000-0010-0000-0000-000001000000}" name="Teams" dataDxfId="67" totalsRowDxfId="66"/>
    <tableColumn id="5" xr3:uid="{00000000-0010-0000-0000-000005000000}" name="Matches" dataDxfId="65" totalsRowDxfId="64"/>
    <tableColumn id="3" xr3:uid="{00000000-0010-0000-0000-000003000000}" name="Won" dataDxfId="63" totalsRowDxfId="62"/>
    <tableColumn id="6" xr3:uid="{00000000-0010-0000-0000-000006000000}" name="Lost" dataDxfId="61" totalsRowDxfId="60"/>
    <tableColumn id="7" xr3:uid="{00000000-0010-0000-0000-000007000000}" name="Tied" dataDxfId="59" totalsRowDxfId="58"/>
    <tableColumn id="8" xr3:uid="{00000000-0010-0000-0000-000008000000}" name="Abandoned" dataDxfId="57" totalsRowDxfId="56"/>
    <tableColumn id="9" xr3:uid="{00000000-0010-0000-0000-000009000000}" name="Points" dataDxfId="55" totalsRowDxfId="54"/>
    <tableColumn id="2" xr3:uid="{92A73C5E-22AC-4B2C-9A23-1DA34ACB4F5A}" name="Catches" dataDxfId="53" totalsRowDxfId="52">
      <calculatedColumnFormula>SUMIF(Players[Teams],TEAMS[[#This Row],[Teams]],Players[Cathes])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layers" displayName="Players" ref="A1:U120" totalsRowShown="0" headerRowDxfId="51" dataDxfId="50">
  <autoFilter ref="A1:U120" xr:uid="{00000000-0009-0000-0100-000003000000}"/>
  <tableColumns count="21">
    <tableColumn id="1" xr3:uid="{00000000-0010-0000-0100-000001000000}" name="Teams" dataDxfId="49" totalsRowDxfId="48"/>
    <tableColumn id="18" xr3:uid="{00000000-0010-0000-0100-000012000000}" name="Players" dataDxfId="47" totalsRowDxfId="46"/>
    <tableColumn id="2" xr3:uid="{00000000-0010-0000-0100-000002000000}" name="Players2" dataDxfId="45" totalsRowDxfId="44"/>
    <tableColumn id="3" xr3:uid="{00000000-0010-0000-0100-000003000000}" name="Status" dataDxfId="43" totalsRowDxfId="42"/>
    <tableColumn id="4" xr3:uid="{00000000-0010-0000-0100-000004000000}" name="Local / Inter" dataDxfId="41" totalsRowDxfId="40"/>
    <tableColumn id="5" xr3:uid="{00000000-0010-0000-0100-000005000000}" name="Mathes" dataDxfId="39" totalsRowDxfId="38"/>
    <tableColumn id="6" xr3:uid="{00000000-0010-0000-0100-000006000000}" name="Innining" dataDxfId="37" totalsRowDxfId="36"/>
    <tableColumn id="8" xr3:uid="{00000000-0010-0000-0100-000008000000}" name="Runs" dataDxfId="35" totalsRowDxfId="34"/>
    <tableColumn id="9" xr3:uid="{00000000-0010-0000-0100-000009000000}" name="High Score" dataDxfId="33" totalsRowDxfId="32"/>
    <tableColumn id="13" xr3:uid="{00000000-0010-0000-0100-00000D000000}" name="100" dataDxfId="31" totalsRowDxfId="30"/>
    <tableColumn id="14" xr3:uid="{00000000-0010-0000-0100-00000E000000}" name="50" dataDxfId="29" totalsRowDxfId="28"/>
    <tableColumn id="15" xr3:uid="{00000000-0010-0000-0100-00000F000000}" name="0" dataDxfId="27" totalsRowDxfId="26"/>
    <tableColumn id="16" xr3:uid="{00000000-0010-0000-0100-000010000000}" name="4s" dataDxfId="25" totalsRowDxfId="24"/>
    <tableColumn id="17" xr3:uid="{00000000-0010-0000-0100-000011000000}" name="6s" dataDxfId="23" totalsRowDxfId="22"/>
    <tableColumn id="20" xr3:uid="{00000000-0010-0000-0100-000014000000}" name="Highest Strike Rate (Bating)" dataDxfId="21" totalsRowDxfId="20"/>
    <tableColumn id="32" xr3:uid="{00000000-0010-0000-0100-000020000000}" name="Highest Strike Rate (Bowling)" dataDxfId="19" totalsRowDxfId="18"/>
    <tableColumn id="21" xr3:uid="{00000000-0010-0000-0100-000015000000}" name="Wickets" dataDxfId="17" totalsRowDxfId="16"/>
    <tableColumn id="31" xr3:uid="{00000000-0010-0000-0100-00001F000000}" name="Bating Ave" dataDxfId="15" totalsRowDxfId="14"/>
    <tableColumn id="7" xr3:uid="{00000000-0010-0000-0100-000007000000}" name="Bowling Avg" dataDxfId="13" totalsRowDxfId="12"/>
    <tableColumn id="11" xr3:uid="{00000000-0010-0000-0100-00000B000000}" name="Dismissals" dataDxfId="11" totalsRowDxfId="10"/>
    <tableColumn id="12" xr3:uid="{00000000-0010-0000-0100-00000C000000}" name="Cathes" dataDxfId="9" totalsRow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M32"/>
  <sheetViews>
    <sheetView tabSelected="1" zoomScale="127" workbookViewId="0">
      <selection activeCell="F1" sqref="F1"/>
    </sheetView>
  </sheetViews>
  <sheetFormatPr defaultRowHeight="12.75" x14ac:dyDescent="0.2"/>
  <cols>
    <col min="1" max="1" width="15.140625" style="11" bestFit="1" customWidth="1"/>
    <col min="2" max="2" width="10.85546875" style="11" bestFit="1" customWidth="1"/>
    <col min="3" max="3" width="12.28515625" style="11" bestFit="1" customWidth="1"/>
    <col min="4" max="5" width="15.28515625" style="11" customWidth="1"/>
    <col min="6" max="6" width="15.28515625" style="43" customWidth="1"/>
    <col min="7" max="7" width="15.28515625" style="40" customWidth="1"/>
    <col min="8" max="8" width="13.7109375" style="40" customWidth="1"/>
    <col min="9" max="9" width="15.28515625" style="40" customWidth="1"/>
    <col min="10" max="10" width="9.85546875" style="8" bestFit="1" customWidth="1"/>
    <col min="11" max="11" width="9.85546875" style="8" customWidth="1"/>
    <col min="12" max="12" width="9.28515625" style="11" bestFit="1" customWidth="1"/>
    <col min="13" max="13" width="20.85546875" style="11" bestFit="1" customWidth="1"/>
    <col min="14" max="14" width="16.28515625" style="11" bestFit="1" customWidth="1"/>
    <col min="15" max="15" width="29.140625" style="11" bestFit="1" customWidth="1"/>
    <col min="16" max="16" width="30.28515625" style="11" bestFit="1" customWidth="1"/>
    <col min="17" max="17" width="14" style="11" bestFit="1" customWidth="1"/>
    <col min="18" max="18" width="17.5703125" style="11" bestFit="1" customWidth="1"/>
    <col min="19" max="19" width="11.85546875" style="11" bestFit="1" customWidth="1"/>
    <col min="20" max="20" width="7" style="11" bestFit="1" customWidth="1"/>
    <col min="21" max="22" width="5.140625" style="11" bestFit="1" customWidth="1"/>
    <col min="23" max="23" width="55.42578125" style="11" bestFit="1" customWidth="1"/>
    <col min="24" max="24" width="33.140625" style="11" bestFit="1" customWidth="1"/>
    <col min="25" max="25" width="26.42578125" style="11" bestFit="1" customWidth="1"/>
    <col min="26" max="26" width="26.7109375" style="11" bestFit="1" customWidth="1"/>
    <col min="27" max="27" width="21" style="11" bestFit="1" customWidth="1"/>
    <col min="28" max="28" width="48.42578125" style="11" bestFit="1" customWidth="1"/>
    <col min="29" max="29" width="22.85546875" style="11" bestFit="1" customWidth="1"/>
    <col min="30" max="30" width="16.28515625" style="11" bestFit="1" customWidth="1"/>
    <col min="31" max="31" width="16.28515625" style="11" customWidth="1"/>
    <col min="32" max="32" width="20.85546875" style="11" bestFit="1" customWidth="1"/>
    <col min="33" max="33" width="14.140625" style="11" bestFit="1" customWidth="1"/>
    <col min="34" max="34" width="21.7109375" style="11" bestFit="1" customWidth="1"/>
    <col min="35" max="35" width="31.5703125" style="11" bestFit="1" customWidth="1"/>
    <col min="36" max="36" width="25.42578125" style="11" bestFit="1" customWidth="1"/>
    <col min="37" max="37" width="29.140625" style="11" bestFit="1" customWidth="1"/>
    <col min="38" max="38" width="22.85546875" style="11" bestFit="1" customWidth="1"/>
    <col min="39" max="16384" width="9.140625" style="11"/>
  </cols>
  <sheetData>
    <row r="1" spans="1:39" x14ac:dyDescent="0.2">
      <c r="A1" s="5" t="s">
        <v>19</v>
      </c>
      <c r="B1" s="6" t="s">
        <v>20</v>
      </c>
      <c r="C1" s="7" t="s">
        <v>21</v>
      </c>
      <c r="D1" s="35" t="s">
        <v>22</v>
      </c>
      <c r="E1" s="35" t="s">
        <v>387</v>
      </c>
      <c r="F1" s="41" t="s">
        <v>394</v>
      </c>
      <c r="G1" s="38" t="s">
        <v>393</v>
      </c>
      <c r="H1" s="38" t="s">
        <v>391</v>
      </c>
      <c r="I1" s="38" t="s">
        <v>392</v>
      </c>
      <c r="J1" s="8" t="s">
        <v>388</v>
      </c>
      <c r="K1" s="8" t="s">
        <v>395</v>
      </c>
      <c r="L1" s="8" t="s">
        <v>23</v>
      </c>
      <c r="M1" s="8" t="s">
        <v>385</v>
      </c>
      <c r="N1" s="9" t="s">
        <v>24</v>
      </c>
      <c r="O1" s="5" t="s">
        <v>25</v>
      </c>
      <c r="P1" s="10" t="s">
        <v>26</v>
      </c>
      <c r="Q1" s="10" t="s">
        <v>27</v>
      </c>
      <c r="R1" s="10" t="s">
        <v>28</v>
      </c>
      <c r="S1" s="10" t="s">
        <v>29</v>
      </c>
      <c r="T1" s="3" t="s">
        <v>30</v>
      </c>
      <c r="U1" s="3" t="s">
        <v>31</v>
      </c>
      <c r="V1" s="3" t="s">
        <v>32</v>
      </c>
      <c r="W1" s="3" t="s">
        <v>378</v>
      </c>
      <c r="X1" s="3" t="s">
        <v>33</v>
      </c>
      <c r="Y1" s="3" t="s">
        <v>34</v>
      </c>
      <c r="Z1" s="3" t="s">
        <v>35</v>
      </c>
      <c r="AA1" s="3" t="s">
        <v>36</v>
      </c>
      <c r="AB1" s="3" t="s">
        <v>379</v>
      </c>
      <c r="AC1" s="3" t="s">
        <v>37</v>
      </c>
      <c r="AD1" s="3" t="s">
        <v>38</v>
      </c>
      <c r="AE1" s="3" t="s">
        <v>381</v>
      </c>
      <c r="AF1" s="3" t="s">
        <v>39</v>
      </c>
      <c r="AG1" s="3" t="s">
        <v>40</v>
      </c>
      <c r="AH1" s="3" t="s">
        <v>382</v>
      </c>
      <c r="AI1" s="5" t="s">
        <v>41</v>
      </c>
      <c r="AJ1" s="5" t="s">
        <v>42</v>
      </c>
      <c r="AK1" s="5" t="s">
        <v>43</v>
      </c>
      <c r="AL1" s="5" t="s">
        <v>44</v>
      </c>
      <c r="AM1" s="5" t="s">
        <v>380</v>
      </c>
    </row>
    <row r="2" spans="1:39" ht="15" x14ac:dyDescent="0.25">
      <c r="A2" s="11" t="s">
        <v>246</v>
      </c>
      <c r="B2" s="12" t="s">
        <v>45</v>
      </c>
      <c r="C2" s="13">
        <v>43881</v>
      </c>
      <c r="D2" s="36" t="str">
        <f>IF(J2 ="Gladiators", "Quetta Gladiators",IF(J2="Sultans","Multan Sultans",IF(J2="United","Islamabad United",IF(J2="Zalmi","Peshawar Zalmi",IF(J2="Qalandars","Lahore Qalandars",IF(J2="Kings","Karachi Kings"," "))))))</f>
        <v>Quetta Gladiators</v>
      </c>
      <c r="E2" s="36" t="str">
        <f>IF(G2 ="Gladiators", "Quetta Gladiators",IF(G2="Sultans","Multan Sultans",IF(G2="United","Islamabad United",IF(G2="Zalmi","Peshawar Zalmi",IF(G2="Qalandars","Lahore Qalandars",IF(G2="Kings","Karachi Kings"," "))))))</f>
        <v>Islamabad United</v>
      </c>
      <c r="F2" s="42">
        <v>1</v>
      </c>
      <c r="G2" s="39" t="str">
        <f t="shared" ref="G2:G31" si="0">IF(L2=0," ",IF(EXACT(H2,J2),I2,H2))</f>
        <v>United</v>
      </c>
      <c r="H2" s="39" t="str">
        <f>LEFT(Matches[[#This Row],[Teams2]],FIND("VS",Matches[[#This Row],[Teams2]])-2)</f>
        <v>United</v>
      </c>
      <c r="I2" s="39" t="str">
        <f>RIGHT(Matches[[#This Row],[Teams2]],LEN(Matches[[#This Row],[Teams2]])-FIND("VS",Matches[[#This Row],[Teams2]])-2)</f>
        <v>Gladiators</v>
      </c>
      <c r="J2" s="8" t="s">
        <v>9</v>
      </c>
      <c r="K2" s="8" t="str">
        <f t="shared" ref="K2:K31" si="1">IFERROR(LEFT(L2,FIND(" ",L2)-1), " ")</f>
        <v>3</v>
      </c>
      <c r="L2" s="11" t="s">
        <v>247</v>
      </c>
      <c r="M2" s="11" t="s">
        <v>248</v>
      </c>
      <c r="N2" s="14" t="s">
        <v>249</v>
      </c>
      <c r="O2" s="14">
        <v>339</v>
      </c>
      <c r="P2" s="14">
        <v>9</v>
      </c>
      <c r="Q2" s="14">
        <v>9</v>
      </c>
      <c r="R2" s="14" t="s">
        <v>89</v>
      </c>
      <c r="S2" s="14">
        <v>64</v>
      </c>
      <c r="T2" s="14">
        <v>40</v>
      </c>
      <c r="U2" s="14">
        <v>5</v>
      </c>
      <c r="V2" s="14">
        <v>3</v>
      </c>
      <c r="W2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>DJ Malan score 64 Runs on 40 Balls with 5 Boundries &amp; 3 Sixes</v>
      </c>
      <c r="X2" s="14" t="s">
        <v>163</v>
      </c>
      <c r="Y2" s="14">
        <v>178.78</v>
      </c>
      <c r="Z2" s="14" t="s">
        <v>150</v>
      </c>
      <c r="AA2" s="14">
        <v>4</v>
      </c>
      <c r="AB2" s="14" t="str">
        <f>IF(Matches[[#This Row],[Best Bowling Figuares Player]]="","",CONCATENATE("Best Bowling player was ",Matches[[#This Row],[Best Bowling Figuares Player]]," with ",Matches[[#This Row],[Best Bowling Figuares]]," Wickets"))</f>
        <v>Best Bowling player was Mohammad Hasnain with 4 Wickets</v>
      </c>
      <c r="AC2" s="14" t="s">
        <v>143</v>
      </c>
      <c r="AD2" s="14">
        <v>1</v>
      </c>
      <c r="AE2" s="14" t="str">
        <f>IF(Matches[[#This Row],[Most Dismissals Players]]="","",CONCATENATE(Matches[[#This Row],[Most Dismissals Players]], " with ",Matches[[#This Row],[Most Dismissals]]," Dismissals"))</f>
        <v>Sarfaraz Ahmed with 1 Dismissals</v>
      </c>
      <c r="AF2" s="14" t="s">
        <v>161</v>
      </c>
      <c r="AG2" s="14">
        <v>2</v>
      </c>
      <c r="AH2" s="14" t="str">
        <f>IF(Matches[[#This Row],[Most Catches Players]]="","",CONCATENATE(Matches[[#This Row],[Most Catches Players]]," with ",Matches[[#This Row],[Most Catches]]," Catches"))</f>
        <v>Abdul Nasir with 2 Catches</v>
      </c>
      <c r="AI2" s="14" t="s">
        <v>216</v>
      </c>
      <c r="AJ2" s="14" t="s">
        <v>216</v>
      </c>
      <c r="AK2" s="14" t="s">
        <v>250</v>
      </c>
      <c r="AL2" s="14">
        <v>68</v>
      </c>
      <c r="AM2" s="14" t="str">
        <f>IF(Matches[[#This Row],[Highest partnership runs Players]]="","",CONCATENATE(Matches[[#This Row],[Highest partnership runs Players]]," with ",Matches[[#This Row],[Highest partnership runs]]," Runs in Partnership"))</f>
        <v>DJ Malan, Hussain Talat with 68 Runs in Partnership</v>
      </c>
    </row>
    <row r="3" spans="1:39" ht="15" x14ac:dyDescent="0.25">
      <c r="A3" s="11" t="s">
        <v>251</v>
      </c>
      <c r="B3" s="12" t="s">
        <v>45</v>
      </c>
      <c r="C3" s="13">
        <v>43882</v>
      </c>
      <c r="D3" s="36" t="str">
        <f>IF(J3 ="Gladiators", "Quetta Gladiators",IF(J3="Sultans","Multan Sultans",IF(J3="United","Islamabad United",IF(J3="Zalmi","Peshawar Zalmi",IF(J3="Qalandars","Lahore Qalandars",IF(J3="Kings","Karachi Kings"," "))))))</f>
        <v>Karachi Kings</v>
      </c>
      <c r="E3" s="36" t="str">
        <f>IF(G3 ="Gladiators", "Quetta Gladiators",IF(G3="Sultans","Multan Sultans",IF(G3="United","Islamabad United",IF(G3="Zalmi","Peshawar Zalmi",IF(G3="Qalandars","Lahore Qalandars",IF(G3="Kings","Karachi Kings"," "))))))</f>
        <v>Peshawar Zalmi</v>
      </c>
      <c r="F3" s="42">
        <v>1</v>
      </c>
      <c r="G3" s="39" t="str">
        <f t="shared" si="0"/>
        <v>Zalmi</v>
      </c>
      <c r="H3" s="39" t="str">
        <f>LEFT(Matches[[#This Row],[Teams2]],FIND("VS",Matches[[#This Row],[Teams2]])-2)</f>
        <v>Kings</v>
      </c>
      <c r="I3" s="39" t="str">
        <f>RIGHT(Matches[[#This Row],[Teams2]],LEN(Matches[[#This Row],[Teams2]])-FIND("VS",Matches[[#This Row],[Teams2]])-2)</f>
        <v>Zalmi</v>
      </c>
      <c r="J3" s="8" t="s">
        <v>7</v>
      </c>
      <c r="K3" s="8" t="str">
        <f t="shared" si="1"/>
        <v>10</v>
      </c>
      <c r="L3" s="11" t="s">
        <v>252</v>
      </c>
      <c r="M3" s="11" t="s">
        <v>253</v>
      </c>
      <c r="N3" s="14" t="s">
        <v>254</v>
      </c>
      <c r="O3" s="14">
        <v>392</v>
      </c>
      <c r="P3" s="14" t="s">
        <v>216</v>
      </c>
      <c r="Q3" s="14">
        <v>9</v>
      </c>
      <c r="R3" s="14" t="s">
        <v>91</v>
      </c>
      <c r="S3" s="14">
        <v>78</v>
      </c>
      <c r="T3" s="14">
        <v>56</v>
      </c>
      <c r="U3" s="14">
        <v>7</v>
      </c>
      <c r="V3" s="14">
        <v>2</v>
      </c>
      <c r="W3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>Babar Azam score 78 Runs on 56 Balls with 7 Boundries &amp; 2 Sixes</v>
      </c>
      <c r="X3" s="14" t="s">
        <v>136</v>
      </c>
      <c r="Y3" s="14">
        <v>186.2</v>
      </c>
      <c r="Z3" s="14" t="s">
        <v>216</v>
      </c>
      <c r="AA3" s="14" t="s">
        <v>216</v>
      </c>
      <c r="AB3" s="14" t="str">
        <f>IF(Matches[[#This Row],[Best Bowling Figuares Player]]="","",CONCATENATE("Best Bowling player was ",Matches[[#This Row],[Best Bowling Figuares Player]]," with ",Matches[[#This Row],[Best Bowling Figuares]]," Wickets"))</f>
        <v/>
      </c>
      <c r="AC3" s="14" t="s">
        <v>105</v>
      </c>
      <c r="AD3" s="14">
        <v>2</v>
      </c>
      <c r="AE3" s="14" t="str">
        <f>IF(Matches[[#This Row],[Most Dismissals Players]]="","",CONCATENATE(Matches[[#This Row],[Most Dismissals Players]], " with ",Matches[[#This Row],[Most Dismissals]]," Dismissals"))</f>
        <v>Mohammad Rizwan with 2 Dismissals</v>
      </c>
      <c r="AF3" s="14" t="s">
        <v>126</v>
      </c>
      <c r="AG3" s="14">
        <v>2</v>
      </c>
      <c r="AH3" s="14" t="str">
        <f>IF(Matches[[#This Row],[Most Catches Players]]="","",CONCATENATE(Matches[[#This Row],[Most Catches Players]]," with ",Matches[[#This Row],[Most Catches]]," Catches"))</f>
        <v>Shoaib Malik with 2 Catches</v>
      </c>
      <c r="AI3" s="14" t="s">
        <v>216</v>
      </c>
      <c r="AJ3" s="14" t="s">
        <v>216</v>
      </c>
      <c r="AK3" s="14" t="s">
        <v>255</v>
      </c>
      <c r="AL3" s="14">
        <v>97</v>
      </c>
      <c r="AM3" s="14" t="str">
        <f>IF(Matches[[#This Row],[Highest partnership runs Players]]="","",CONCATENATE(Matches[[#This Row],[Highest partnership runs Players]]," with ",Matches[[#This Row],[Highest partnership runs]]," Runs in Partnership"))</f>
        <v>Babar Azam, Imad Wasim with 97 Runs in Partnership</v>
      </c>
    </row>
    <row r="4" spans="1:39" ht="15" x14ac:dyDescent="0.25">
      <c r="A4" s="11" t="s">
        <v>256</v>
      </c>
      <c r="B4" s="12" t="s">
        <v>46</v>
      </c>
      <c r="C4" s="13">
        <v>43882</v>
      </c>
      <c r="D4" s="36" t="str">
        <f>IF(J4 ="Gladiators", "Quetta Gladiators",IF(J4="Sultans","Multan Sultans",IF(J4="United","Islamabad United",IF(J4="Zalmi","Peshawar Zalmi",IF(J4="Qalandars","Lahore Qalandars",IF(J4="Kings","Karachi Kings"," "))))))</f>
        <v>Multan Sultans</v>
      </c>
      <c r="E4" s="36" t="str">
        <f>IF(G4 ="Gladiators", "Quetta Gladiators",IF(G4="Sultans","Multan Sultans",IF(G4="United","Islamabad United",IF(G4="Zalmi","Peshawar Zalmi",IF(G4="Qalandars","Lahore Qalandars",IF(G4="Kings","Karachi Kings"," "))))))</f>
        <v>Lahore Qalandars</v>
      </c>
      <c r="F4" s="42">
        <v>1</v>
      </c>
      <c r="G4" s="39" t="str">
        <f t="shared" si="0"/>
        <v>Qalandars</v>
      </c>
      <c r="H4" s="39" t="str">
        <f>LEFT(Matches[[#This Row],[Teams2]],FIND("VS",Matches[[#This Row],[Teams2]])-2)</f>
        <v>Qalandars</v>
      </c>
      <c r="I4" s="39" t="str">
        <f>RIGHT(Matches[[#This Row],[Teams2]],LEN(Matches[[#This Row],[Teams2]])-FIND("VS",Matches[[#This Row],[Teams2]])-2)</f>
        <v>Sultans</v>
      </c>
      <c r="J4" s="8" t="s">
        <v>15</v>
      </c>
      <c r="K4" s="8" t="str">
        <f t="shared" si="1"/>
        <v>5</v>
      </c>
      <c r="L4" s="11" t="s">
        <v>257</v>
      </c>
      <c r="M4" s="11" t="s">
        <v>258</v>
      </c>
      <c r="N4" s="14" t="s">
        <v>259</v>
      </c>
      <c r="O4" s="14">
        <v>280</v>
      </c>
      <c r="P4" s="14">
        <v>23</v>
      </c>
      <c r="Q4" s="14">
        <v>12</v>
      </c>
      <c r="R4" s="14" t="s">
        <v>216</v>
      </c>
      <c r="S4" s="14" t="s">
        <v>216</v>
      </c>
      <c r="T4" s="14" t="s">
        <v>216</v>
      </c>
      <c r="U4" s="14" t="s">
        <v>216</v>
      </c>
      <c r="V4" s="14" t="s">
        <v>216</v>
      </c>
      <c r="W4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/>
      </c>
      <c r="X4" s="14" t="s">
        <v>176</v>
      </c>
      <c r="Y4" s="14">
        <v>205.26</v>
      </c>
      <c r="Z4" s="14" t="s">
        <v>216</v>
      </c>
      <c r="AA4" s="14" t="s">
        <v>216</v>
      </c>
      <c r="AB4" s="14" t="str">
        <f>IF(Matches[[#This Row],[Best Bowling Figuares Player]]="","",CONCATENATE("Best Bowling player was ",Matches[[#This Row],[Best Bowling Figuares Player]]," with ",Matches[[#This Row],[Best Bowling Figuares]]," Wickets"))</f>
        <v/>
      </c>
      <c r="AC4" s="14" t="s">
        <v>216</v>
      </c>
      <c r="AD4" s="14" t="s">
        <v>216</v>
      </c>
      <c r="AE4" s="14" t="str">
        <f>IF(Matches[[#This Row],[Most Dismissals Players]]="","",CONCATENATE(Matches[[#This Row],[Most Dismissals Players]], " with ",Matches[[#This Row],[Most Dismissals]]," Dismissals"))</f>
        <v/>
      </c>
      <c r="AF4" s="14" t="s">
        <v>192</v>
      </c>
      <c r="AG4" s="14">
        <v>2</v>
      </c>
      <c r="AH4" s="14" t="str">
        <f>IF(Matches[[#This Row],[Most Catches Players]]="","",CONCATENATE(Matches[[#This Row],[Most Catches Players]]," with ",Matches[[#This Row],[Most Catches]]," Catches"))</f>
        <v>Shan Masood with 2 Catches</v>
      </c>
      <c r="AI4" s="14" t="s">
        <v>216</v>
      </c>
      <c r="AJ4" s="14" t="s">
        <v>216</v>
      </c>
      <c r="AK4" s="14" t="s">
        <v>260</v>
      </c>
      <c r="AL4" s="14">
        <v>59</v>
      </c>
      <c r="AM4" s="14" t="str">
        <f>IF(Matches[[#This Row],[Highest partnership runs Players]]="","",CONCATENATE(Matches[[#This Row],[Highest partnership runs Players]]," with ",Matches[[#This Row],[Highest partnership runs]]," Runs in Partnership"))</f>
        <v>Fakhar Zaman, CA Lynn with 59 Runs in Partnership</v>
      </c>
    </row>
    <row r="5" spans="1:39" ht="15" x14ac:dyDescent="0.25">
      <c r="A5" s="11" t="s">
        <v>261</v>
      </c>
      <c r="B5" s="12" t="s">
        <v>45</v>
      </c>
      <c r="C5" s="13">
        <v>43883</v>
      </c>
      <c r="D5" s="36" t="str">
        <f>IF(J5 ="Gladiators", "Quetta Gladiators",IF(J5="Sultans","Multan Sultans",IF(J5="United","Islamabad United",IF(J5="Zalmi","Peshawar Zalmi",IF(J5="Qalandars","Lahore Qalandars",IF(J5="Kings","Karachi Kings"," "))))))</f>
        <v>Peshawar Zalmi</v>
      </c>
      <c r="E5" s="36" t="str">
        <f>IF(G5 ="Gladiators", "Quetta Gladiators",IF(G5="Sultans","Multan Sultans",IF(G5="United","Islamabad United",IF(G5="Zalmi","Peshawar Zalmi",IF(G5="Qalandars","Lahore Qalandars",IF(G5="Kings","Karachi Kings"," "))))))</f>
        <v>Quetta Gladiators</v>
      </c>
      <c r="F5" s="42">
        <v>1</v>
      </c>
      <c r="G5" s="39" t="str">
        <f t="shared" si="0"/>
        <v>Gladiators</v>
      </c>
      <c r="H5" s="39" t="str">
        <f>LEFT(Matches[[#This Row],[Teams2]],FIND("VS",Matches[[#This Row],[Teams2]])-2)</f>
        <v>Zalmi</v>
      </c>
      <c r="I5" s="39" t="str">
        <f>RIGHT(Matches[[#This Row],[Teams2]],LEN(Matches[[#This Row],[Teams2]])-FIND("VS",Matches[[#This Row],[Teams2]])-2)</f>
        <v>Gladiators</v>
      </c>
      <c r="J5" s="8" t="s">
        <v>11</v>
      </c>
      <c r="K5" s="8" t="str">
        <f t="shared" si="1"/>
        <v>6</v>
      </c>
      <c r="L5" s="11" t="s">
        <v>262</v>
      </c>
      <c r="M5" s="11" t="s">
        <v>263</v>
      </c>
      <c r="N5" s="14" t="s">
        <v>264</v>
      </c>
      <c r="O5" s="14">
        <v>301</v>
      </c>
      <c r="P5" s="14">
        <v>9</v>
      </c>
      <c r="Q5" s="14">
        <v>5</v>
      </c>
      <c r="R5" s="14" t="s">
        <v>121</v>
      </c>
      <c r="S5" s="14">
        <v>101</v>
      </c>
      <c r="T5" s="14">
        <v>55</v>
      </c>
      <c r="U5" s="14">
        <v>13</v>
      </c>
      <c r="V5" s="14">
        <v>4</v>
      </c>
      <c r="W5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>Kamran Akmal score 101 Runs on 55 Balls with 13 Boundries &amp; 4 Sixes</v>
      </c>
      <c r="X5" s="14" t="s">
        <v>121</v>
      </c>
      <c r="Y5" s="14">
        <v>183.63</v>
      </c>
      <c r="Z5" s="14" t="s">
        <v>216</v>
      </c>
      <c r="AA5" s="14" t="s">
        <v>216</v>
      </c>
      <c r="AB5" s="14" t="str">
        <f>IF(Matches[[#This Row],[Best Bowling Figuares Player]]="","",CONCATENATE("Best Bowling player was ",Matches[[#This Row],[Best Bowling Figuares Player]]," with ",Matches[[#This Row],[Best Bowling Figuares]]," Wickets"))</f>
        <v/>
      </c>
      <c r="AC5" s="14" t="s">
        <v>143</v>
      </c>
      <c r="AD5" s="14">
        <v>2</v>
      </c>
      <c r="AE5" s="14" t="str">
        <f>IF(Matches[[#This Row],[Most Dismissals Players]]="","",CONCATENATE(Matches[[#This Row],[Most Dismissals Players]], " with ",Matches[[#This Row],[Most Dismissals]]," Dismissals"))</f>
        <v>Sarfaraz Ahmed with 2 Dismissals</v>
      </c>
      <c r="AF5" s="14" t="s">
        <v>124</v>
      </c>
      <c r="AG5" s="14">
        <v>2</v>
      </c>
      <c r="AH5" s="14" t="str">
        <f>IF(Matches[[#This Row],[Most Catches Players]]="","",CONCATENATE(Matches[[#This Row],[Most Catches Players]]," with ",Matches[[#This Row],[Most Catches]]," Catches"))</f>
        <v>T Banton with 2 Catches</v>
      </c>
      <c r="AI5" s="14" t="s">
        <v>216</v>
      </c>
      <c r="AJ5" s="14" t="s">
        <v>216</v>
      </c>
      <c r="AK5" s="14" t="s">
        <v>265</v>
      </c>
      <c r="AL5" s="14">
        <v>82</v>
      </c>
      <c r="AM5" s="14" t="str">
        <f>IF(Matches[[#This Row],[Highest partnership runs Players]]="","",CONCATENATE(Matches[[#This Row],[Highest partnership runs Players]]," with ",Matches[[#This Row],[Highest partnership runs]]," Runs in Partnership"))</f>
        <v>Kamran Akmal, Haider Ali with 82 Runs in Partnership</v>
      </c>
    </row>
    <row r="6" spans="1:39" ht="15" x14ac:dyDescent="0.25">
      <c r="A6" s="11" t="s">
        <v>266</v>
      </c>
      <c r="B6" s="12" t="s">
        <v>46</v>
      </c>
      <c r="C6" s="13">
        <v>43883</v>
      </c>
      <c r="D6" s="36" t="str">
        <f>IF(J6 ="Gladiators", "Quetta Gladiators",IF(J6="Sultans","Multan Sultans",IF(J6="United","Islamabad United",IF(J6="Zalmi","Peshawar Zalmi",IF(J6="Qalandars","Lahore Qalandars",IF(J6="Kings","Karachi Kings"," "))))))</f>
        <v>Islamabad United</v>
      </c>
      <c r="E6" s="36" t="str">
        <f>IF(G6 ="Gladiators", "Quetta Gladiators",IF(G6="Sultans","Multan Sultans",IF(G6="United","Islamabad United",IF(G6="Zalmi","Peshawar Zalmi",IF(G6="Qalandars","Lahore Qalandars",IF(G6="Kings","Karachi Kings"," "))))))</f>
        <v>Multan Sultans</v>
      </c>
      <c r="F6" s="42">
        <v>1</v>
      </c>
      <c r="G6" s="39" t="str">
        <f t="shared" si="0"/>
        <v>Sultans</v>
      </c>
      <c r="H6" s="39" t="str">
        <f>LEFT(Matches[[#This Row],[Teams2]],FIND("VS",Matches[[#This Row],[Teams2]])-2)</f>
        <v>United</v>
      </c>
      <c r="I6" s="39" t="str">
        <f>RIGHT(Matches[[#This Row],[Teams2]],LEN(Matches[[#This Row],[Teams2]])-FIND("VS",Matches[[#This Row],[Teams2]])-2)</f>
        <v>Sultans</v>
      </c>
      <c r="J6" s="8" t="s">
        <v>13</v>
      </c>
      <c r="K6" s="8" t="str">
        <f t="shared" si="1"/>
        <v>8</v>
      </c>
      <c r="L6" s="11" t="s">
        <v>267</v>
      </c>
      <c r="M6" s="11" t="s">
        <v>268</v>
      </c>
      <c r="N6" s="14" t="s">
        <v>269</v>
      </c>
      <c r="O6" s="14">
        <v>329</v>
      </c>
      <c r="P6" s="14">
        <v>20</v>
      </c>
      <c r="Q6" s="14">
        <v>7</v>
      </c>
      <c r="R6" s="14" t="s">
        <v>68</v>
      </c>
      <c r="S6" s="14">
        <v>74</v>
      </c>
      <c r="T6" s="14">
        <v>45</v>
      </c>
      <c r="U6" s="14">
        <v>9</v>
      </c>
      <c r="V6" s="14">
        <v>2</v>
      </c>
      <c r="W6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>L Ronchi score 74 Runs on 45 Balls with 9 Boundries &amp; 2 Sixes</v>
      </c>
      <c r="X6" s="14" t="s">
        <v>202</v>
      </c>
      <c r="Y6" s="14">
        <v>172.41</v>
      </c>
      <c r="Z6" s="14" t="s">
        <v>71</v>
      </c>
      <c r="AA6" s="14">
        <v>4</v>
      </c>
      <c r="AB6" s="14" t="str">
        <f>IF(Matches[[#This Row],[Best Bowling Figuares Player]]="","",CONCATENATE("Best Bowling player was ",Matches[[#This Row],[Best Bowling Figuares Player]]," with ",Matches[[#This Row],[Best Bowling Figuares]]," Wickets"))</f>
        <v>Best Bowling player was Amad Butt with 4 Wickets</v>
      </c>
      <c r="AC6" s="14" t="s">
        <v>68</v>
      </c>
      <c r="AD6" s="14">
        <v>1</v>
      </c>
      <c r="AE6" s="14" t="str">
        <f>IF(Matches[[#This Row],[Most Dismissals Players]]="","",CONCATENATE(Matches[[#This Row],[Most Dismissals Players]], " with ",Matches[[#This Row],[Most Dismissals]]," Dismissals"))</f>
        <v>L Ronchi with 1 Dismissals</v>
      </c>
      <c r="AF6" s="14" t="s">
        <v>66</v>
      </c>
      <c r="AG6" s="14">
        <v>2</v>
      </c>
      <c r="AH6" s="14" t="str">
        <f>IF(Matches[[#This Row],[Most Catches Players]]="","",CONCATENATE(Matches[[#This Row],[Most Catches Players]]," with ",Matches[[#This Row],[Most Catches]]," Catches"))</f>
        <v>Faheem Ashraf with 2 Catches</v>
      </c>
      <c r="AI6" s="14" t="s">
        <v>216</v>
      </c>
      <c r="AJ6" s="14" t="s">
        <v>216</v>
      </c>
      <c r="AK6" s="14" t="s">
        <v>270</v>
      </c>
      <c r="AL6" s="14">
        <v>92</v>
      </c>
      <c r="AM6" s="14" t="str">
        <f>IF(Matches[[#This Row],[Highest partnership runs Players]]="","",CONCATENATE(Matches[[#This Row],[Highest partnership runs Players]]," with ",Matches[[#This Row],[Highest partnership runs]]," Runs in Partnership"))</f>
        <v>L Ronchi, C Munro with 92 Runs in Partnership</v>
      </c>
    </row>
    <row r="7" spans="1:39" ht="15" x14ac:dyDescent="0.25">
      <c r="A7" s="11" t="s">
        <v>271</v>
      </c>
      <c r="B7" s="12" t="s">
        <v>45</v>
      </c>
      <c r="C7" s="13">
        <v>43884</v>
      </c>
      <c r="D7" s="36" t="str">
        <f>IF(J7 ="Gladiators", "Quetta Gladiators",IF(J7="Sultans","Multan Sultans",IF(J7="United","Islamabad United",IF(J7="Zalmi","Peshawar Zalmi",IF(J7="Qalandars","Lahore Qalandars",IF(J7="Kings","Karachi Kings"," "))))))</f>
        <v>Quetta Gladiators</v>
      </c>
      <c r="E7" s="36" t="str">
        <f>IF(G7 ="Gladiators", "Quetta Gladiators",IF(G7="Sultans","Multan Sultans",IF(G7="United","Islamabad United",IF(G7="Zalmi","Peshawar Zalmi",IF(G7="Qalandars","Lahore Qalandars",IF(G7="Kings","Karachi Kings"," "))))))</f>
        <v>Karachi Kings</v>
      </c>
      <c r="F7" s="42">
        <v>1</v>
      </c>
      <c r="G7" s="39" t="str">
        <f t="shared" si="0"/>
        <v>Kings</v>
      </c>
      <c r="H7" s="39" t="str">
        <f>LEFT(Matches[[#This Row],[Teams2]],FIND("VS",Matches[[#This Row],[Teams2]])-2)</f>
        <v>Kings</v>
      </c>
      <c r="I7" s="39" t="str">
        <f>RIGHT(Matches[[#This Row],[Teams2]],LEN(Matches[[#This Row],[Teams2]])-FIND("VS",Matches[[#This Row],[Teams2]])-2)</f>
        <v>Gladiators</v>
      </c>
      <c r="J7" s="8" t="s">
        <v>9</v>
      </c>
      <c r="K7" s="8" t="str">
        <f t="shared" si="1"/>
        <v>5</v>
      </c>
      <c r="L7" s="11" t="s">
        <v>257</v>
      </c>
      <c r="M7" s="11" t="s">
        <v>272</v>
      </c>
      <c r="N7" s="14" t="s">
        <v>273</v>
      </c>
      <c r="O7" s="14">
        <v>313</v>
      </c>
      <c r="P7" s="14">
        <v>6</v>
      </c>
      <c r="Q7" s="14">
        <v>16</v>
      </c>
      <c r="R7" s="14" t="s">
        <v>216</v>
      </c>
      <c r="S7" s="14" t="s">
        <v>216</v>
      </c>
      <c r="T7" s="14" t="s">
        <v>216</v>
      </c>
      <c r="U7" s="14" t="s">
        <v>216</v>
      </c>
      <c r="V7" s="14" t="s">
        <v>216</v>
      </c>
      <c r="W7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/>
      </c>
      <c r="X7" s="14" t="s">
        <v>216</v>
      </c>
      <c r="Y7" s="14" t="s">
        <v>216</v>
      </c>
      <c r="Z7" s="14" t="s">
        <v>150</v>
      </c>
      <c r="AA7" s="14">
        <v>3</v>
      </c>
      <c r="AB7" s="14" t="str">
        <f>IF(Matches[[#This Row],[Best Bowling Figuares Player]]="","",CONCATENATE("Best Bowling player was ",Matches[[#This Row],[Best Bowling Figuares Player]]," with ",Matches[[#This Row],[Best Bowling Figuares]]," Wickets"))</f>
        <v>Best Bowling player was Mohammad Hasnain with 3 Wickets</v>
      </c>
      <c r="AC7" s="14" t="s">
        <v>216</v>
      </c>
      <c r="AD7" s="14" t="s">
        <v>216</v>
      </c>
      <c r="AE7" s="14" t="str">
        <f>IF(Matches[[#This Row],[Most Dismissals Players]]="","",CONCATENATE(Matches[[#This Row],[Most Dismissals Players]], " with ",Matches[[#This Row],[Most Dismissals]]," Dismissals"))</f>
        <v/>
      </c>
      <c r="AF7" s="14" t="s">
        <v>144</v>
      </c>
      <c r="AG7" s="14">
        <v>2</v>
      </c>
      <c r="AH7" s="14" t="str">
        <f>IF(Matches[[#This Row],[Most Catches Players]]="","",CONCATENATE(Matches[[#This Row],[Most Catches Players]]," with ",Matches[[#This Row],[Most Catches]]," Catches"))</f>
        <v>Mohammad Nawaz with 2 Catches</v>
      </c>
      <c r="AI7" s="14" t="s">
        <v>216</v>
      </c>
      <c r="AJ7" s="14" t="s">
        <v>216</v>
      </c>
      <c r="AK7" s="14" t="s">
        <v>274</v>
      </c>
      <c r="AL7" s="14">
        <v>85</v>
      </c>
      <c r="AM7" s="14" t="str">
        <f>IF(Matches[[#This Row],[Highest partnership runs Players]]="","",CONCATENATE(Matches[[#This Row],[Highest partnership runs Players]]," with ",Matches[[#This Row],[Highest partnership runs]]," Runs in Partnership"))</f>
        <v>Sarfaraz Ahmed, Azam Khan with 85 Runs in Partnership</v>
      </c>
    </row>
    <row r="8" spans="1:39" ht="15" x14ac:dyDescent="0.25">
      <c r="A8" s="11" t="s">
        <v>275</v>
      </c>
      <c r="B8" s="12" t="s">
        <v>46</v>
      </c>
      <c r="C8" s="13">
        <v>43884</v>
      </c>
      <c r="D8" s="36" t="str">
        <f>IF(J8 ="Gladiators", "Quetta Gladiators",IF(J8="Sultans","Multan Sultans",IF(J8="United","Islamabad United",IF(J8="Zalmi","Peshawar Zalmi",IF(J8="Qalandars","Lahore Qalandars",IF(J8="Kings","Karachi Kings"," "))))))</f>
        <v>Islamabad United</v>
      </c>
      <c r="E8" s="36" t="str">
        <f>IF(G8 ="Gladiators", "Quetta Gladiators",IF(G8="Sultans","Multan Sultans",IF(G8="United","Islamabad United",IF(G8="Zalmi","Peshawar Zalmi",IF(G8="Qalandars","Lahore Qalandars",IF(G8="Kings","Karachi Kings"," "))))))</f>
        <v>Lahore Qalandars</v>
      </c>
      <c r="F8" s="42">
        <v>1</v>
      </c>
      <c r="G8" s="39" t="str">
        <f t="shared" si="0"/>
        <v>Qalandars</v>
      </c>
      <c r="H8" s="39" t="str">
        <f>LEFT(Matches[[#This Row],[Teams2]],FIND("VS",Matches[[#This Row],[Teams2]])-2)</f>
        <v>Qalandars</v>
      </c>
      <c r="I8" s="39" t="str">
        <f>RIGHT(Matches[[#This Row],[Teams2]],LEN(Matches[[#This Row],[Teams2]])-FIND("VS",Matches[[#This Row],[Teams2]])-2)</f>
        <v>United</v>
      </c>
      <c r="J8" s="8" t="s">
        <v>13</v>
      </c>
      <c r="K8" s="8" t="str">
        <f t="shared" si="1"/>
        <v>1</v>
      </c>
      <c r="L8" s="11" t="s">
        <v>276</v>
      </c>
      <c r="M8" s="11" t="s">
        <v>277</v>
      </c>
      <c r="N8" s="14" t="s">
        <v>278</v>
      </c>
      <c r="O8" s="14">
        <v>365</v>
      </c>
      <c r="P8" s="14">
        <v>1</v>
      </c>
      <c r="Q8" s="14">
        <v>9</v>
      </c>
      <c r="R8" s="14" t="s">
        <v>169</v>
      </c>
      <c r="S8" s="14" t="s">
        <v>238</v>
      </c>
      <c r="T8" s="14">
        <v>57</v>
      </c>
      <c r="U8" s="14">
        <v>7</v>
      </c>
      <c r="V8" s="14">
        <v>7</v>
      </c>
      <c r="W8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>Mohammad Hafeez score 98* Runs on 57 Balls with 7 Boundries &amp; 7 Sixes</v>
      </c>
      <c r="X8" s="14" t="s">
        <v>76</v>
      </c>
      <c r="Y8" s="14">
        <v>214.28</v>
      </c>
      <c r="Z8" s="14" t="s">
        <v>170</v>
      </c>
      <c r="AA8" s="14">
        <v>4</v>
      </c>
      <c r="AB8" s="14" t="str">
        <f>IF(Matches[[#This Row],[Best Bowling Figuares Player]]="","",CONCATENATE("Best Bowling player was ",Matches[[#This Row],[Best Bowling Figuares Player]]," with ",Matches[[#This Row],[Best Bowling Figuares]]," Wickets"))</f>
        <v>Best Bowling player was Shaheen Shah Afridi with 4 Wickets</v>
      </c>
      <c r="AC8" s="14" t="s">
        <v>190</v>
      </c>
      <c r="AD8" s="14">
        <v>3</v>
      </c>
      <c r="AE8" s="14" t="str">
        <f>IF(Matches[[#This Row],[Most Dismissals Players]]="","",CONCATENATE(Matches[[#This Row],[Most Dismissals Players]], " with ",Matches[[#This Row],[Most Dismissals]]," Dismissals"))</f>
        <v>DJ Vilas with 3 Dismissals</v>
      </c>
      <c r="AF8" s="14" t="s">
        <v>71</v>
      </c>
      <c r="AG8" s="14">
        <v>2</v>
      </c>
      <c r="AH8" s="14" t="str">
        <f>IF(Matches[[#This Row],[Most Catches Players]]="","",CONCATENATE(Matches[[#This Row],[Most Catches Players]]," with ",Matches[[#This Row],[Most Catches]]," Catches"))</f>
        <v>Amad Butt with 2 Catches</v>
      </c>
      <c r="AI8" s="14" t="s">
        <v>216</v>
      </c>
      <c r="AJ8" s="14" t="s">
        <v>216</v>
      </c>
      <c r="AK8" s="14" t="s">
        <v>279</v>
      </c>
      <c r="AL8" s="14">
        <v>67</v>
      </c>
      <c r="AM8" s="14" t="str">
        <f>IF(Matches[[#This Row],[Highest partnership runs Players]]="","",CONCATENATE(Matches[[#This Row],[Highest partnership runs Players]]," with ",Matches[[#This Row],[Highest partnership runs]]," Runs in Partnership"))</f>
        <v>Fakhar Zaman, Mohammad Hafeez with 67 Runs in Partnership</v>
      </c>
    </row>
    <row r="9" spans="1:39" ht="15" x14ac:dyDescent="0.25">
      <c r="A9" s="11" t="s">
        <v>280</v>
      </c>
      <c r="B9" s="12" t="s">
        <v>47</v>
      </c>
      <c r="C9" s="13">
        <v>43887</v>
      </c>
      <c r="D9" s="36" t="str">
        <f>IF(J9 ="Gladiators", "Quetta Gladiators",IF(J9="Sultans","Multan Sultans",IF(J9="United","Islamabad United",IF(J9="Zalmi","Peshawar Zalmi",IF(J9="Qalandars","Lahore Qalandars",IF(J9="Kings","Karachi Kings"," "))))))</f>
        <v>Multan Sultans</v>
      </c>
      <c r="E9" s="36" t="str">
        <f>IF(G9 ="Gladiators", "Quetta Gladiators",IF(G9="Sultans","Multan Sultans",IF(G9="United","Islamabad United",IF(G9="Zalmi","Peshawar Zalmi",IF(G9="Qalandars","Lahore Qalandars",IF(G9="Kings","Karachi Kings"," "))))))</f>
        <v>Peshawar Zalmi</v>
      </c>
      <c r="F9" s="42">
        <v>1</v>
      </c>
      <c r="G9" s="39" t="str">
        <f t="shared" si="0"/>
        <v>Zalmi</v>
      </c>
      <c r="H9" s="39" t="str">
        <f>LEFT(Matches[[#This Row],[Teams2]],FIND("VS",Matches[[#This Row],[Teams2]])-2)</f>
        <v>Sultans</v>
      </c>
      <c r="I9" s="39" t="str">
        <f>RIGHT(Matches[[#This Row],[Teams2]],LEN(Matches[[#This Row],[Teams2]])-FIND("VS",Matches[[#This Row],[Teams2]])-2)</f>
        <v>Zalmi</v>
      </c>
      <c r="J9" s="8" t="s">
        <v>15</v>
      </c>
      <c r="K9" s="8" t="str">
        <f t="shared" si="1"/>
        <v>6</v>
      </c>
      <c r="L9" s="11" t="s">
        <v>262</v>
      </c>
      <c r="M9" s="11" t="s">
        <v>281</v>
      </c>
      <c r="N9" s="14" t="s">
        <v>282</v>
      </c>
      <c r="O9" s="14">
        <v>247</v>
      </c>
      <c r="P9" s="14">
        <v>31</v>
      </c>
      <c r="Q9" s="14">
        <v>6</v>
      </c>
      <c r="R9" s="14" t="s">
        <v>200</v>
      </c>
      <c r="S9" s="14" t="s">
        <v>283</v>
      </c>
      <c r="T9" s="14">
        <v>42</v>
      </c>
      <c r="U9" s="14">
        <v>7</v>
      </c>
      <c r="V9" s="14">
        <v>1</v>
      </c>
      <c r="W9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>RR Rossouw score 49* Runs on 42 Balls with 7 Boundries &amp; 1 Sixes</v>
      </c>
      <c r="X9" s="14" t="s">
        <v>138</v>
      </c>
      <c r="Y9" s="14">
        <v>174.07</v>
      </c>
      <c r="Z9" s="14" t="s">
        <v>205</v>
      </c>
      <c r="AA9" s="14">
        <v>4</v>
      </c>
      <c r="AB9" s="14" t="str">
        <f>IF(Matches[[#This Row],[Best Bowling Figuares Player]]="","",CONCATENATE("Best Bowling player was ",Matches[[#This Row],[Best Bowling Figuares Player]]," with ",Matches[[#This Row],[Best Bowling Figuares]]," Wickets"))</f>
        <v>Best Bowling player was Sohail Tanvir with 4 Wickets</v>
      </c>
      <c r="AC9" s="14" t="s">
        <v>202</v>
      </c>
      <c r="AD9" s="14">
        <v>3</v>
      </c>
      <c r="AE9" s="14" t="str">
        <f>IF(Matches[[#This Row],[Most Dismissals Players]]="","",CONCATENATE(Matches[[#This Row],[Most Dismissals Players]], " with ",Matches[[#This Row],[Most Dismissals]]," Dismissals"))</f>
        <v>Zeeshan Ashraf with 3 Dismissals</v>
      </c>
      <c r="AF9" s="14" t="s">
        <v>195</v>
      </c>
      <c r="AG9" s="14">
        <v>3</v>
      </c>
      <c r="AH9" s="14" t="str">
        <f>IF(Matches[[#This Row],[Most Catches Players]]="","",CONCATENATE(Matches[[#This Row],[Most Catches Players]]," with ",Matches[[#This Row],[Most Catches]]," Catches"))</f>
        <v>JM Vince with 3 Catches</v>
      </c>
      <c r="AI9" s="14" t="s">
        <v>216</v>
      </c>
      <c r="AJ9" s="14" t="s">
        <v>216</v>
      </c>
      <c r="AK9" s="14" t="s">
        <v>284</v>
      </c>
      <c r="AL9" s="14" t="s">
        <v>285</v>
      </c>
      <c r="AM9" s="14" t="str">
        <f>IF(Matches[[#This Row],[Highest partnership runs Players]]="","",CONCATENATE(Matches[[#This Row],[Highest partnership runs Players]]," with ",Matches[[#This Row],[Highest partnership runs]]," Runs in Partnership"))</f>
        <v>RR Rossouw, Khushdil Shah with 77* Runs in Partnership</v>
      </c>
    </row>
    <row r="10" spans="1:39" ht="15" x14ac:dyDescent="0.25">
      <c r="A10" s="11" t="s">
        <v>286</v>
      </c>
      <c r="B10" s="12" t="s">
        <v>383</v>
      </c>
      <c r="C10" s="13">
        <v>43888</v>
      </c>
      <c r="D10" s="36" t="str">
        <f>IF(J10 ="Gladiators", "Quetta Gladiators",IF(J10="Sultans","Multan Sultans",IF(J10="United","Islamabad United",IF(J10="Zalmi","Peshawar Zalmi",IF(J10="Qalandars","Lahore Qalandars",IF(J10="Kings","Karachi Kings"," "))))))</f>
        <v>Quetta Gladiators</v>
      </c>
      <c r="E10" s="36" t="str">
        <f>IF(G10 ="Gladiators", "Quetta Gladiators",IF(G10="Sultans","Multan Sultans",IF(G10="United","Islamabad United",IF(G10="Zalmi","Peshawar Zalmi",IF(G10="Qalandars","Lahore Qalandars",IF(G10="Kings","Karachi Kings"," "))))))</f>
        <v>Islamabad United</v>
      </c>
      <c r="F10" s="42">
        <v>1</v>
      </c>
      <c r="G10" s="39" t="str">
        <f t="shared" si="0"/>
        <v>United</v>
      </c>
      <c r="H10" s="39" t="str">
        <f>LEFT(Matches[[#This Row],[Teams2]],FIND("VS",Matches[[#This Row],[Teams2]])-2)</f>
        <v>United</v>
      </c>
      <c r="I10" s="39" t="str">
        <f>RIGHT(Matches[[#This Row],[Teams2]],LEN(Matches[[#This Row],[Teams2]])-FIND("VS",Matches[[#This Row],[Teams2]])-2)</f>
        <v>Gladiators</v>
      </c>
      <c r="J10" s="8" t="s">
        <v>9</v>
      </c>
      <c r="K10" s="8" t="str">
        <f t="shared" si="1"/>
        <v>5</v>
      </c>
      <c r="L10" s="11" t="s">
        <v>257</v>
      </c>
      <c r="M10" s="11" t="s">
        <v>248</v>
      </c>
      <c r="N10" s="14" t="s">
        <v>287</v>
      </c>
      <c r="O10" s="14">
        <v>377</v>
      </c>
      <c r="P10" s="14">
        <v>2</v>
      </c>
      <c r="Q10" s="14">
        <v>9</v>
      </c>
      <c r="R10" s="14" t="s">
        <v>76</v>
      </c>
      <c r="S10" s="14" t="s">
        <v>220</v>
      </c>
      <c r="T10" s="14">
        <v>40</v>
      </c>
      <c r="U10" s="14">
        <v>6</v>
      </c>
      <c r="V10" s="14">
        <v>2</v>
      </c>
      <c r="W10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>CA Ingram score 63* Runs on 40 Balls with 6 Boundries &amp; 2 Sixes</v>
      </c>
      <c r="X10" s="14" t="s">
        <v>155</v>
      </c>
      <c r="Y10" s="14">
        <v>247.05</v>
      </c>
      <c r="Z10" s="14" t="s">
        <v>216</v>
      </c>
      <c r="AA10" s="14" t="s">
        <v>216</v>
      </c>
      <c r="AB10" s="14" t="str">
        <f>IF(Matches[[#This Row],[Best Bowling Figuares Player]]="","",CONCATENATE("Best Bowling player was ",Matches[[#This Row],[Best Bowling Figuares Player]]," with ",Matches[[#This Row],[Best Bowling Figuares]]," Wickets"))</f>
        <v/>
      </c>
      <c r="AC10" s="14" t="s">
        <v>143</v>
      </c>
      <c r="AD10" s="14">
        <v>1</v>
      </c>
      <c r="AE10" s="14" t="str">
        <f>IF(Matches[[#This Row],[Most Dismissals Players]]="","",CONCATENATE(Matches[[#This Row],[Most Dismissals Players]], " with ",Matches[[#This Row],[Most Dismissals]]," Dismissals"))</f>
        <v>Sarfaraz Ahmed with 1 Dismissals</v>
      </c>
      <c r="AF10" s="14" t="s">
        <v>216</v>
      </c>
      <c r="AG10" s="14" t="s">
        <v>216</v>
      </c>
      <c r="AH10" s="14" t="str">
        <f>IF(Matches[[#This Row],[Most Catches Players]]="","",CONCATENATE(Matches[[#This Row],[Most Catches Players]]," with ",Matches[[#This Row],[Most Catches]]," Catches"))</f>
        <v/>
      </c>
      <c r="AI10" s="14" t="s">
        <v>216</v>
      </c>
      <c r="AJ10" s="14" t="s">
        <v>216</v>
      </c>
      <c r="AK10" s="14" t="s">
        <v>288</v>
      </c>
      <c r="AL10" s="14">
        <v>76</v>
      </c>
      <c r="AM10" s="14" t="str">
        <f>IF(Matches[[#This Row],[Highest partnership runs Players]]="","",CONCATENATE(Matches[[#This Row],[Highest partnership runs Players]]," with ",Matches[[#This Row],[Highest partnership runs]]," Runs in Partnership"))</f>
        <v>Shadab Khan, CA Ingram with 76 Runs in Partnership</v>
      </c>
    </row>
    <row r="11" spans="1:39" ht="15" x14ac:dyDescent="0.25">
      <c r="A11" s="11" t="s">
        <v>289</v>
      </c>
      <c r="B11" s="12" t="s">
        <v>47</v>
      </c>
      <c r="C11" s="13">
        <v>43889</v>
      </c>
      <c r="D11" s="36" t="str">
        <f>IF(J11 ="Gladiators", "Quetta Gladiators",IF(J11="Sultans","Multan Sultans",IF(J11="United","Islamabad United",IF(J11="Zalmi","Peshawar Zalmi",IF(J11="Qalandars","Lahore Qalandars",IF(J11="Kings","Karachi Kings"," "))))))</f>
        <v>Multan Sultans</v>
      </c>
      <c r="E11" s="36" t="str">
        <f>IF(G11 ="Gladiators", "Quetta Gladiators",IF(G11="Sultans","Multan Sultans",IF(G11="United","Islamabad United",IF(G11="Zalmi","Peshawar Zalmi",IF(G11="Qalandars","Lahore Qalandars",IF(G11="Kings","Karachi Kings"," "))))))</f>
        <v>Karachi Kings</v>
      </c>
      <c r="F11" s="42">
        <v>1</v>
      </c>
      <c r="G11" s="39" t="str">
        <f t="shared" si="0"/>
        <v>Kings</v>
      </c>
      <c r="H11" s="39" t="str">
        <f>LEFT(Matches[[#This Row],[Teams2]],FIND("VS",Matches[[#This Row],[Teams2]])-2)</f>
        <v>Sultans</v>
      </c>
      <c r="I11" s="39" t="str">
        <f>RIGHT(Matches[[#This Row],[Teams2]],LEN(Matches[[#This Row],[Teams2]])-FIND("VS",Matches[[#This Row],[Teams2]])-2)</f>
        <v>Kings</v>
      </c>
      <c r="J11" s="8" t="s">
        <v>15</v>
      </c>
      <c r="K11" s="8" t="str">
        <f t="shared" si="1"/>
        <v>52</v>
      </c>
      <c r="L11" s="11" t="s">
        <v>290</v>
      </c>
      <c r="M11" s="11" t="s">
        <v>291</v>
      </c>
      <c r="N11" s="14" t="s">
        <v>292</v>
      </c>
      <c r="O11" s="14">
        <v>320</v>
      </c>
      <c r="P11" s="14" t="s">
        <v>216</v>
      </c>
      <c r="Q11" s="14">
        <v>7</v>
      </c>
      <c r="R11" s="14" t="s">
        <v>198</v>
      </c>
      <c r="S11" s="14">
        <v>65</v>
      </c>
      <c r="T11" s="14">
        <v>42</v>
      </c>
      <c r="U11" s="14">
        <v>4</v>
      </c>
      <c r="V11" s="14">
        <v>4</v>
      </c>
      <c r="W11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>MM Ali score 65 Runs on 42 Balls with 4 Boundries &amp; 4 Sixes</v>
      </c>
      <c r="X11" s="14" t="s">
        <v>216</v>
      </c>
      <c r="Y11" s="14" t="s">
        <v>216</v>
      </c>
      <c r="Z11" s="14" t="s">
        <v>212</v>
      </c>
      <c r="AA11" s="14">
        <v>3</v>
      </c>
      <c r="AB11" s="14" t="str">
        <f>IF(Matches[[#This Row],[Best Bowling Figuares Player]]="","",CONCATENATE("Best Bowling player was ",Matches[[#This Row],[Best Bowling Figuares Player]]," with ",Matches[[#This Row],[Best Bowling Figuares]]," Wickets"))</f>
        <v>Best Bowling player was Imran Tahir with 3 Wickets</v>
      </c>
      <c r="AC11" s="14" t="s">
        <v>112</v>
      </c>
      <c r="AD11" s="14">
        <v>1</v>
      </c>
      <c r="AE11" s="14" t="str">
        <f>IF(Matches[[#This Row],[Most Dismissals Players]]="","",CONCATENATE(Matches[[#This Row],[Most Dismissals Players]], " with ",Matches[[#This Row],[Most Dismissals]]," Dismissals"))</f>
        <v>CAK Walton with 1 Dismissals</v>
      </c>
      <c r="AF11" s="14" t="s">
        <v>91</v>
      </c>
      <c r="AG11" s="14">
        <v>2</v>
      </c>
      <c r="AH11" s="14" t="str">
        <f>IF(Matches[[#This Row],[Most Catches Players]]="","",CONCATENATE(Matches[[#This Row],[Most Catches Players]]," with ",Matches[[#This Row],[Most Catches]]," Catches"))</f>
        <v>Babar Azam with 2 Catches</v>
      </c>
      <c r="AI11" s="14" t="s">
        <v>216</v>
      </c>
      <c r="AJ11" s="14" t="s">
        <v>216</v>
      </c>
      <c r="AK11" s="14" t="s">
        <v>293</v>
      </c>
      <c r="AL11" s="14">
        <v>71</v>
      </c>
      <c r="AM11" s="14" t="str">
        <f>IF(Matches[[#This Row],[Highest partnership runs Players]]="","",CONCATENATE(Matches[[#This Row],[Highest partnership runs Players]]," with ",Matches[[#This Row],[Highest partnership runs]]," Runs in Partnership"))</f>
        <v>MM Ali, Shan Masood with 71 Runs in Partnership</v>
      </c>
    </row>
    <row r="12" spans="1:39" ht="15" x14ac:dyDescent="0.25">
      <c r="A12" s="11" t="s">
        <v>294</v>
      </c>
      <c r="B12" s="12" t="s">
        <v>383</v>
      </c>
      <c r="C12" s="13">
        <v>43889</v>
      </c>
      <c r="D12" s="36" t="str">
        <f>IF(J12 ="Gladiators", "Quetta Gladiators",IF(J12="Sultans","Multan Sultans",IF(J12="United","Islamabad United",IF(J12="Zalmi","Peshawar Zalmi",IF(J12="Qalandars","Lahore Qalandars",IF(J12="Kings","Karachi Kings"," "))))))</f>
        <v>Peshawar Zalmi</v>
      </c>
      <c r="E12" s="36" t="str">
        <f>IF(G12 ="Gladiators", "Quetta Gladiators",IF(G12="Sultans","Multan Sultans",IF(G12="United","Islamabad United",IF(G12="Zalmi","Peshawar Zalmi",IF(G12="Qalandars","Lahore Qalandars",IF(G12="Kings","Karachi Kings"," "))))))</f>
        <v>Lahore Qalandars</v>
      </c>
      <c r="F12" s="42">
        <v>1</v>
      </c>
      <c r="G12" s="39" t="str">
        <f t="shared" si="0"/>
        <v>Qalandars</v>
      </c>
      <c r="H12" s="39" t="str">
        <f>LEFT(Matches[[#This Row],[Teams2]],FIND("VS",Matches[[#This Row],[Teams2]])-2)</f>
        <v>Qalandars</v>
      </c>
      <c r="I12" s="39" t="str">
        <f>RIGHT(Matches[[#This Row],[Teams2]],LEN(Matches[[#This Row],[Teams2]])-FIND("VS",Matches[[#This Row],[Teams2]])-2)</f>
        <v>Zalmi</v>
      </c>
      <c r="J12" s="8" t="s">
        <v>11</v>
      </c>
      <c r="K12" s="8" t="str">
        <f t="shared" si="1"/>
        <v>16</v>
      </c>
      <c r="L12" s="11" t="s">
        <v>295</v>
      </c>
      <c r="M12" s="11" t="s">
        <v>296</v>
      </c>
      <c r="N12" s="14" t="s">
        <v>297</v>
      </c>
      <c r="O12" s="14">
        <v>248</v>
      </c>
      <c r="P12" s="14" t="s">
        <v>216</v>
      </c>
      <c r="Q12" s="14">
        <v>4</v>
      </c>
      <c r="R12" s="14" t="s">
        <v>216</v>
      </c>
      <c r="S12" s="14" t="s">
        <v>216</v>
      </c>
      <c r="T12" s="14" t="s">
        <v>216</v>
      </c>
      <c r="U12" s="14" t="s">
        <v>216</v>
      </c>
      <c r="V12" s="14" t="s">
        <v>216</v>
      </c>
      <c r="W12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/>
      </c>
      <c r="X12" s="14" t="s">
        <v>138</v>
      </c>
      <c r="Y12" s="14">
        <v>283.33</v>
      </c>
      <c r="Z12" s="14" t="s">
        <v>189</v>
      </c>
      <c r="AA12" s="14">
        <v>4</v>
      </c>
      <c r="AB12" s="14" t="str">
        <f>IF(Matches[[#This Row],[Best Bowling Figuares Player]]="","",CONCATENATE("Best Bowling player was ",Matches[[#This Row],[Best Bowling Figuares Player]]," with ",Matches[[#This Row],[Best Bowling Figuares]]," Wickets"))</f>
        <v>Best Bowling player was Dilbar Hussain with 4 Wickets</v>
      </c>
      <c r="AC12" s="14" t="s">
        <v>190</v>
      </c>
      <c r="AD12" s="14">
        <v>1</v>
      </c>
      <c r="AE12" s="14" t="str">
        <f>IF(Matches[[#This Row],[Most Dismissals Players]]="","",CONCATENATE(Matches[[#This Row],[Most Dismissals Players]], " with ",Matches[[#This Row],[Most Dismissals]]," Dismissals"))</f>
        <v>DJ Vilas with 1 Dismissals</v>
      </c>
      <c r="AF12" s="14" t="s">
        <v>124</v>
      </c>
      <c r="AG12" s="14">
        <v>2</v>
      </c>
      <c r="AH12" s="14" t="str">
        <f>IF(Matches[[#This Row],[Most Catches Players]]="","",CONCATENATE(Matches[[#This Row],[Most Catches Players]]," with ",Matches[[#This Row],[Most Catches]]," Catches"))</f>
        <v>T Banton with 2 Catches</v>
      </c>
      <c r="AI12" s="14" t="s">
        <v>216</v>
      </c>
      <c r="AJ12" s="14" t="s">
        <v>216</v>
      </c>
      <c r="AK12" s="14" t="s">
        <v>216</v>
      </c>
      <c r="AL12" s="14" t="s">
        <v>216</v>
      </c>
      <c r="AM12" s="14" t="str">
        <f>IF(Matches[[#This Row],[Highest partnership runs Players]]="","",CONCATENATE(Matches[[#This Row],[Highest partnership runs Players]]," with ",Matches[[#This Row],[Highest partnership runs]]," Runs in Partnership"))</f>
        <v/>
      </c>
    </row>
    <row r="13" spans="1:39" ht="15" x14ac:dyDescent="0.25">
      <c r="A13" s="11" t="s">
        <v>298</v>
      </c>
      <c r="B13" s="12" t="s">
        <v>47</v>
      </c>
      <c r="C13" s="13">
        <v>43890</v>
      </c>
      <c r="D13" s="36" t="str">
        <f>IF(J13 ="Gladiators", "Quetta Gladiators",IF(J13="Sultans","Multan Sultans",IF(J13="United","Islamabad United",IF(J13="Zalmi","Peshawar Zalmi",IF(J13="Qalandars","Lahore Qalandars",IF(J13="Kings","Karachi Kings"," "))))))</f>
        <v>Multan Sultans</v>
      </c>
      <c r="E13" s="36" t="str">
        <f>IF(G13 ="Gladiators", "Quetta Gladiators",IF(G13="Sultans","Multan Sultans",IF(G13="United","Islamabad United",IF(G13="Zalmi","Peshawar Zalmi",IF(G13="Qalandars","Lahore Qalandars",IF(G13="Kings","Karachi Kings"," "))))))</f>
        <v>Quetta Gladiators</v>
      </c>
      <c r="F13" s="42">
        <v>1</v>
      </c>
      <c r="G13" s="39" t="str">
        <f t="shared" si="0"/>
        <v>Gladiators</v>
      </c>
      <c r="H13" s="39" t="str">
        <f>LEFT(Matches[[#This Row],[Teams2]],FIND("VS",Matches[[#This Row],[Teams2]])-2)</f>
        <v>Sultans</v>
      </c>
      <c r="I13" s="39" t="str">
        <f>RIGHT(Matches[[#This Row],[Teams2]],LEN(Matches[[#This Row],[Teams2]])-FIND("VS",Matches[[#This Row],[Teams2]])-2)</f>
        <v>Gladiators</v>
      </c>
      <c r="J13" s="8" t="s">
        <v>15</v>
      </c>
      <c r="K13" s="8" t="str">
        <f t="shared" si="1"/>
        <v>30</v>
      </c>
      <c r="L13" s="11" t="s">
        <v>299</v>
      </c>
      <c r="M13" s="11" t="s">
        <v>300</v>
      </c>
      <c r="N13" s="14" t="s">
        <v>301</v>
      </c>
      <c r="O13" s="14">
        <v>368</v>
      </c>
      <c r="P13" s="14" t="s">
        <v>216</v>
      </c>
      <c r="Q13" s="14">
        <v>8</v>
      </c>
      <c r="R13" s="14" t="s">
        <v>200</v>
      </c>
      <c r="S13" s="14" t="s">
        <v>243</v>
      </c>
      <c r="T13" s="14">
        <v>44</v>
      </c>
      <c r="U13" s="14">
        <v>10</v>
      </c>
      <c r="V13" s="14">
        <v>6</v>
      </c>
      <c r="W13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>RR Rossouw score 100* Runs on 44 Balls with 10 Boundries &amp; 6 Sixes</v>
      </c>
      <c r="X13" s="14" t="s">
        <v>200</v>
      </c>
      <c r="Y13" s="14">
        <v>227.27</v>
      </c>
      <c r="Z13" s="14" t="s">
        <v>214</v>
      </c>
      <c r="AA13" s="14">
        <v>3</v>
      </c>
      <c r="AB13" s="14" t="str">
        <f>IF(Matches[[#This Row],[Best Bowling Figuares Player]]="","",CONCATENATE("Best Bowling player was ",Matches[[#This Row],[Best Bowling Figuares Player]]," with ",Matches[[#This Row],[Best Bowling Figuares]]," Wickets"))</f>
        <v>Best Bowling player was Bilawal Bhatti with 3 Wickets</v>
      </c>
      <c r="AC13" s="14" t="s">
        <v>216</v>
      </c>
      <c r="AD13" s="14" t="s">
        <v>216</v>
      </c>
      <c r="AE13" s="14" t="str">
        <f>IF(Matches[[#This Row],[Most Dismissals Players]]="","",CONCATENATE(Matches[[#This Row],[Most Dismissals Players]], " with ",Matches[[#This Row],[Most Dismissals]]," Dismissals"))</f>
        <v/>
      </c>
      <c r="AF13" s="14" t="s">
        <v>163</v>
      </c>
      <c r="AG13" s="14">
        <v>2</v>
      </c>
      <c r="AH13" s="14" t="str">
        <f>IF(Matches[[#This Row],[Most Catches Players]]="","",CONCATENATE(Matches[[#This Row],[Most Catches Players]]," with ",Matches[[#This Row],[Most Catches]]," Catches"))</f>
        <v>Azam Khan with 2 Catches</v>
      </c>
      <c r="AI13" s="14" t="s">
        <v>216</v>
      </c>
      <c r="AJ13" s="14" t="s">
        <v>216</v>
      </c>
      <c r="AK13" s="14" t="s">
        <v>302</v>
      </c>
      <c r="AL13" s="14">
        <v>139</v>
      </c>
      <c r="AM13" s="14" t="str">
        <f>IF(Matches[[#This Row],[Highest partnership runs Players]]="","",CONCATENATE(Matches[[#This Row],[Highest partnership runs Players]]," with ",Matches[[#This Row],[Highest partnership runs]]," Runs in Partnership"))</f>
        <v>Shan Masood, RR Rossouw with 139 Runs in Partnership</v>
      </c>
    </row>
    <row r="14" spans="1:39" ht="15" x14ac:dyDescent="0.25">
      <c r="A14" s="11" t="s">
        <v>303</v>
      </c>
      <c r="B14" s="12" t="s">
        <v>383</v>
      </c>
      <c r="C14" s="13">
        <v>43890</v>
      </c>
      <c r="D14" s="36" t="str">
        <f>IF(J14 ="Gladiators", "Quetta Gladiators",IF(J14="Sultans","Multan Sultans",IF(J14="United","Islamabad United",IF(J14="Zalmi","Peshawar Zalmi",IF(J14="Qalandars","Lahore Qalandars",IF(J14="Kings","Karachi Kings"," "))))))</f>
        <v xml:space="preserve"> </v>
      </c>
      <c r="E14" s="36" t="str">
        <f>IF(G14 ="Gladiators", "Quetta Gladiators",IF(G14="Sultans","Multan Sultans",IF(G14="United","Islamabad United",IF(G14="Zalmi","Peshawar Zalmi",IF(G14="Qalandars","Lahore Qalandars",IF(G14="Kings","Karachi Kings"," "))))))</f>
        <v xml:space="preserve"> </v>
      </c>
      <c r="F14" s="42"/>
      <c r="G14" s="39" t="str">
        <f>IF(L14=0," ",IF(EXACT(H14,J14),I14,H14))</f>
        <v xml:space="preserve"> </v>
      </c>
      <c r="H14" s="39" t="str">
        <f>LEFT(Matches[[#This Row],[Teams2]],FIND("VS",Matches[[#This Row],[Teams2]])-2)</f>
        <v>United</v>
      </c>
      <c r="I14" s="39" t="str">
        <f>RIGHT(Matches[[#This Row],[Teams2]],LEN(Matches[[#This Row],[Teams2]])-FIND("VS",Matches[[#This Row],[Teams2]])-2)</f>
        <v>Zalmi</v>
      </c>
      <c r="J14" s="8" t="s">
        <v>304</v>
      </c>
      <c r="K14" s="8" t="str">
        <f>IFERROR(LEFT(L14,FIND(" ",L14)-1), " ")</f>
        <v xml:space="preserve"> </v>
      </c>
      <c r="L14" s="11">
        <v>0</v>
      </c>
      <c r="M14" s="11" t="s">
        <v>305</v>
      </c>
      <c r="N14" s="14" t="s">
        <v>216</v>
      </c>
      <c r="O14" s="14" t="s">
        <v>216</v>
      </c>
      <c r="P14" s="14" t="s">
        <v>216</v>
      </c>
      <c r="Q14" s="14" t="s">
        <v>216</v>
      </c>
      <c r="R14" s="14" t="s">
        <v>216</v>
      </c>
      <c r="S14" s="14" t="s">
        <v>216</v>
      </c>
      <c r="T14" s="14" t="s">
        <v>216</v>
      </c>
      <c r="U14" s="14" t="s">
        <v>216</v>
      </c>
      <c r="V14" s="14" t="s">
        <v>216</v>
      </c>
      <c r="W14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/>
      </c>
      <c r="X14" s="14" t="s">
        <v>216</v>
      </c>
      <c r="Y14" s="14" t="s">
        <v>216</v>
      </c>
      <c r="Z14" s="14" t="s">
        <v>216</v>
      </c>
      <c r="AA14" s="14" t="s">
        <v>216</v>
      </c>
      <c r="AB14" s="14" t="str">
        <f>IF(Matches[[#This Row],[Best Bowling Figuares Player]]="","",CONCATENATE("Best Bowling player was ",Matches[[#This Row],[Best Bowling Figuares Player]]," with ",Matches[[#This Row],[Best Bowling Figuares]]," Wickets"))</f>
        <v/>
      </c>
      <c r="AC14" s="14" t="s">
        <v>216</v>
      </c>
      <c r="AD14" s="14" t="s">
        <v>216</v>
      </c>
      <c r="AE14" s="14" t="str">
        <f>IF(Matches[[#This Row],[Most Dismissals Players]]="","",CONCATENATE(Matches[[#This Row],[Most Dismissals Players]], " with ",Matches[[#This Row],[Most Dismissals]]," Dismissals"))</f>
        <v/>
      </c>
      <c r="AF14" s="14" t="s">
        <v>216</v>
      </c>
      <c r="AG14" s="14" t="s">
        <v>216</v>
      </c>
      <c r="AH14" s="14" t="str">
        <f>IF(Matches[[#This Row],[Most Catches Players]]="","",CONCATENATE(Matches[[#This Row],[Most Catches Players]]," with ",Matches[[#This Row],[Most Catches]]," Catches"))</f>
        <v/>
      </c>
      <c r="AI14" s="14" t="s">
        <v>216</v>
      </c>
      <c r="AJ14" s="14" t="s">
        <v>216</v>
      </c>
      <c r="AK14" s="14" t="s">
        <v>216</v>
      </c>
      <c r="AL14" s="14" t="s">
        <v>216</v>
      </c>
      <c r="AM14" s="14" t="str">
        <f>IF(Matches[[#This Row],[Highest partnership runs Players]]="","",CONCATENATE(Matches[[#This Row],[Highest partnership runs Players]]," with ",Matches[[#This Row],[Highest partnership runs]]," Runs in Partnership"))</f>
        <v/>
      </c>
    </row>
    <row r="15" spans="1:39" ht="15" x14ac:dyDescent="0.25">
      <c r="A15" s="11" t="s">
        <v>306</v>
      </c>
      <c r="B15" s="12" t="s">
        <v>383</v>
      </c>
      <c r="C15" s="13">
        <v>43891</v>
      </c>
      <c r="D15" s="36" t="str">
        <f>IF(J15 ="Gladiators", "Quetta Gladiators",IF(J15="Sultans","Multan Sultans",IF(J15="United","Islamabad United",IF(J15="Zalmi","Peshawar Zalmi",IF(J15="Qalandars","Lahore Qalandars",IF(J15="Kings","Karachi Kings"," "))))))</f>
        <v>Karachi Kings</v>
      </c>
      <c r="E15" s="36" t="str">
        <f>IF(G15 ="Gladiators", "Quetta Gladiators",IF(G15="Sultans","Multan Sultans",IF(G15="United","Islamabad United",IF(G15="Zalmi","Peshawar Zalmi",IF(G15="Qalandars","Lahore Qalandars",IF(G15="Kings","Karachi Kings"," "))))))</f>
        <v>Islamabad United</v>
      </c>
      <c r="F15" s="42">
        <v>1</v>
      </c>
      <c r="G15" s="39" t="str">
        <f t="shared" si="0"/>
        <v>United</v>
      </c>
      <c r="H15" s="39" t="str">
        <f>LEFT(Matches[[#This Row],[Teams2]],FIND("VS",Matches[[#This Row],[Teams2]])-2)</f>
        <v>United</v>
      </c>
      <c r="I15" s="39" t="str">
        <f>RIGHT(Matches[[#This Row],[Teams2]],LEN(Matches[[#This Row],[Teams2]])-FIND("VS",Matches[[#This Row],[Teams2]])-2)</f>
        <v>Kings</v>
      </c>
      <c r="J15" s="8" t="s">
        <v>7</v>
      </c>
      <c r="K15" s="8" t="str">
        <f t="shared" si="1"/>
        <v>5</v>
      </c>
      <c r="L15" s="11" t="s">
        <v>257</v>
      </c>
      <c r="M15" s="11" t="s">
        <v>307</v>
      </c>
      <c r="N15" s="14" t="s">
        <v>308</v>
      </c>
      <c r="O15" s="14">
        <v>370</v>
      </c>
      <c r="P15" s="14">
        <v>8</v>
      </c>
      <c r="Q15" s="14">
        <v>5</v>
      </c>
      <c r="R15" s="14" t="s">
        <v>68</v>
      </c>
      <c r="S15" s="14" t="s">
        <v>218</v>
      </c>
      <c r="T15" s="14">
        <v>58</v>
      </c>
      <c r="U15" s="14">
        <v>9</v>
      </c>
      <c r="V15" s="14">
        <v>2</v>
      </c>
      <c r="W15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>L Ronchi score 85* Runs on 58 Balls with 9 Boundries &amp; 2 Sixes</v>
      </c>
      <c r="X15" s="14" t="s">
        <v>90</v>
      </c>
      <c r="Y15" s="14">
        <v>213.33</v>
      </c>
      <c r="Z15" s="14" t="s">
        <v>216</v>
      </c>
      <c r="AA15" s="14" t="s">
        <v>216</v>
      </c>
      <c r="AB15" s="14" t="str">
        <f>IF(Matches[[#This Row],[Best Bowling Figuares Player]]="","",CONCATENATE("Best Bowling player was ",Matches[[#This Row],[Best Bowling Figuares Player]]," with ",Matches[[#This Row],[Best Bowling Figuares]]," Wickets"))</f>
        <v/>
      </c>
      <c r="AC15" s="14" t="s">
        <v>68</v>
      </c>
      <c r="AD15" s="14">
        <v>3</v>
      </c>
      <c r="AE15" s="14" t="str">
        <f>IF(Matches[[#This Row],[Most Dismissals Players]]="","",CONCATENATE(Matches[[#This Row],[Most Dismissals Players]], " with ",Matches[[#This Row],[Most Dismissals]]," Dismissals"))</f>
        <v>L Ronchi with 3 Dismissals</v>
      </c>
      <c r="AF15" s="14" t="s">
        <v>216</v>
      </c>
      <c r="AG15" s="14" t="s">
        <v>216</v>
      </c>
      <c r="AH15" s="14" t="str">
        <f>IF(Matches[[#This Row],[Most Catches Players]]="","",CONCATENATE(Matches[[#This Row],[Most Catches Players]]," with ",Matches[[#This Row],[Most Catches]]," Catches"))</f>
        <v/>
      </c>
      <c r="AI15" s="14" t="s">
        <v>216</v>
      </c>
      <c r="AJ15" s="14" t="s">
        <v>216</v>
      </c>
      <c r="AK15" s="14" t="s">
        <v>309</v>
      </c>
      <c r="AL15" s="14" t="s">
        <v>310</v>
      </c>
      <c r="AM15" s="14" t="str">
        <f>IF(Matches[[#This Row],[Highest partnership runs Players]]="","",CONCATENATE(Matches[[#This Row],[Highest partnership runs Players]]," with ",Matches[[#This Row],[Highest partnership runs]]," Runs in Partnership"))</f>
        <v>L Ronchi, Shadab Khan with 106* Runs in Partnership</v>
      </c>
    </row>
    <row r="16" spans="1:39" ht="15" x14ac:dyDescent="0.25">
      <c r="A16" s="11" t="s">
        <v>311</v>
      </c>
      <c r="B16" s="12" t="s">
        <v>383</v>
      </c>
      <c r="C16" s="13">
        <v>43892</v>
      </c>
      <c r="D16" s="36" t="str">
        <f>IF(J16 ="Gladiators", "Quetta Gladiators",IF(J16="Sultans","Multan Sultans",IF(J16="United","Islamabad United",IF(J16="Zalmi","Peshawar Zalmi",IF(J16="Qalandars","Lahore Qalandars",IF(J16="Kings","Karachi Kings"," "))))))</f>
        <v>Karachi Kings</v>
      </c>
      <c r="E16" s="36" t="str">
        <f>IF(G16 ="Gladiators", "Quetta Gladiators",IF(G16="Sultans","Multan Sultans",IF(G16="United","Islamabad United",IF(G16="Zalmi","Peshawar Zalmi",IF(G16="Qalandars","Lahore Qalandars",IF(G16="Kings","Karachi Kings"," "))))))</f>
        <v>Peshawar Zalmi</v>
      </c>
      <c r="F16" s="42">
        <v>1</v>
      </c>
      <c r="G16" s="39" t="str">
        <f t="shared" si="0"/>
        <v>Zalmi</v>
      </c>
      <c r="H16" s="39" t="str">
        <f>LEFT(Matches[[#This Row],[Teams2]],FIND("VS",Matches[[#This Row],[Teams2]])-2)</f>
        <v>Kings</v>
      </c>
      <c r="I16" s="39" t="str">
        <f>RIGHT(Matches[[#This Row],[Teams2]],LEN(Matches[[#This Row],[Teams2]])-FIND("VS",Matches[[#This Row],[Teams2]])-2)</f>
        <v>Zalmi</v>
      </c>
      <c r="J16" s="8" t="s">
        <v>7</v>
      </c>
      <c r="K16" s="8" t="str">
        <f t="shared" si="1"/>
        <v>6</v>
      </c>
      <c r="L16" s="11" t="s">
        <v>262</v>
      </c>
      <c r="M16" s="11" t="s">
        <v>253</v>
      </c>
      <c r="N16" s="14" t="s">
        <v>312</v>
      </c>
      <c r="O16" s="14">
        <v>303</v>
      </c>
      <c r="P16" s="14">
        <v>11</v>
      </c>
      <c r="Q16" s="14">
        <v>10</v>
      </c>
      <c r="R16" s="14" t="s">
        <v>91</v>
      </c>
      <c r="S16" s="14" t="s">
        <v>245</v>
      </c>
      <c r="T16" s="14">
        <v>59</v>
      </c>
      <c r="U16" s="14">
        <v>10</v>
      </c>
      <c r="V16" s="14">
        <v>0</v>
      </c>
      <c r="W16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>Babar Azam score 70* Runs on 59 Balls with 10 Boundries &amp; 0 Sixes</v>
      </c>
      <c r="X16" s="14" t="s">
        <v>98</v>
      </c>
      <c r="Y16" s="14">
        <v>181.48</v>
      </c>
      <c r="Z16" s="14" t="s">
        <v>92</v>
      </c>
      <c r="AA16" s="14">
        <v>4</v>
      </c>
      <c r="AB16" s="14" t="str">
        <f>IF(Matches[[#This Row],[Best Bowling Figuares Player]]="","",CONCATENATE("Best Bowling player was ",Matches[[#This Row],[Best Bowling Figuares Player]]," with ",Matches[[#This Row],[Best Bowling Figuares]]," Wickets"))</f>
        <v>Best Bowling player was Mohammad Amir with 4 Wickets</v>
      </c>
      <c r="AC16" s="14" t="s">
        <v>112</v>
      </c>
      <c r="AD16" s="14">
        <v>2</v>
      </c>
      <c r="AE16" s="14" t="str">
        <f>IF(Matches[[#This Row],[Most Dismissals Players]]="","",CONCATENATE(Matches[[#This Row],[Most Dismissals Players]], " with ",Matches[[#This Row],[Most Dismissals]]," Dismissals"))</f>
        <v>CAK Walton with 2 Dismissals</v>
      </c>
      <c r="AF16" s="14" t="s">
        <v>91</v>
      </c>
      <c r="AG16" s="14">
        <v>2</v>
      </c>
      <c r="AH16" s="14" t="str">
        <f>IF(Matches[[#This Row],[Most Catches Players]]="","",CONCATENATE(Matches[[#This Row],[Most Catches Players]]," with ",Matches[[#This Row],[Most Catches]]," Catches"))</f>
        <v>Babar Azam with 2 Catches</v>
      </c>
      <c r="AI16" s="14" t="s">
        <v>216</v>
      </c>
      <c r="AJ16" s="14" t="s">
        <v>216</v>
      </c>
      <c r="AK16" s="14" t="s">
        <v>313</v>
      </c>
      <c r="AL16" s="14">
        <v>101</v>
      </c>
      <c r="AM16" s="14" t="str">
        <f>IF(Matches[[#This Row],[Highest partnership runs Players]]="","",CONCATENATE(Matches[[#This Row],[Highest partnership runs Players]]," with ",Matches[[#This Row],[Highest partnership runs]]," Runs in Partnership"))</f>
        <v>Babar Azam, AD Hales with 101 Runs in Partnership</v>
      </c>
    </row>
    <row r="17" spans="1:39" ht="15" x14ac:dyDescent="0.25">
      <c r="A17" s="11" t="s">
        <v>314</v>
      </c>
      <c r="B17" s="12" t="s">
        <v>46</v>
      </c>
      <c r="C17" s="13">
        <v>43893</v>
      </c>
      <c r="D17" s="36" t="str">
        <f>IF(J17 ="Gladiators", "Quetta Gladiators",IF(J17="Sultans","Multan Sultans",IF(J17="United","Islamabad United",IF(J17="Zalmi","Peshawar Zalmi",IF(J17="Qalandars","Lahore Qalandars",IF(J17="Kings","Karachi Kings"," "))))))</f>
        <v>Lahore Qalandars</v>
      </c>
      <c r="E17" s="36" t="str">
        <f>IF(G17 ="Gladiators", "Quetta Gladiators",IF(G17="Sultans","Multan Sultans",IF(G17="United","Islamabad United",IF(G17="Zalmi","Peshawar Zalmi",IF(G17="Qalandars","Lahore Qalandars",IF(G17="Kings","Karachi Kings"," "))))))</f>
        <v>Quetta Gladiators</v>
      </c>
      <c r="F17" s="42">
        <v>1</v>
      </c>
      <c r="G17" s="39" t="str">
        <f t="shared" si="0"/>
        <v>Gladiators</v>
      </c>
      <c r="H17" s="39" t="str">
        <f>LEFT(Matches[[#This Row],[Teams2]],FIND("VS",Matches[[#This Row],[Teams2]])-2)</f>
        <v>Qalandars</v>
      </c>
      <c r="I17" s="39" t="str">
        <f>RIGHT(Matches[[#This Row],[Teams2]],LEN(Matches[[#This Row],[Teams2]])-FIND("VS",Matches[[#This Row],[Teams2]])-2)</f>
        <v>Gladiators</v>
      </c>
      <c r="J17" s="8" t="s">
        <v>17</v>
      </c>
      <c r="K17" s="8" t="str">
        <f t="shared" si="1"/>
        <v>37</v>
      </c>
      <c r="L17" s="11" t="s">
        <v>315</v>
      </c>
      <c r="M17" s="11" t="s">
        <v>316</v>
      </c>
      <c r="N17" s="14" t="s">
        <v>317</v>
      </c>
      <c r="O17" s="14">
        <v>381</v>
      </c>
      <c r="P17" s="14" t="s">
        <v>216</v>
      </c>
      <c r="Q17" s="14">
        <v>11</v>
      </c>
      <c r="R17" s="14" t="s">
        <v>182</v>
      </c>
      <c r="S17" s="14">
        <v>93</v>
      </c>
      <c r="T17" s="14">
        <v>43</v>
      </c>
      <c r="U17" s="14">
        <v>3</v>
      </c>
      <c r="V17" s="14">
        <v>10</v>
      </c>
      <c r="W17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>BR Dunk score 93 Runs on 43 Balls with 3 Boundries &amp; 10 Sixes</v>
      </c>
      <c r="X17" s="14" t="s">
        <v>182</v>
      </c>
      <c r="Y17" s="14">
        <v>216.27</v>
      </c>
      <c r="Z17" s="14" t="s">
        <v>318</v>
      </c>
      <c r="AA17" s="14">
        <v>4</v>
      </c>
      <c r="AB17" s="14" t="str">
        <f>IF(Matches[[#This Row],[Best Bowling Figuares Player]]="","",CONCATENATE("Best Bowling player was ",Matches[[#This Row],[Best Bowling Figuares Player]]," with ",Matches[[#This Row],[Best Bowling Figuares]]," Wickets"))</f>
        <v>Best Bowling player was Salman Irshad with 4 Wickets</v>
      </c>
      <c r="AC17" s="14" t="s">
        <v>143</v>
      </c>
      <c r="AD17" s="14">
        <v>1</v>
      </c>
      <c r="AE17" s="14" t="str">
        <f>IF(Matches[[#This Row],[Most Dismissals Players]]="","",CONCATENATE(Matches[[#This Row],[Most Dismissals Players]], " with ",Matches[[#This Row],[Most Dismissals]]," Dismissals"))</f>
        <v>Sarfaraz Ahmed with 1 Dismissals</v>
      </c>
      <c r="AF17" s="14" t="s">
        <v>169</v>
      </c>
      <c r="AG17" s="14">
        <v>3</v>
      </c>
      <c r="AH17" s="14" t="str">
        <f>IF(Matches[[#This Row],[Most Catches Players]]="","",CONCATENATE(Matches[[#This Row],[Most Catches Players]]," with ",Matches[[#This Row],[Most Catches]]," Catches"))</f>
        <v>Mohammad Hafeez with 3 Catches</v>
      </c>
      <c r="AI17" s="14" t="s">
        <v>319</v>
      </c>
      <c r="AJ17" s="14" t="s">
        <v>320</v>
      </c>
      <c r="AK17" s="14" t="s">
        <v>319</v>
      </c>
      <c r="AL17" s="14">
        <v>155</v>
      </c>
      <c r="AM17" s="14" t="str">
        <f>IF(Matches[[#This Row],[Highest partnership runs Players]]="","",CONCATENATE(Matches[[#This Row],[Highest partnership runs Players]]," with ",Matches[[#This Row],[Highest partnership runs]]," Runs in Partnership"))</f>
        <v>BR Dunk, SR Patel with 155 Runs in Partnership</v>
      </c>
    </row>
    <row r="18" spans="1:39" ht="15" x14ac:dyDescent="0.25">
      <c r="A18" s="11" t="s">
        <v>321</v>
      </c>
      <c r="B18" s="12" t="s">
        <v>46</v>
      </c>
      <c r="C18" s="13">
        <v>43894</v>
      </c>
      <c r="D18" s="36" t="str">
        <f>IF(J18 ="Gladiators", "Quetta Gladiators",IF(J18="Sultans","Multan Sultans",IF(J18="United","Islamabad United",IF(J18="Zalmi","Peshawar Zalmi",IF(J18="Qalandars","Lahore Qalandars",IF(J18="Kings","Karachi Kings"," "))))))</f>
        <v>Islamabad United</v>
      </c>
      <c r="E18" s="36" t="str">
        <f>IF(G18 ="Gladiators", "Quetta Gladiators",IF(G18="Sultans","Multan Sultans",IF(G18="United","Islamabad United",IF(G18="Zalmi","Peshawar Zalmi",IF(G18="Qalandars","Lahore Qalandars",IF(G18="Kings","Karachi Kings"," "))))))</f>
        <v>Lahore Qalandars</v>
      </c>
      <c r="F18" s="42">
        <v>1</v>
      </c>
      <c r="G18" s="39" t="str">
        <f t="shared" si="0"/>
        <v>Qalandars</v>
      </c>
      <c r="H18" s="39" t="str">
        <f>LEFT(Matches[[#This Row],[Teams2]],FIND("VS",Matches[[#This Row],[Teams2]])-2)</f>
        <v>Qalandars</v>
      </c>
      <c r="I18" s="39" t="str">
        <f>RIGHT(Matches[[#This Row],[Teams2]],LEN(Matches[[#This Row],[Teams2]])-FIND("VS",Matches[[#This Row],[Teams2]])-2)</f>
        <v>United</v>
      </c>
      <c r="J18" s="8" t="s">
        <v>13</v>
      </c>
      <c r="K18" s="8" t="str">
        <f t="shared" si="1"/>
        <v>71</v>
      </c>
      <c r="L18" s="11" t="s">
        <v>322</v>
      </c>
      <c r="M18" s="11" t="s">
        <v>277</v>
      </c>
      <c r="N18" s="14" t="s">
        <v>323</v>
      </c>
      <c r="O18" s="14">
        <v>325</v>
      </c>
      <c r="P18" s="14" t="s">
        <v>216</v>
      </c>
      <c r="Q18" s="14">
        <v>7</v>
      </c>
      <c r="R18" s="14" t="s">
        <v>78</v>
      </c>
      <c r="S18" s="14" t="s">
        <v>221</v>
      </c>
      <c r="T18" s="14">
        <v>59</v>
      </c>
      <c r="U18" s="14">
        <v>8</v>
      </c>
      <c r="V18" s="14">
        <v>3</v>
      </c>
      <c r="W18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>C Munro score 87* Runs on 59 Balls with 8 Boundries &amp; 3 Sixes</v>
      </c>
      <c r="X18" s="14" t="s">
        <v>173</v>
      </c>
      <c r="Y18" s="14">
        <v>214.28</v>
      </c>
      <c r="Z18" s="14" t="s">
        <v>80</v>
      </c>
      <c r="AA18" s="14">
        <v>3</v>
      </c>
      <c r="AB18" s="14" t="str">
        <f>IF(Matches[[#This Row],[Best Bowling Figuares Player]]="","",CONCATENATE("Best Bowling player was ",Matches[[#This Row],[Best Bowling Figuares Player]]," with ",Matches[[#This Row],[Best Bowling Figuares]]," Wickets"))</f>
        <v>Best Bowling player was Rumman Raees with 3 Wickets</v>
      </c>
      <c r="AC18" s="14" t="s">
        <v>182</v>
      </c>
      <c r="AD18" s="14">
        <v>1</v>
      </c>
      <c r="AE18" s="14" t="str">
        <f>IF(Matches[[#This Row],[Most Dismissals Players]]="","",CONCATENATE(Matches[[#This Row],[Most Dismissals Players]], " with ",Matches[[#This Row],[Most Dismissals]]," Dismissals"))</f>
        <v>BR Dunk with 1 Dismissals</v>
      </c>
      <c r="AF18" s="14" t="s">
        <v>178</v>
      </c>
      <c r="AG18" s="14">
        <v>2</v>
      </c>
      <c r="AH18" s="14" t="str">
        <f>IF(Matches[[#This Row],[Most Catches Players]]="","",CONCATENATE(Matches[[#This Row],[Most Catches Players]]," with ",Matches[[#This Row],[Most Catches]]," Catches"))</f>
        <v>SR Patel with 2 Catches</v>
      </c>
      <c r="AI18" s="14" t="s">
        <v>324</v>
      </c>
      <c r="AJ18" s="14" t="s">
        <v>325</v>
      </c>
      <c r="AK18" s="14" t="s">
        <v>270</v>
      </c>
      <c r="AL18" s="14">
        <v>103</v>
      </c>
      <c r="AM18" s="14" t="str">
        <f>IF(Matches[[#This Row],[Highest partnership runs Players]]="","",CONCATENATE(Matches[[#This Row],[Highest partnership runs Players]]," with ",Matches[[#This Row],[Highest partnership runs]]," Runs in Partnership"))</f>
        <v>L Ronchi, C Munro with 103 Runs in Partnership</v>
      </c>
    </row>
    <row r="19" spans="1:39" ht="15" x14ac:dyDescent="0.25">
      <c r="A19" s="11" t="s">
        <v>326</v>
      </c>
      <c r="B19" s="12" t="s">
        <v>383</v>
      </c>
      <c r="C19" s="13">
        <v>43895</v>
      </c>
      <c r="D19" s="36" t="str">
        <f>IF(J19 ="Gladiators", "Quetta Gladiators",IF(J19="Sultans","Multan Sultans",IF(J19="United","Islamabad United",IF(J19="Zalmi","Peshawar Zalmi",IF(J19="Qalandars","Lahore Qalandars",IF(J19="Kings","Karachi Kings"," "))))))</f>
        <v>Peshawar Zalmi</v>
      </c>
      <c r="E19" s="36" t="str">
        <f>IF(G19 ="Gladiators", "Quetta Gladiators",IF(G19="Sultans","Multan Sultans",IF(G19="United","Islamabad United",IF(G19="Zalmi","Peshawar Zalmi",IF(G19="Qalandars","Lahore Qalandars",IF(G19="Kings","Karachi Kings"," "))))))</f>
        <v>Quetta Gladiators</v>
      </c>
      <c r="F19" s="42">
        <v>1</v>
      </c>
      <c r="G19" s="39" t="str">
        <f t="shared" si="0"/>
        <v>Gladiators</v>
      </c>
      <c r="H19" s="39" t="str">
        <f>LEFT(Matches[[#This Row],[Teams2]],FIND("VS",Matches[[#This Row],[Teams2]])-2)</f>
        <v>Zalmi</v>
      </c>
      <c r="I19" s="39" t="str">
        <f>RIGHT(Matches[[#This Row],[Teams2]],LEN(Matches[[#This Row],[Teams2]])-FIND("VS",Matches[[#This Row],[Teams2]])-2)</f>
        <v>Gladiators</v>
      </c>
      <c r="J19" s="8" t="s">
        <v>11</v>
      </c>
      <c r="K19" s="8" t="str">
        <f t="shared" si="1"/>
        <v>30</v>
      </c>
      <c r="L19" s="11" t="s">
        <v>299</v>
      </c>
      <c r="M19" s="11" t="s">
        <v>263</v>
      </c>
      <c r="N19" s="14" t="s">
        <v>327</v>
      </c>
      <c r="O19" s="14">
        <v>310</v>
      </c>
      <c r="P19" s="14" t="s">
        <v>216</v>
      </c>
      <c r="Q19" s="14">
        <v>10</v>
      </c>
      <c r="R19" s="14" t="s">
        <v>126</v>
      </c>
      <c r="S19" s="14">
        <v>54</v>
      </c>
      <c r="T19" s="14">
        <v>27</v>
      </c>
      <c r="U19" s="14">
        <v>8</v>
      </c>
      <c r="V19" s="14">
        <v>1</v>
      </c>
      <c r="W19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>Shoaib Malik score 54 Runs on 27 Balls with 8 Boundries &amp; 1 Sixes</v>
      </c>
      <c r="X19" s="14" t="s">
        <v>126</v>
      </c>
      <c r="Y19" s="14">
        <v>200</v>
      </c>
      <c r="Z19" s="14" t="s">
        <v>150</v>
      </c>
      <c r="AA19" s="14">
        <v>4</v>
      </c>
      <c r="AB19" s="14" t="str">
        <f>IF(Matches[[#This Row],[Best Bowling Figuares Player]]="","",CONCATENATE("Best Bowling player was ",Matches[[#This Row],[Best Bowling Figuares Player]]," with ",Matches[[#This Row],[Best Bowling Figuares]]," Wickets"))</f>
        <v>Best Bowling player was Mohammad Hasnain with 4 Wickets</v>
      </c>
      <c r="AC19" s="14" t="s">
        <v>143</v>
      </c>
      <c r="AD19" s="14">
        <v>1</v>
      </c>
      <c r="AE19" s="14" t="str">
        <f>IF(Matches[[#This Row],[Most Dismissals Players]]="","",CONCATENATE(Matches[[#This Row],[Most Dismissals Players]], " with ",Matches[[#This Row],[Most Dismissals]]," Dismissals"))</f>
        <v>Sarfaraz Ahmed with 1 Dismissals</v>
      </c>
      <c r="AF19" s="14" t="s">
        <v>153</v>
      </c>
      <c r="AG19" s="14">
        <v>2</v>
      </c>
      <c r="AH19" s="14" t="str">
        <f>IF(Matches[[#This Row],[Most Catches Players]]="","",CONCATENATE(Matches[[#This Row],[Most Catches Players]]," with ",Matches[[#This Row],[Most Catches]]," Catches"))</f>
        <v>JJ Roy with 2 Catches</v>
      </c>
      <c r="AI19" s="14" t="s">
        <v>216</v>
      </c>
      <c r="AJ19" s="14" t="s">
        <v>216</v>
      </c>
      <c r="AK19" s="14" t="s">
        <v>328</v>
      </c>
      <c r="AL19" s="14">
        <v>54</v>
      </c>
      <c r="AM19" s="14" t="str">
        <f>IF(Matches[[#This Row],[Highest partnership runs Players]]="","",CONCATENATE(Matches[[#This Row],[Highest partnership runs Players]]," with ",Matches[[#This Row],[Highest partnership runs]]," Runs in Partnership"))</f>
        <v>Haider Ali, Shoaib Malik with 54 Runs in Partnership</v>
      </c>
    </row>
    <row r="20" spans="1:39" ht="15" x14ac:dyDescent="0.25">
      <c r="A20" s="11" t="s">
        <v>329</v>
      </c>
      <c r="B20" s="12" t="s">
        <v>46</v>
      </c>
      <c r="C20" s="13">
        <v>43896</v>
      </c>
      <c r="D20" s="36" t="str">
        <f>IF(J20 ="Gladiators", "Quetta Gladiators",IF(J20="Sultans","Multan Sultans",IF(J20="United","Islamabad United",IF(J20="Zalmi","Peshawar Zalmi",IF(J20="Qalandars","Lahore Qalandars",IF(J20="Kings","Karachi Kings"," "))))))</f>
        <v xml:space="preserve"> </v>
      </c>
      <c r="E20" s="36" t="str">
        <f>IF(G20 ="Gladiators", "Quetta Gladiators",IF(G20="Sultans","Multan Sultans",IF(G20="United","Islamabad United",IF(G20="Zalmi","Peshawar Zalmi",IF(G20="Qalandars","Lahore Qalandars",IF(G20="Kings","Karachi Kings"," "))))))</f>
        <v xml:space="preserve"> </v>
      </c>
      <c r="F20" s="42"/>
      <c r="G20" s="39" t="str">
        <f t="shared" si="0"/>
        <v xml:space="preserve"> </v>
      </c>
      <c r="H20" s="39" t="str">
        <f>LEFT(Matches[[#This Row],[Teams2]],FIND("VS",Matches[[#This Row],[Teams2]])-2)</f>
        <v>Kings</v>
      </c>
      <c r="I20" s="39" t="str">
        <f>RIGHT(Matches[[#This Row],[Teams2]],LEN(Matches[[#This Row],[Teams2]])-FIND("VS",Matches[[#This Row],[Teams2]])-2)</f>
        <v>Sultans</v>
      </c>
      <c r="J20" s="8" t="s">
        <v>330</v>
      </c>
      <c r="K20" s="8" t="str">
        <f t="shared" si="1"/>
        <v xml:space="preserve"> </v>
      </c>
      <c r="L20" s="11">
        <v>0</v>
      </c>
      <c r="M20" s="11" t="s">
        <v>331</v>
      </c>
      <c r="N20" s="14" t="s">
        <v>332</v>
      </c>
      <c r="O20" s="14">
        <v>102</v>
      </c>
      <c r="P20" s="14" t="s">
        <v>216</v>
      </c>
      <c r="Q20" s="14">
        <v>5</v>
      </c>
      <c r="R20" s="14" t="s">
        <v>216</v>
      </c>
      <c r="S20" s="14" t="s">
        <v>216</v>
      </c>
      <c r="T20" s="14" t="s">
        <v>216</v>
      </c>
      <c r="U20" s="14" t="s">
        <v>216</v>
      </c>
      <c r="V20" s="14" t="s">
        <v>216</v>
      </c>
      <c r="W20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/>
      </c>
      <c r="X20" s="14" t="s">
        <v>193</v>
      </c>
      <c r="Y20" s="14">
        <v>205.88</v>
      </c>
      <c r="Z20" s="14" t="s">
        <v>216</v>
      </c>
      <c r="AA20" s="14" t="s">
        <v>216</v>
      </c>
      <c r="AB20" s="14" t="str">
        <f>IF(Matches[[#This Row],[Best Bowling Figuares Player]]="","",CONCATENATE("Best Bowling player was ",Matches[[#This Row],[Best Bowling Figuares Player]]," with ",Matches[[#This Row],[Best Bowling Figuares]]," Wickets"))</f>
        <v/>
      </c>
      <c r="AC20" s="14" t="s">
        <v>112</v>
      </c>
      <c r="AD20" s="14">
        <v>2</v>
      </c>
      <c r="AE20" s="14" t="str">
        <f>IF(Matches[[#This Row],[Most Dismissals Players]]="","",CONCATENATE(Matches[[#This Row],[Most Dismissals Players]], " with ",Matches[[#This Row],[Most Dismissals]]," Dismissals"))</f>
        <v>CAK Walton with 2 Dismissals</v>
      </c>
      <c r="AF20" s="14" t="s">
        <v>100</v>
      </c>
      <c r="AG20" s="14">
        <v>3</v>
      </c>
      <c r="AH20" s="14" t="str">
        <f>IF(Matches[[#This Row],[Most Catches Players]]="","",CONCATENATE(Matches[[#This Row],[Most Catches Players]]," with ",Matches[[#This Row],[Most Catches]]," Catches"))</f>
        <v>CJ Jordan with 3 Catches</v>
      </c>
      <c r="AI20" s="14" t="s">
        <v>333</v>
      </c>
      <c r="AJ20" s="14" t="s">
        <v>334</v>
      </c>
      <c r="AK20" s="14" t="s">
        <v>216</v>
      </c>
      <c r="AL20" s="14" t="s">
        <v>216</v>
      </c>
      <c r="AM20" s="14" t="str">
        <f>IF(Matches[[#This Row],[Highest partnership runs Players]]="","",CONCATENATE(Matches[[#This Row],[Highest partnership runs Players]]," with ",Matches[[#This Row],[Highest partnership runs]]," Runs in Partnership"))</f>
        <v/>
      </c>
    </row>
    <row r="21" spans="1:39" ht="15" x14ac:dyDescent="0.25">
      <c r="A21" s="11" t="s">
        <v>335</v>
      </c>
      <c r="B21" s="12" t="s">
        <v>383</v>
      </c>
      <c r="C21" s="13">
        <v>43897</v>
      </c>
      <c r="D21" s="36" t="str">
        <f>IF(J21 ="Gladiators", "Quetta Gladiators",IF(J21="Sultans","Multan Sultans",IF(J21="United","Islamabad United",IF(J21="Zalmi","Peshawar Zalmi",IF(J21="Qalandars","Lahore Qalandars",IF(J21="Kings","Karachi Kings"," "))))))</f>
        <v>Peshawar Zalmi</v>
      </c>
      <c r="E21" s="36" t="str">
        <f>IF(G21 ="Gladiators", "Quetta Gladiators",IF(G21="Sultans","Multan Sultans",IF(G21="United","Islamabad United",IF(G21="Zalmi","Peshawar Zalmi",IF(G21="Qalandars","Lahore Qalandars",IF(G21="Kings","Karachi Kings"," "))))))</f>
        <v>Islamabad United</v>
      </c>
      <c r="F21" s="42">
        <v>1</v>
      </c>
      <c r="G21" s="39" t="str">
        <f t="shared" si="0"/>
        <v>United</v>
      </c>
      <c r="H21" s="39" t="str">
        <f>LEFT(Matches[[#This Row],[Teams2]],FIND("VS",Matches[[#This Row],[Teams2]])-2)</f>
        <v>United</v>
      </c>
      <c r="I21" s="39" t="str">
        <f>RIGHT(Matches[[#This Row],[Teams2]],LEN(Matches[[#This Row],[Teams2]])-FIND("VS",Matches[[#This Row],[Teams2]])-2)</f>
        <v>Zalmi</v>
      </c>
      <c r="J21" s="8" t="s">
        <v>11</v>
      </c>
      <c r="K21" s="8" t="str">
        <f t="shared" si="1"/>
        <v>7</v>
      </c>
      <c r="L21" s="11" t="s">
        <v>336</v>
      </c>
      <c r="M21" s="11" t="s">
        <v>305</v>
      </c>
      <c r="N21" s="14" t="s">
        <v>337</v>
      </c>
      <c r="O21" s="14">
        <v>280</v>
      </c>
      <c r="P21" s="14" t="s">
        <v>216</v>
      </c>
      <c r="Q21" s="14">
        <v>8</v>
      </c>
      <c r="R21" s="14" t="s">
        <v>63</v>
      </c>
      <c r="S21" s="14">
        <v>77</v>
      </c>
      <c r="T21" s="14">
        <v>42</v>
      </c>
      <c r="U21" s="14">
        <v>5</v>
      </c>
      <c r="V21" s="14">
        <v>4</v>
      </c>
      <c r="W21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>Shadab Khan score 77 Runs on 42 Balls with 5 Boundries &amp; 4 Sixes</v>
      </c>
      <c r="X21" s="14" t="s">
        <v>63</v>
      </c>
      <c r="Y21" s="14">
        <v>183.33</v>
      </c>
      <c r="Z21" s="14" t="s">
        <v>216</v>
      </c>
      <c r="AA21" s="14" t="s">
        <v>216</v>
      </c>
      <c r="AB21" s="14" t="str">
        <f>IF(Matches[[#This Row],[Best Bowling Figuares Player]]="","",CONCATENATE("Best Bowling player was ",Matches[[#This Row],[Best Bowling Figuares Player]]," with ",Matches[[#This Row],[Best Bowling Figuares]]," Wickets"))</f>
        <v/>
      </c>
      <c r="AC21" s="14" t="s">
        <v>216</v>
      </c>
      <c r="AD21" s="14" t="s">
        <v>216</v>
      </c>
      <c r="AE21" s="14" t="str">
        <f>IF(Matches[[#This Row],[Most Dismissals Players]]="","",CONCATENATE(Matches[[#This Row],[Most Dismissals Players]], " with ",Matches[[#This Row],[Most Dismissals]]," Dismissals"))</f>
        <v/>
      </c>
      <c r="AF21" s="14" t="s">
        <v>136</v>
      </c>
      <c r="AG21" s="14">
        <v>3</v>
      </c>
      <c r="AH21" s="14" t="str">
        <f>IF(Matches[[#This Row],[Most Catches Players]]="","",CONCATENATE(Matches[[#This Row],[Most Catches Players]]," with ",Matches[[#This Row],[Most Catches]]," Catches"))</f>
        <v>LS Livingstone with 3 Catches</v>
      </c>
      <c r="AI21" s="14" t="s">
        <v>216</v>
      </c>
      <c r="AJ21" s="14" t="s">
        <v>216</v>
      </c>
      <c r="AK21" s="14" t="s">
        <v>288</v>
      </c>
      <c r="AL21" s="14">
        <v>76</v>
      </c>
      <c r="AM21" s="14" t="str">
        <f>IF(Matches[[#This Row],[Highest partnership runs Players]]="","",CONCATENATE(Matches[[#This Row],[Highest partnership runs Players]]," with ",Matches[[#This Row],[Highest partnership runs]]," Runs in Partnership"))</f>
        <v>Shadab Khan, CA Ingram with 76 Runs in Partnership</v>
      </c>
    </row>
    <row r="22" spans="1:39" ht="15" x14ac:dyDescent="0.25">
      <c r="A22" s="11" t="s">
        <v>338</v>
      </c>
      <c r="B22" s="12" t="s">
        <v>46</v>
      </c>
      <c r="C22" s="13">
        <v>43897</v>
      </c>
      <c r="D22" s="36" t="str">
        <f>IF(J22 ="Gladiators", "Quetta Gladiators",IF(J22="Sultans","Multan Sultans",IF(J22="United","Islamabad United",IF(J22="Zalmi","Peshawar Zalmi",IF(J22="Qalandars","Lahore Qalandars",IF(J22="Kings","Karachi Kings"," "))))))</f>
        <v>Lahore Qalandars</v>
      </c>
      <c r="E22" s="36" t="str">
        <f>IF(G22 ="Gladiators", "Quetta Gladiators",IF(G22="Sultans","Multan Sultans",IF(G22="United","Islamabad United",IF(G22="Zalmi","Peshawar Zalmi",IF(G22="Qalandars","Lahore Qalandars",IF(G22="Kings","Karachi Kings"," "))))))</f>
        <v>Quetta Gladiators</v>
      </c>
      <c r="F22" s="42">
        <v>1</v>
      </c>
      <c r="G22" s="39" t="str">
        <f t="shared" si="0"/>
        <v>Gladiators</v>
      </c>
      <c r="H22" s="39" t="str">
        <f>LEFT(Matches[[#This Row],[Teams2]],FIND("VS",Matches[[#This Row],[Teams2]])-2)</f>
        <v>Qalandars</v>
      </c>
      <c r="I22" s="39" t="str">
        <f>RIGHT(Matches[[#This Row],[Teams2]],LEN(Matches[[#This Row],[Teams2]])-FIND("VS",Matches[[#This Row],[Teams2]])-2)</f>
        <v>Gladiators</v>
      </c>
      <c r="J22" s="8" t="s">
        <v>17</v>
      </c>
      <c r="K22" s="8" t="str">
        <f t="shared" si="1"/>
        <v>8</v>
      </c>
      <c r="L22" s="11" t="s">
        <v>267</v>
      </c>
      <c r="M22" s="11" t="s">
        <v>316</v>
      </c>
      <c r="N22" s="14" t="s">
        <v>216</v>
      </c>
      <c r="O22" s="14">
        <v>198</v>
      </c>
      <c r="P22" s="14">
        <v>49</v>
      </c>
      <c r="Q22" s="14">
        <v>15</v>
      </c>
      <c r="R22" s="14" t="s">
        <v>216</v>
      </c>
      <c r="S22" s="14" t="s">
        <v>216</v>
      </c>
      <c r="T22" s="14" t="s">
        <v>216</v>
      </c>
      <c r="U22" s="14" t="s">
        <v>216</v>
      </c>
      <c r="V22" s="14" t="s">
        <v>216</v>
      </c>
      <c r="W22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/>
      </c>
      <c r="X22" s="14" t="s">
        <v>216</v>
      </c>
      <c r="Y22" s="14" t="s">
        <v>216</v>
      </c>
      <c r="Z22" s="14" t="s">
        <v>178</v>
      </c>
      <c r="AA22" s="14">
        <v>4</v>
      </c>
      <c r="AB22" s="14" t="str">
        <f>IF(Matches[[#This Row],[Best Bowling Figuares Player]]="","",CONCATENATE("Best Bowling player was ",Matches[[#This Row],[Best Bowling Figuares Player]]," with ",Matches[[#This Row],[Best Bowling Figuares]]," Wickets"))</f>
        <v>Best Bowling player was SR Patel with 4 Wickets</v>
      </c>
      <c r="AC22" s="14" t="s">
        <v>190</v>
      </c>
      <c r="AD22" s="14">
        <v>1</v>
      </c>
      <c r="AE22" s="14" t="str">
        <f>IF(Matches[[#This Row],[Most Dismissals Players]]="","",CONCATENATE(Matches[[#This Row],[Most Dismissals Players]], " with ",Matches[[#This Row],[Most Dismissals]]," Dismissals"))</f>
        <v>DJ Vilas with 1 Dismissals</v>
      </c>
      <c r="AF22" s="14" t="s">
        <v>182</v>
      </c>
      <c r="AG22" s="14">
        <v>2</v>
      </c>
      <c r="AH22" s="14" t="str">
        <f>IF(Matches[[#This Row],[Most Catches Players]]="","",CONCATENATE(Matches[[#This Row],[Most Catches Players]]," with ",Matches[[#This Row],[Most Catches]]," Catches"))</f>
        <v>BR Dunk with 2 Catches</v>
      </c>
      <c r="AI22" s="14" t="s">
        <v>339</v>
      </c>
      <c r="AJ22" s="14" t="s">
        <v>340</v>
      </c>
      <c r="AK22" s="14" t="s">
        <v>341</v>
      </c>
      <c r="AL22" s="14" t="s">
        <v>237</v>
      </c>
      <c r="AM22" s="14" t="str">
        <f>IF(Matches[[#This Row],[Highest partnership runs Players]]="","",CONCATENATE(Matches[[#This Row],[Highest partnership runs Players]]," with ",Matches[[#This Row],[Highest partnership runs]]," Runs in Partnership"))</f>
        <v>Mohammad Hafeez, BR Dunk with 68* Runs in Partnership</v>
      </c>
    </row>
    <row r="23" spans="1:39" ht="15" x14ac:dyDescent="0.25">
      <c r="A23" s="11" t="s">
        <v>342</v>
      </c>
      <c r="B23" s="12" t="s">
        <v>383</v>
      </c>
      <c r="C23" s="13">
        <v>43898</v>
      </c>
      <c r="D23" s="36" t="str">
        <f>IF(J23 ="Gladiators", "Quetta Gladiators",IF(J23="Sultans","Multan Sultans",IF(J23="United","Islamabad United",IF(J23="Zalmi","Peshawar Zalmi",IF(J23="Qalandars","Lahore Qalandars",IF(J23="Kings","Karachi Kings"," "))))))</f>
        <v>Multan Sultans</v>
      </c>
      <c r="E23" s="36" t="str">
        <f>IF(G23 ="Gladiators", "Quetta Gladiators",IF(G23="Sultans","Multan Sultans",IF(G23="United","Islamabad United",IF(G23="Zalmi","Peshawar Zalmi",IF(G23="Qalandars","Lahore Qalandars",IF(G23="Kings","Karachi Kings"," "))))))</f>
        <v>Islamabad United</v>
      </c>
      <c r="F23" s="42">
        <v>1</v>
      </c>
      <c r="G23" s="39" t="str">
        <f t="shared" si="0"/>
        <v>United</v>
      </c>
      <c r="H23" s="39" t="str">
        <f>LEFT(Matches[[#This Row],[Teams2]],FIND("VS",Matches[[#This Row],[Teams2]])-2)</f>
        <v>United</v>
      </c>
      <c r="I23" s="39" t="str">
        <f>RIGHT(Matches[[#This Row],[Teams2]],LEN(Matches[[#This Row],[Teams2]])-FIND("VS",Matches[[#This Row],[Teams2]])-2)</f>
        <v>Sultans</v>
      </c>
      <c r="J23" s="8" t="s">
        <v>15</v>
      </c>
      <c r="K23" s="8" t="str">
        <f t="shared" si="1"/>
        <v>9</v>
      </c>
      <c r="L23" s="11" t="s">
        <v>343</v>
      </c>
      <c r="M23" s="11" t="s">
        <v>268</v>
      </c>
      <c r="N23" s="14" t="s">
        <v>216</v>
      </c>
      <c r="O23" s="14">
        <v>185</v>
      </c>
      <c r="P23" s="14">
        <v>14</v>
      </c>
      <c r="Q23" s="14">
        <v>9</v>
      </c>
      <c r="R23" s="14" t="s">
        <v>195</v>
      </c>
      <c r="S23" s="14" t="s">
        <v>242</v>
      </c>
      <c r="T23" s="14">
        <v>24</v>
      </c>
      <c r="U23" s="14">
        <v>11</v>
      </c>
      <c r="V23" s="14">
        <v>1</v>
      </c>
      <c r="W23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>JM Vince score 61* Runs on 24 Balls with 11 Boundries &amp; 1 Sixes</v>
      </c>
      <c r="X23" s="14" t="s">
        <v>195</v>
      </c>
      <c r="Y23" s="14">
        <v>254.16</v>
      </c>
      <c r="Z23" s="14" t="s">
        <v>216</v>
      </c>
      <c r="AA23" s="14" t="s">
        <v>216</v>
      </c>
      <c r="AB23" s="14" t="str">
        <f>IF(Matches[[#This Row],[Best Bowling Figuares Player]]="","",CONCATENATE("Best Bowling player was ",Matches[[#This Row],[Best Bowling Figuares Player]]," with ",Matches[[#This Row],[Best Bowling Figuares]]," Wickets"))</f>
        <v/>
      </c>
      <c r="AC23" s="14" t="s">
        <v>216</v>
      </c>
      <c r="AD23" s="14" t="s">
        <v>216</v>
      </c>
      <c r="AE23" s="14" t="str">
        <f>IF(Matches[[#This Row],[Most Dismissals Players]]="","",CONCATENATE(Matches[[#This Row],[Most Dismissals Players]], " with ",Matches[[#This Row],[Most Dismissals]]," Dismissals"))</f>
        <v/>
      </c>
      <c r="AF23" s="14" t="s">
        <v>216</v>
      </c>
      <c r="AG23" s="14" t="s">
        <v>216</v>
      </c>
      <c r="AH23" s="14" t="str">
        <f>IF(Matches[[#This Row],[Most Catches Players]]="","",CONCATENATE(Matches[[#This Row],[Most Catches Players]]," with ",Matches[[#This Row],[Most Catches]]," Catches"))</f>
        <v/>
      </c>
      <c r="AI23" s="14" t="s">
        <v>216</v>
      </c>
      <c r="AJ23" s="14" t="s">
        <v>216</v>
      </c>
      <c r="AK23" s="14" t="s">
        <v>344</v>
      </c>
      <c r="AL23" s="14">
        <v>68</v>
      </c>
      <c r="AM23" s="14" t="str">
        <f>IF(Matches[[#This Row],[Highest partnership runs Players]]="","",CONCATENATE(Matches[[#This Row],[Highest partnership runs Players]]," with ",Matches[[#This Row],[Highest partnership runs]]," Runs in Partnership"))</f>
        <v>Zeeshan Ashraf, JM Vince with 68 Runs in Partnership</v>
      </c>
    </row>
    <row r="24" spans="1:39" ht="15" x14ac:dyDescent="0.25">
      <c r="A24" s="11" t="s">
        <v>345</v>
      </c>
      <c r="B24" s="12" t="s">
        <v>46</v>
      </c>
      <c r="C24" s="13">
        <v>43898</v>
      </c>
      <c r="D24" s="36" t="str">
        <f>IF(J24 ="Gladiators", "Quetta Gladiators",IF(J24="Sultans","Multan Sultans",IF(J24="United","Islamabad United",IF(J24="Zalmi","Peshawar Zalmi",IF(J24="Qalandars","Lahore Qalandars",IF(J24="Kings","Karachi Kings"," "))))))</f>
        <v>Lahore Qalandars</v>
      </c>
      <c r="E24" s="36" t="str">
        <f>IF(G24 ="Gladiators", "Quetta Gladiators",IF(G24="Sultans","Multan Sultans",IF(G24="United","Islamabad United",IF(G24="Zalmi","Peshawar Zalmi",IF(G24="Qalandars","Lahore Qalandars",IF(G24="Kings","Karachi Kings"," "))))))</f>
        <v>Karachi Kings</v>
      </c>
      <c r="F24" s="42">
        <v>1</v>
      </c>
      <c r="G24" s="39" t="str">
        <f t="shared" si="0"/>
        <v>Kings</v>
      </c>
      <c r="H24" s="39" t="str">
        <f>LEFT(Matches[[#This Row],[Teams2]],FIND("VS",Matches[[#This Row],[Teams2]])-2)</f>
        <v>Qalandars</v>
      </c>
      <c r="I24" s="39" t="str">
        <f>RIGHT(Matches[[#This Row],[Teams2]],LEN(Matches[[#This Row],[Teams2]])-FIND("VS",Matches[[#This Row],[Teams2]])-2)</f>
        <v>Kings</v>
      </c>
      <c r="J24" s="8" t="s">
        <v>17</v>
      </c>
      <c r="K24" s="8" t="str">
        <f t="shared" si="1"/>
        <v>8</v>
      </c>
      <c r="L24" s="11" t="s">
        <v>267</v>
      </c>
      <c r="M24" s="11" t="s">
        <v>346</v>
      </c>
      <c r="N24" s="14" t="s">
        <v>347</v>
      </c>
      <c r="O24" s="14">
        <v>377</v>
      </c>
      <c r="P24" s="14">
        <v>5</v>
      </c>
      <c r="Q24" s="14">
        <v>7</v>
      </c>
      <c r="R24" s="14" t="s">
        <v>182</v>
      </c>
      <c r="S24" s="14" t="s">
        <v>240</v>
      </c>
      <c r="T24" s="14">
        <v>40</v>
      </c>
      <c r="U24" s="14">
        <v>3</v>
      </c>
      <c r="V24" s="14">
        <v>12</v>
      </c>
      <c r="W24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>BR Dunk score 99* Runs on 40 Balls with 3 Boundries &amp; 12 Sixes</v>
      </c>
      <c r="X24" s="14" t="s">
        <v>182</v>
      </c>
      <c r="Y24" s="14">
        <v>247.5</v>
      </c>
      <c r="Z24" s="14" t="s">
        <v>216</v>
      </c>
      <c r="AA24" s="14" t="s">
        <v>216</v>
      </c>
      <c r="AB24" s="14" t="str">
        <f>IF(Matches[[#This Row],[Best Bowling Figuares Player]]="","",CONCATENATE("Best Bowling player was ",Matches[[#This Row],[Best Bowling Figuares Player]]," with ",Matches[[#This Row],[Best Bowling Figuares]]," Wickets"))</f>
        <v/>
      </c>
      <c r="AC24" s="14" t="s">
        <v>216</v>
      </c>
      <c r="AD24" s="14" t="s">
        <v>216</v>
      </c>
      <c r="AE24" s="14" t="str">
        <f>IF(Matches[[#This Row],[Most Dismissals Players]]="","",CONCATENATE(Matches[[#This Row],[Most Dismissals Players]], " with ",Matches[[#This Row],[Most Dismissals]]," Dismissals"))</f>
        <v/>
      </c>
      <c r="AF24" s="14" t="s">
        <v>216</v>
      </c>
      <c r="AG24" s="14" t="s">
        <v>216</v>
      </c>
      <c r="AH24" s="14" t="str">
        <f>IF(Matches[[#This Row],[Most Catches Players]]="","",CONCATENATE(Matches[[#This Row],[Most Catches Players]]," with ",Matches[[#This Row],[Most Catches]]," Catches"))</f>
        <v/>
      </c>
      <c r="AI24" s="14" t="s">
        <v>348</v>
      </c>
      <c r="AJ24" s="14" t="s">
        <v>349</v>
      </c>
      <c r="AK24" s="14" t="s">
        <v>348</v>
      </c>
      <c r="AL24" s="14" t="s">
        <v>350</v>
      </c>
      <c r="AM24" s="14" t="str">
        <f>IF(Matches[[#This Row],[Highest partnership runs Players]]="","",CONCATENATE(Matches[[#This Row],[Highest partnership runs Players]]," with ",Matches[[#This Row],[Highest partnership runs]]," Runs in Partnership"))</f>
        <v>Sohail Akhtar, BR Dunk with 140* Runs in Partnership</v>
      </c>
    </row>
    <row r="25" spans="1:39" ht="15" x14ac:dyDescent="0.25">
      <c r="A25" s="11" t="s">
        <v>351</v>
      </c>
      <c r="B25" s="12" t="s">
        <v>46</v>
      </c>
      <c r="C25" s="13">
        <v>43900</v>
      </c>
      <c r="D25" s="36" t="str">
        <f>IF(J25 ="Gladiators", "Quetta Gladiators",IF(J25="Sultans","Multan Sultans",IF(J25="United","Islamabad United",IF(J25="Zalmi","Peshawar Zalmi",IF(J25="Qalandars","Lahore Qalandars",IF(J25="Kings","Karachi Kings"," "))))))</f>
        <v>Lahore Qalandars</v>
      </c>
      <c r="E25" s="36" t="str">
        <f>IF(G25 ="Gladiators", "Quetta Gladiators",IF(G25="Sultans","Multan Sultans",IF(G25="United","Islamabad United",IF(G25="Zalmi","Peshawar Zalmi",IF(G25="Qalandars","Lahore Qalandars",IF(G25="Kings","Karachi Kings"," "))))))</f>
        <v>Peshawar Zalmi</v>
      </c>
      <c r="F25" s="42">
        <v>1</v>
      </c>
      <c r="G25" s="39" t="str">
        <f t="shared" si="0"/>
        <v>Zalmi</v>
      </c>
      <c r="H25" s="39" t="str">
        <f>LEFT(Matches[[#This Row],[Teams2]],FIND("VS",Matches[[#This Row],[Teams2]])-2)</f>
        <v>Qalandars</v>
      </c>
      <c r="I25" s="39" t="str">
        <f>RIGHT(Matches[[#This Row],[Teams2]],LEN(Matches[[#This Row],[Teams2]])-FIND("VS",Matches[[#This Row],[Teams2]])-2)</f>
        <v>Zalmi</v>
      </c>
      <c r="J25" s="8" t="s">
        <v>17</v>
      </c>
      <c r="K25" s="8" t="str">
        <f t="shared" si="1"/>
        <v>5</v>
      </c>
      <c r="L25" s="11" t="s">
        <v>257</v>
      </c>
      <c r="M25" s="11" t="s">
        <v>296</v>
      </c>
      <c r="N25" s="14" t="s">
        <v>352</v>
      </c>
      <c r="O25" s="14">
        <v>376</v>
      </c>
      <c r="P25" s="14">
        <v>1</v>
      </c>
      <c r="Q25" s="14">
        <v>8</v>
      </c>
      <c r="R25" s="14" t="s">
        <v>138</v>
      </c>
      <c r="S25" s="14">
        <v>69</v>
      </c>
      <c r="T25" s="14">
        <v>43</v>
      </c>
      <c r="U25" s="14">
        <v>4</v>
      </c>
      <c r="V25" s="14">
        <v>4</v>
      </c>
      <c r="W25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>Haider Ali score 69 Runs on 43 Balls with 4 Boundries &amp; 4 Sixes</v>
      </c>
      <c r="X25" s="14" t="s">
        <v>176</v>
      </c>
      <c r="Y25" s="14">
        <v>184.37</v>
      </c>
      <c r="Z25" s="14" t="s">
        <v>170</v>
      </c>
      <c r="AA25" s="14">
        <v>3</v>
      </c>
      <c r="AB25" s="14" t="str">
        <f>IF(Matches[[#This Row],[Best Bowling Figuares Player]]="","",CONCATENATE("Best Bowling player was ",Matches[[#This Row],[Best Bowling Figuares Player]]," with ",Matches[[#This Row],[Best Bowling Figuares]]," Wickets"))</f>
        <v>Best Bowling player was Shaheen Shah Afridi with 3 Wickets</v>
      </c>
      <c r="AC25" s="14" t="s">
        <v>182</v>
      </c>
      <c r="AD25" s="14">
        <v>1</v>
      </c>
      <c r="AE25" s="14" t="str">
        <f>IF(Matches[[#This Row],[Most Dismissals Players]]="","",CONCATENATE(Matches[[#This Row],[Most Dismissals Players]], " with ",Matches[[#This Row],[Most Dismissals]]," Dismissals"))</f>
        <v>BR Dunk with 1 Dismissals</v>
      </c>
      <c r="AF25" s="14" t="s">
        <v>168</v>
      </c>
      <c r="AG25" s="14">
        <v>2</v>
      </c>
      <c r="AH25" s="14" t="str">
        <f>IF(Matches[[#This Row],[Most Catches Players]]="","",CONCATENATE(Matches[[#This Row],[Most Catches Players]]," with ",Matches[[#This Row],[Most Catches]]," Catches"))</f>
        <v>Fakhar Zaman with 2 Catches</v>
      </c>
      <c r="AI25" s="14" t="s">
        <v>216</v>
      </c>
      <c r="AJ25" s="14" t="s">
        <v>216</v>
      </c>
      <c r="AK25" s="14" t="s">
        <v>353</v>
      </c>
      <c r="AL25" s="14">
        <v>116</v>
      </c>
      <c r="AM25" s="14" t="str">
        <f>IF(Matches[[#This Row],[Highest partnership runs Players]]="","",CONCATENATE(Matches[[#This Row],[Highest partnership runs Players]]," with ",Matches[[#This Row],[Highest partnership runs]]," Runs in Partnership"))</f>
        <v>Shoaib Malik, Haider Ali with 116 Runs in Partnership</v>
      </c>
    </row>
    <row r="26" spans="1:39" ht="15" x14ac:dyDescent="0.25">
      <c r="A26" s="11" t="s">
        <v>354</v>
      </c>
      <c r="B26" s="12" t="s">
        <v>46</v>
      </c>
      <c r="C26" s="13">
        <v>43901</v>
      </c>
      <c r="D26" s="36" t="str">
        <f>IF(J26 ="Gladiators", "Quetta Gladiators",IF(J26="Sultans","Multan Sultans",IF(J26="United","Islamabad United",IF(J26="Zalmi","Peshawar Zalmi",IF(J26="Qalandars","Lahore Qalandars",IF(J26="Kings","Karachi Kings"," "))))))</f>
        <v xml:space="preserve"> </v>
      </c>
      <c r="E26" s="36" t="str">
        <f>IF(G26 ="Gladiators", "Quetta Gladiators",IF(G26="Sultans","Multan Sultans",IF(G26="United","Islamabad United",IF(G26="Zalmi","Peshawar Zalmi",IF(G26="Qalandars","Lahore Qalandars",IF(G26="Kings","Karachi Kings"," "))))))</f>
        <v xml:space="preserve"> </v>
      </c>
      <c r="F26" s="42"/>
      <c r="G26" s="39" t="str">
        <f t="shared" si="0"/>
        <v xml:space="preserve"> </v>
      </c>
      <c r="H26" s="39" t="str">
        <f>LEFT(Matches[[#This Row],[Teams2]],FIND("VS",Matches[[#This Row],[Teams2]])-2)</f>
        <v>Sultans</v>
      </c>
      <c r="I26" s="39" t="str">
        <f>RIGHT(Matches[[#This Row],[Teams2]],LEN(Matches[[#This Row],[Teams2]])-FIND("VS",Matches[[#This Row],[Teams2]])-2)</f>
        <v>Gladiators</v>
      </c>
      <c r="J26" s="8" t="s">
        <v>304</v>
      </c>
      <c r="K26" s="8" t="str">
        <f t="shared" si="1"/>
        <v xml:space="preserve"> </v>
      </c>
      <c r="L26" s="11">
        <v>0</v>
      </c>
      <c r="M26" s="11" t="s">
        <v>300</v>
      </c>
      <c r="N26" s="14" t="s">
        <v>216</v>
      </c>
      <c r="O26" s="14" t="s">
        <v>216</v>
      </c>
      <c r="P26" s="14" t="s">
        <v>216</v>
      </c>
      <c r="Q26" s="14" t="s">
        <v>216</v>
      </c>
      <c r="R26" s="14" t="s">
        <v>216</v>
      </c>
      <c r="S26" s="14" t="s">
        <v>216</v>
      </c>
      <c r="T26" s="14" t="s">
        <v>216</v>
      </c>
      <c r="U26" s="14" t="s">
        <v>216</v>
      </c>
      <c r="V26" s="14" t="s">
        <v>216</v>
      </c>
      <c r="W26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/>
      </c>
      <c r="X26" s="14" t="s">
        <v>216</v>
      </c>
      <c r="Y26" s="14" t="s">
        <v>216</v>
      </c>
      <c r="Z26" s="14" t="s">
        <v>216</v>
      </c>
      <c r="AA26" s="14" t="s">
        <v>216</v>
      </c>
      <c r="AB26" s="14" t="str">
        <f>IF(Matches[[#This Row],[Best Bowling Figuares Player]]="","",CONCATENATE("Best Bowling player was ",Matches[[#This Row],[Best Bowling Figuares Player]]," with ",Matches[[#This Row],[Best Bowling Figuares]]," Wickets"))</f>
        <v/>
      </c>
      <c r="AC26" s="14" t="s">
        <v>216</v>
      </c>
      <c r="AD26" s="14" t="s">
        <v>216</v>
      </c>
      <c r="AE26" s="14" t="str">
        <f>IF(Matches[[#This Row],[Most Dismissals Players]]="","",CONCATENATE(Matches[[#This Row],[Most Dismissals Players]], " with ",Matches[[#This Row],[Most Dismissals]]," Dismissals"))</f>
        <v/>
      </c>
      <c r="AF26" s="14" t="s">
        <v>216</v>
      </c>
      <c r="AG26" s="14" t="s">
        <v>216</v>
      </c>
      <c r="AH26" s="14" t="str">
        <f>IF(Matches[[#This Row],[Most Catches Players]]="","",CONCATENATE(Matches[[#This Row],[Most Catches Players]]," with ",Matches[[#This Row],[Most Catches]]," Catches"))</f>
        <v/>
      </c>
      <c r="AI26" s="14" t="s">
        <v>216</v>
      </c>
      <c r="AJ26" s="14" t="s">
        <v>216</v>
      </c>
      <c r="AK26" s="14" t="s">
        <v>216</v>
      </c>
      <c r="AL26" s="14" t="s">
        <v>216</v>
      </c>
      <c r="AM26" s="14" t="str">
        <f>IF(Matches[[#This Row],[Highest partnership runs Players]]="","",CONCATENATE(Matches[[#This Row],[Highest partnership runs Players]]," with ",Matches[[#This Row],[Highest partnership runs]]," Runs in Partnership"))</f>
        <v/>
      </c>
    </row>
    <row r="27" spans="1:39" ht="15" x14ac:dyDescent="0.25">
      <c r="A27" s="11" t="s">
        <v>355</v>
      </c>
      <c r="B27" s="12" t="s">
        <v>45</v>
      </c>
      <c r="C27" s="13">
        <v>43902</v>
      </c>
      <c r="D27" s="36" t="str">
        <f>IF(J27 ="Gladiators", "Quetta Gladiators",IF(J27="Sultans","Multan Sultans",IF(J27="United","Islamabad United",IF(J27="Zalmi","Peshawar Zalmi",IF(J27="Qalandars","Lahore Qalandars",IF(J27="Kings","Karachi Kings"," "))))))</f>
        <v>Karachi Kings</v>
      </c>
      <c r="E27" s="36" t="str">
        <f>IF(G27 ="Gladiators", "Quetta Gladiators",IF(G27="Sultans","Multan Sultans",IF(G27="United","Islamabad United",IF(G27="Zalmi","Peshawar Zalmi",IF(G27="Qalandars","Lahore Qalandars",IF(G27="Kings","Karachi Kings"," "))))))</f>
        <v>Lahore Qalandars</v>
      </c>
      <c r="F27" s="42">
        <v>1</v>
      </c>
      <c r="G27" s="39" t="str">
        <f t="shared" si="0"/>
        <v>Qalandars</v>
      </c>
      <c r="H27" s="39" t="str">
        <f>LEFT(Matches[[#This Row],[Teams2]],FIND("VS",Matches[[#This Row],[Teams2]])-2)</f>
        <v>Kings</v>
      </c>
      <c r="I27" s="39" t="str">
        <f>RIGHT(Matches[[#This Row],[Teams2]],LEN(Matches[[#This Row],[Teams2]])-FIND("VS",Matches[[#This Row],[Teams2]])-2)</f>
        <v>Qalandars</v>
      </c>
      <c r="J27" s="8" t="s">
        <v>7</v>
      </c>
      <c r="K27" s="8" t="str">
        <f t="shared" si="1"/>
        <v>10</v>
      </c>
      <c r="L27" s="11" t="s">
        <v>356</v>
      </c>
      <c r="M27" s="11" t="s">
        <v>357</v>
      </c>
      <c r="N27" s="14" t="s">
        <v>358</v>
      </c>
      <c r="O27" s="14">
        <v>301</v>
      </c>
      <c r="P27" s="14">
        <v>17</v>
      </c>
      <c r="Q27" s="14">
        <v>8</v>
      </c>
      <c r="R27" s="14" t="s">
        <v>102</v>
      </c>
      <c r="S27" s="14" t="s">
        <v>228</v>
      </c>
      <c r="T27" s="14">
        <v>59</v>
      </c>
      <c r="U27" s="14">
        <v>5</v>
      </c>
      <c r="V27" s="14">
        <v>5</v>
      </c>
      <c r="W27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>Sharjeel Khan score 74* Runs on 59 Balls with 5 Boundries &amp; 5 Sixes</v>
      </c>
      <c r="X27" s="14" t="s">
        <v>216</v>
      </c>
      <c r="Y27" s="14" t="s">
        <v>216</v>
      </c>
      <c r="Z27" s="14" t="s">
        <v>216</v>
      </c>
      <c r="AA27" s="14" t="s">
        <v>216</v>
      </c>
      <c r="AB27" s="14" t="str">
        <f>IF(Matches[[#This Row],[Best Bowling Figuares Player]]="","",CONCATENATE("Best Bowling player was ",Matches[[#This Row],[Best Bowling Figuares Player]]," with ",Matches[[#This Row],[Best Bowling Figuares]]," Wickets"))</f>
        <v/>
      </c>
      <c r="AC27" s="14" t="s">
        <v>216</v>
      </c>
      <c r="AD27" s="14" t="s">
        <v>216</v>
      </c>
      <c r="AE27" s="14" t="str">
        <f>IF(Matches[[#This Row],[Most Dismissals Players]]="","",CONCATENATE(Matches[[#This Row],[Most Dismissals Players]], " with ",Matches[[#This Row],[Most Dismissals]]," Dismissals"))</f>
        <v/>
      </c>
      <c r="AF27" s="14" t="s">
        <v>216</v>
      </c>
      <c r="AG27" s="14" t="s">
        <v>216</v>
      </c>
      <c r="AH27" s="14" t="str">
        <f>IF(Matches[[#This Row],[Most Catches Players]]="","",CONCATENATE(Matches[[#This Row],[Most Catches Players]]," with ",Matches[[#This Row],[Most Catches]]," Catches"))</f>
        <v/>
      </c>
      <c r="AI27" s="14" t="s">
        <v>359</v>
      </c>
      <c r="AJ27" s="14" t="s">
        <v>360</v>
      </c>
      <c r="AK27" s="14" t="s">
        <v>359</v>
      </c>
      <c r="AL27" s="14" t="s">
        <v>361</v>
      </c>
      <c r="AM27" s="14" t="str">
        <f>IF(Matches[[#This Row],[Highest partnership runs Players]]="","",CONCATENATE(Matches[[#This Row],[Highest partnership runs Players]]," with ",Matches[[#This Row],[Highest partnership runs]]," Runs in Partnership"))</f>
        <v>Sharjeel Khan, Babar Azam with 151* Runs in Partnership</v>
      </c>
    </row>
    <row r="28" spans="1:39" ht="15" x14ac:dyDescent="0.25">
      <c r="A28" s="11" t="s">
        <v>362</v>
      </c>
      <c r="B28" s="12" t="s">
        <v>45</v>
      </c>
      <c r="C28" s="13">
        <v>43903</v>
      </c>
      <c r="D28" s="36" t="str">
        <f>IF(J28 ="Gladiators", "Quetta Gladiators",IF(J28="Sultans","Multan Sultans",IF(J28="United","Islamabad United",IF(J28="Zalmi","Peshawar Zalmi",IF(J28="Qalandars","Lahore Qalandars",IF(J28="Kings","Karachi Kings"," "))))))</f>
        <v>Multan Sultans</v>
      </c>
      <c r="E28" s="36" t="str">
        <f>IF(G28 ="Gladiators", "Quetta Gladiators",IF(G28="Sultans","Multan Sultans",IF(G28="United","Islamabad United",IF(G28="Zalmi","Peshawar Zalmi",IF(G28="Qalandars","Lahore Qalandars",IF(G28="Kings","Karachi Kings"," "))))))</f>
        <v>Peshawar Zalmi</v>
      </c>
      <c r="F28" s="42">
        <v>1</v>
      </c>
      <c r="G28" s="39" t="str">
        <f t="shared" si="0"/>
        <v>Zalmi</v>
      </c>
      <c r="H28" s="39" t="str">
        <f>LEFT(Matches[[#This Row],[Teams2]],FIND("VS",Matches[[#This Row],[Teams2]])-2)</f>
        <v>Sultans</v>
      </c>
      <c r="I28" s="39" t="str">
        <f>RIGHT(Matches[[#This Row],[Teams2]],LEN(Matches[[#This Row],[Teams2]])-FIND("VS",Matches[[#This Row],[Teams2]])-2)</f>
        <v>Zalmi</v>
      </c>
      <c r="J28" s="8" t="s">
        <v>15</v>
      </c>
      <c r="K28" s="8" t="str">
        <f t="shared" si="1"/>
        <v>3</v>
      </c>
      <c r="L28" s="11" t="s">
        <v>363</v>
      </c>
      <c r="M28" s="11" t="s">
        <v>281</v>
      </c>
      <c r="N28" s="14" t="s">
        <v>364</v>
      </c>
      <c r="O28" s="14">
        <v>305</v>
      </c>
      <c r="P28" s="14" t="s">
        <v>216</v>
      </c>
      <c r="Q28" s="14">
        <v>15</v>
      </c>
      <c r="R28" s="14" t="s">
        <v>122</v>
      </c>
      <c r="S28" s="14">
        <v>56</v>
      </c>
      <c r="T28" s="14">
        <v>41</v>
      </c>
      <c r="U28" s="14">
        <v>4</v>
      </c>
      <c r="V28" s="14">
        <v>2</v>
      </c>
      <c r="W28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>Imam-ul-Haq score 56 Runs on 41 Balls with 4 Boundries &amp; 2 Sixes</v>
      </c>
      <c r="X28" s="14" t="s">
        <v>216</v>
      </c>
      <c r="Y28" s="14" t="s">
        <v>216</v>
      </c>
      <c r="Z28" s="14" t="s">
        <v>130</v>
      </c>
      <c r="AA28" s="14">
        <v>3</v>
      </c>
      <c r="AB28" s="14" t="str">
        <f>IF(Matches[[#This Row],[Best Bowling Figuares Player]]="","",CONCATENATE("Best Bowling player was ",Matches[[#This Row],[Best Bowling Figuares Player]]," with ",Matches[[#This Row],[Best Bowling Figuares]]," Wickets"))</f>
        <v>Best Bowling player was Rahat Ali with 3 Wickets</v>
      </c>
      <c r="AC28" s="14" t="s">
        <v>121</v>
      </c>
      <c r="AD28" s="14">
        <v>2</v>
      </c>
      <c r="AE28" s="14" t="str">
        <f>IF(Matches[[#This Row],[Most Dismissals Players]]="","",CONCATENATE(Matches[[#This Row],[Most Dismissals Players]], " with ",Matches[[#This Row],[Most Dismissals]]," Dismissals"))</f>
        <v>Kamran Akmal with 2 Dismissals</v>
      </c>
      <c r="AF28" s="14" t="s">
        <v>123</v>
      </c>
      <c r="AG28" s="14">
        <v>2</v>
      </c>
      <c r="AH28" s="14" t="str">
        <f>IF(Matches[[#This Row],[Most Catches Players]]="","",CONCATENATE(Matches[[#This Row],[Most Catches Players]]," with ",Matches[[#This Row],[Most Catches]]," Catches"))</f>
        <v>Umar Amin with 2 Catches</v>
      </c>
      <c r="AI28" s="14" t="s">
        <v>216</v>
      </c>
      <c r="AJ28" s="14" t="s">
        <v>216</v>
      </c>
      <c r="AK28" s="14" t="s">
        <v>365</v>
      </c>
      <c r="AL28" s="14">
        <v>70</v>
      </c>
      <c r="AM28" s="14" t="str">
        <f>IF(Matches[[#This Row],[Highest partnership runs Players]]="","",CONCATENATE(Matches[[#This Row],[Highest partnership runs Players]]," with ",Matches[[#This Row],[Highest partnership runs]]," Runs in Partnership"))</f>
        <v>Imam-ul-Haq, Shoaib Malik with 70 Runs in Partnership</v>
      </c>
    </row>
    <row r="29" spans="1:39" ht="15" x14ac:dyDescent="0.25">
      <c r="A29" s="11" t="s">
        <v>366</v>
      </c>
      <c r="B29" s="12" t="s">
        <v>45</v>
      </c>
      <c r="C29" s="13">
        <v>43904</v>
      </c>
      <c r="D29" s="36" t="str">
        <f>IF(J29 ="Gladiators", "Quetta Gladiators",IF(J29="Sultans","Multan Sultans",IF(J29="United","Islamabad United",IF(J29="Zalmi","Peshawar Zalmi",IF(J29="Qalandars","Lahore Qalandars",IF(J29="Kings","Karachi Kings"," "))))))</f>
        <v>Karachi Kings</v>
      </c>
      <c r="E29" s="36" t="str">
        <f>IF(G29 ="Gladiators", "Quetta Gladiators",IF(G29="Sultans","Multan Sultans",IF(G29="United","Islamabad United",IF(G29="Zalmi","Peshawar Zalmi",IF(G29="Qalandars","Lahore Qalandars",IF(G29="Kings","Karachi Kings"," "))))))</f>
        <v>Islamabad United</v>
      </c>
      <c r="F29" s="42">
        <v>1</v>
      </c>
      <c r="G29" s="39" t="str">
        <f t="shared" si="0"/>
        <v>United</v>
      </c>
      <c r="H29" s="39" t="str">
        <f>LEFT(Matches[[#This Row],[Teams2]],FIND("VS",Matches[[#This Row],[Teams2]])-2)</f>
        <v>Kings</v>
      </c>
      <c r="I29" s="39" t="str">
        <f>RIGHT(Matches[[#This Row],[Teams2]],LEN(Matches[[#This Row],[Teams2]])-FIND("VS",Matches[[#This Row],[Teams2]])-2)</f>
        <v>United</v>
      </c>
      <c r="J29" s="8" t="s">
        <v>7</v>
      </c>
      <c r="K29" s="8" t="str">
        <f t="shared" si="1"/>
        <v>4</v>
      </c>
      <c r="L29" s="11" t="s">
        <v>367</v>
      </c>
      <c r="M29" s="11" t="s">
        <v>368</v>
      </c>
      <c r="N29" s="14" t="s">
        <v>369</v>
      </c>
      <c r="O29" s="14">
        <v>273</v>
      </c>
      <c r="P29" s="14">
        <v>4</v>
      </c>
      <c r="Q29" s="14">
        <v>13</v>
      </c>
      <c r="R29" s="14" t="s">
        <v>216</v>
      </c>
      <c r="S29" s="14" t="s">
        <v>216</v>
      </c>
      <c r="T29" s="14" t="s">
        <v>216</v>
      </c>
      <c r="U29" s="14" t="s">
        <v>216</v>
      </c>
      <c r="V29" s="14" t="s">
        <v>216</v>
      </c>
      <c r="W29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/>
      </c>
      <c r="X29" s="14" t="s">
        <v>102</v>
      </c>
      <c r="Y29" s="14">
        <v>264.27999999999997</v>
      </c>
      <c r="Z29" s="14" t="s">
        <v>216</v>
      </c>
      <c r="AA29" s="14" t="s">
        <v>216</v>
      </c>
      <c r="AB29" s="14" t="str">
        <f>IF(Matches[[#This Row],[Best Bowling Figuares Player]]="","",CONCATENATE("Best Bowling player was ",Matches[[#This Row],[Best Bowling Figuares Player]]," with ",Matches[[#This Row],[Best Bowling Figuares]]," Wickets"))</f>
        <v/>
      </c>
      <c r="AC29" s="14" t="s">
        <v>112</v>
      </c>
      <c r="AD29" s="14">
        <v>1</v>
      </c>
      <c r="AE29" s="14" t="str">
        <f>IF(Matches[[#This Row],[Most Dismissals Players]]="","",CONCATENATE(Matches[[#This Row],[Most Dismissals Players]], " with ",Matches[[#This Row],[Most Dismissals]]," Dismissals"))</f>
        <v>CAK Walton with 1 Dismissals</v>
      </c>
      <c r="AF29" s="14" t="s">
        <v>216</v>
      </c>
      <c r="AG29" s="14" t="s">
        <v>216</v>
      </c>
      <c r="AH29" s="14" t="str">
        <f>IF(Matches[[#This Row],[Most Catches Players]]="","",CONCATENATE(Matches[[#This Row],[Most Catches Players]]," with ",Matches[[#This Row],[Most Catches]]," Catches"))</f>
        <v/>
      </c>
      <c r="AI29" s="14" t="s">
        <v>216</v>
      </c>
      <c r="AJ29" s="14" t="s">
        <v>216</v>
      </c>
      <c r="AK29" s="14" t="s">
        <v>359</v>
      </c>
      <c r="AL29" s="14">
        <v>60</v>
      </c>
      <c r="AM29" s="14" t="str">
        <f>IF(Matches[[#This Row],[Highest partnership runs Players]]="","",CONCATENATE(Matches[[#This Row],[Highest partnership runs Players]]," with ",Matches[[#This Row],[Highest partnership runs]]," Runs in Partnership"))</f>
        <v>Sharjeel Khan, Babar Azam with 60 Runs in Partnership</v>
      </c>
    </row>
    <row r="30" spans="1:39" ht="15" x14ac:dyDescent="0.25">
      <c r="A30" s="11" t="s">
        <v>370</v>
      </c>
      <c r="B30" s="12" t="s">
        <v>46</v>
      </c>
      <c r="C30" s="13">
        <v>43905</v>
      </c>
      <c r="D30" s="36" t="str">
        <f>IF(J30 ="Gladiators", "Quetta Gladiators",IF(J30="Sultans","Multan Sultans",IF(J30="United","Islamabad United",IF(J30="Zalmi","Peshawar Zalmi",IF(J30="Qalandars","Lahore Qalandars",IF(J30="Kings","Karachi Kings"," "))))))</f>
        <v>Lahore Qalandars</v>
      </c>
      <c r="E30" s="36" t="str">
        <f>IF(G30 ="Gladiators", "Quetta Gladiators",IF(G30="Sultans","Multan Sultans",IF(G30="United","Islamabad United",IF(G30="Zalmi","Peshawar Zalmi",IF(G30="Qalandars","Lahore Qalandars",IF(G30="Kings","Karachi Kings"," "))))))</f>
        <v>Multan Sultans</v>
      </c>
      <c r="F30" s="42">
        <v>1</v>
      </c>
      <c r="G30" s="39" t="str">
        <f t="shared" si="0"/>
        <v>Sultans</v>
      </c>
      <c r="H30" s="39" t="str">
        <f>LEFT(Matches[[#This Row],[Teams2]],FIND("VS",Matches[[#This Row],[Teams2]])-2)</f>
        <v>Qalandars</v>
      </c>
      <c r="I30" s="39" t="str">
        <f>RIGHT(Matches[[#This Row],[Teams2]],LEN(Matches[[#This Row],[Teams2]])-FIND("VS",Matches[[#This Row],[Teams2]])-2)</f>
        <v>Sultans</v>
      </c>
      <c r="J30" s="8" t="s">
        <v>17</v>
      </c>
      <c r="K30" s="8" t="str">
        <f t="shared" si="1"/>
        <v>9</v>
      </c>
      <c r="L30" s="11" t="s">
        <v>343</v>
      </c>
      <c r="M30" s="11" t="s">
        <v>258</v>
      </c>
      <c r="N30" s="14" t="s">
        <v>371</v>
      </c>
      <c r="O30" s="14">
        <v>377</v>
      </c>
      <c r="P30" s="14">
        <v>7</v>
      </c>
      <c r="Q30" s="14">
        <v>12</v>
      </c>
      <c r="R30" s="14" t="s">
        <v>176</v>
      </c>
      <c r="S30" s="14" t="s">
        <v>239</v>
      </c>
      <c r="T30" s="14">
        <v>55</v>
      </c>
      <c r="U30" s="14">
        <v>12</v>
      </c>
      <c r="V30" s="14">
        <v>8</v>
      </c>
      <c r="W30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>CA Lynn score 113* Runs on 55 Balls with 12 Boundries &amp; 8 Sixes</v>
      </c>
      <c r="X30" s="14" t="s">
        <v>207</v>
      </c>
      <c r="Y30" s="14">
        <v>241.37</v>
      </c>
      <c r="Z30" s="14" t="s">
        <v>216</v>
      </c>
      <c r="AA30" s="14" t="s">
        <v>216</v>
      </c>
      <c r="AB30" s="14" t="str">
        <f>IF(Matches[[#This Row],[Best Bowling Figuares Player]]="","",CONCATENATE("Best Bowling player was ",Matches[[#This Row],[Best Bowling Figuares Player]]," with ",Matches[[#This Row],[Best Bowling Figuares]]," Wickets"))</f>
        <v/>
      </c>
      <c r="AC30" s="14" t="s">
        <v>202</v>
      </c>
      <c r="AD30" s="14">
        <v>1</v>
      </c>
      <c r="AE30" s="14" t="str">
        <f>IF(Matches[[#This Row],[Most Dismissals Players]]="","",CONCATENATE(Matches[[#This Row],[Most Dismissals Players]], " with ",Matches[[#This Row],[Most Dismissals]]," Dismissals"))</f>
        <v>Zeeshan Ashraf with 1 Dismissals</v>
      </c>
      <c r="AF30" s="14" t="s">
        <v>216</v>
      </c>
      <c r="AG30" s="14" t="s">
        <v>216</v>
      </c>
      <c r="AH30" s="14" t="str">
        <f>IF(Matches[[#This Row],[Most Catches Players]]="","",CONCATENATE(Matches[[#This Row],[Most Catches Players]]," with ",Matches[[#This Row],[Most Catches]]," Catches"))</f>
        <v/>
      </c>
      <c r="AI30" s="14" t="s">
        <v>372</v>
      </c>
      <c r="AJ30" s="14" t="s">
        <v>373</v>
      </c>
      <c r="AK30" s="14" t="s">
        <v>260</v>
      </c>
      <c r="AL30" s="14">
        <v>100</v>
      </c>
      <c r="AM30" s="14" t="str">
        <f>IF(Matches[[#This Row],[Highest partnership runs Players]]="","",CONCATENATE(Matches[[#This Row],[Highest partnership runs Players]]," with ",Matches[[#This Row],[Highest partnership runs]]," Runs in Partnership"))</f>
        <v>Fakhar Zaman, CA Lynn with 100 Runs in Partnership</v>
      </c>
    </row>
    <row r="31" spans="1:39" ht="15" x14ac:dyDescent="0.25">
      <c r="A31" s="11" t="s">
        <v>374</v>
      </c>
      <c r="B31" s="15" t="s">
        <v>45</v>
      </c>
      <c r="C31" s="16">
        <v>43905</v>
      </c>
      <c r="D31" s="36" t="str">
        <f>IF(J31 ="Gladiators", "Quetta Gladiators",IF(J31="Sultans","Multan Sultans",IF(J31="United","Islamabad United",IF(J31="Zalmi","Peshawar Zalmi",IF(J31="Qalandars","Lahore Qalandars",IF(J31="Kings","Karachi Kings"," "))))))</f>
        <v>Quetta Gladiators</v>
      </c>
      <c r="E31" s="36" t="str">
        <f>IF(G31 ="Gladiators", "Quetta Gladiators",IF(G31="Sultans","Multan Sultans",IF(G31="United","Islamabad United",IF(G31="Zalmi","Peshawar Zalmi",IF(G31="Qalandars","Lahore Qalandars",IF(G31="Kings","Karachi Kings"," "))))))</f>
        <v>Karachi Kings</v>
      </c>
      <c r="F31" s="42">
        <v>1</v>
      </c>
      <c r="G31" s="39" t="str">
        <f t="shared" si="0"/>
        <v>Kings</v>
      </c>
      <c r="H31" s="39" t="str">
        <f>LEFT(Matches[[#This Row],[Teams2]],FIND("VS",Matches[[#This Row],[Teams2]])-2)</f>
        <v>Kings</v>
      </c>
      <c r="I31" s="39" t="str">
        <f>RIGHT(Matches[[#This Row],[Teams2]],LEN(Matches[[#This Row],[Teams2]])-FIND("VS",Matches[[#This Row],[Teams2]])-2)</f>
        <v>Gladiators</v>
      </c>
      <c r="J31" s="8" t="s">
        <v>9</v>
      </c>
      <c r="K31" s="8" t="str">
        <f t="shared" si="1"/>
        <v>5</v>
      </c>
      <c r="L31" s="11" t="s">
        <v>257</v>
      </c>
      <c r="M31" s="11" t="s">
        <v>272</v>
      </c>
      <c r="N31" s="14" t="s">
        <v>375</v>
      </c>
      <c r="O31" s="14">
        <v>304</v>
      </c>
      <c r="P31" s="14">
        <v>22</v>
      </c>
      <c r="Q31" s="14">
        <v>8</v>
      </c>
      <c r="R31" s="14" t="s">
        <v>145</v>
      </c>
      <c r="S31" s="14">
        <v>66</v>
      </c>
      <c r="T31" s="14">
        <v>34</v>
      </c>
      <c r="U31" s="14">
        <v>7</v>
      </c>
      <c r="V31" s="14">
        <v>4</v>
      </c>
      <c r="W31" s="14" t="str">
        <f>IF(Matches[[#This Row],[High Score Player]]="","",CONCATENATE(Matches[[#This Row],[High Score Player]]," ","score ",Matches[[#This Row],[High Score]]," Runs"," on ",Matches[[#This Row],[Balls]]," Balls with ",Matches[[#This Row],[4s]]," Boundries &amp; ",Matches[[#This Row],[6s]]," Sixes"))</f>
        <v>SR Watson score 66 Runs on 34 Balls with 7 Boundries &amp; 4 Sixes</v>
      </c>
      <c r="X31" s="14" t="s">
        <v>145</v>
      </c>
      <c r="Y31" s="14">
        <v>194.11</v>
      </c>
      <c r="Z31" s="14" t="s">
        <v>216</v>
      </c>
      <c r="AA31" s="14" t="s">
        <v>216</v>
      </c>
      <c r="AB31" s="14" t="str">
        <f>IF(Matches[[#This Row],[Best Bowling Figuares Player]]="","",CONCATENATE("Best Bowling player was ",Matches[[#This Row],[Best Bowling Figuares Player]]," with ",Matches[[#This Row],[Best Bowling Figuares]]," Wickets"))</f>
        <v/>
      </c>
      <c r="AC31" s="14" t="s">
        <v>105</v>
      </c>
      <c r="AD31" s="14">
        <v>1</v>
      </c>
      <c r="AE31" s="14" t="str">
        <f>IF(Matches[[#This Row],[Most Dismissals Players]]="","",CONCATENATE(Matches[[#This Row],[Most Dismissals Players]], " with ",Matches[[#This Row],[Most Dismissals]]," Dismissals"))</f>
        <v>Mohammad Rizwan with 1 Dismissals</v>
      </c>
      <c r="AF31" s="14" t="s">
        <v>112</v>
      </c>
      <c r="AG31" s="14">
        <v>2</v>
      </c>
      <c r="AH31" s="14" t="str">
        <f>IF(Matches[[#This Row],[Most Catches Players]]="","",CONCATENATE(Matches[[#This Row],[Most Catches Players]]," with ",Matches[[#This Row],[Most Catches]]," Catches"))</f>
        <v>CAK Walton with 2 Catches</v>
      </c>
      <c r="AI31" s="14" t="s">
        <v>376</v>
      </c>
      <c r="AJ31" s="14" t="s">
        <v>377</v>
      </c>
      <c r="AK31" s="14" t="s">
        <v>376</v>
      </c>
      <c r="AL31" s="14">
        <v>118</v>
      </c>
      <c r="AM31" s="14" t="str">
        <f>IF(Matches[[#This Row],[Highest partnership runs Players]]="","",CONCATENATE(Matches[[#This Row],[Highest partnership runs Players]]," with ",Matches[[#This Row],[Highest partnership runs]]," Runs in Partnership"))</f>
        <v>SR Watson, Khurram Manzoor with 118 Runs in Partnership</v>
      </c>
    </row>
    <row r="32" spans="1:39" ht="15" x14ac:dyDescent="0.25">
      <c r="B32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8C72-4DD7-4629-8695-56CDE86B64E7}">
  <sheetPr>
    <tabColor rgb="FF92D050"/>
  </sheetPr>
  <dimension ref="A3:B4"/>
  <sheetViews>
    <sheetView workbookViewId="0">
      <selection activeCell="C4" sqref="C4"/>
    </sheetView>
  </sheetViews>
  <sheetFormatPr defaultRowHeight="15" x14ac:dyDescent="0.25"/>
  <cols>
    <col min="1" max="1" width="16" bestFit="1" customWidth="1"/>
  </cols>
  <sheetData>
    <row r="3" spans="1:2" x14ac:dyDescent="0.25">
      <c r="A3" t="s">
        <v>389</v>
      </c>
      <c r="B3">
        <f>SEARCH("Three",A3,1)</f>
        <v>1</v>
      </c>
    </row>
    <row r="4" spans="1:2" x14ac:dyDescent="0.25">
      <c r="A4" t="s">
        <v>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29"/>
  <sheetViews>
    <sheetView workbookViewId="0">
      <selection activeCell="I7" sqref="I7"/>
    </sheetView>
  </sheetViews>
  <sheetFormatPr defaultRowHeight="15" x14ac:dyDescent="0.25"/>
  <cols>
    <col min="1" max="1" width="10" style="1" bestFit="1" customWidth="1"/>
    <col min="2" max="2" width="13.28515625" style="1" bestFit="1" customWidth="1"/>
    <col min="3" max="3" width="12.42578125" style="1" bestFit="1" customWidth="1"/>
    <col min="4" max="4" width="9.140625" style="1"/>
    <col min="5" max="6" width="9" style="1" bestFit="1" customWidth="1"/>
    <col min="7" max="7" width="14.7109375" style="1" bestFit="1" customWidth="1"/>
    <col min="8" max="8" width="10.5703125" style="1" bestFit="1" customWidth="1"/>
    <col min="9" max="16384" width="9.140625" style="1"/>
  </cols>
  <sheetData>
    <row r="1" spans="1:9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7" t="s">
        <v>386</v>
      </c>
    </row>
    <row r="2" spans="1:9" x14ac:dyDescent="0.25">
      <c r="A2" s="1" t="s">
        <v>7</v>
      </c>
      <c r="B2" s="3" t="s">
        <v>8</v>
      </c>
      <c r="C2" s="3">
        <v>10</v>
      </c>
      <c r="D2" s="3">
        <v>5</v>
      </c>
      <c r="E2" s="3">
        <v>4</v>
      </c>
      <c r="F2" s="3">
        <v>0</v>
      </c>
      <c r="G2" s="3">
        <v>1</v>
      </c>
      <c r="H2" s="3">
        <v>11</v>
      </c>
      <c r="I2" s="3">
        <f>SUMIF(Players[Teams],TEAMS[[#This Row],[Teams]],Players[Cathes])</f>
        <v>26</v>
      </c>
    </row>
    <row r="3" spans="1:9" x14ac:dyDescent="0.25">
      <c r="A3" s="1" t="s">
        <v>9</v>
      </c>
      <c r="B3" s="3" t="s">
        <v>10</v>
      </c>
      <c r="C3" s="3">
        <v>10</v>
      </c>
      <c r="D3" s="3">
        <v>4</v>
      </c>
      <c r="E3" s="3">
        <v>5</v>
      </c>
      <c r="F3" s="3">
        <v>0</v>
      </c>
      <c r="G3" s="3">
        <v>1</v>
      </c>
      <c r="H3" s="3">
        <v>9</v>
      </c>
      <c r="I3" s="3">
        <f>SUMIF(Players[Teams],TEAMS[[#This Row],[Teams]],Players[Cathes])</f>
        <v>26</v>
      </c>
    </row>
    <row r="4" spans="1:9" x14ac:dyDescent="0.25">
      <c r="A4" s="1" t="s">
        <v>11</v>
      </c>
      <c r="B4" s="3" t="s">
        <v>12</v>
      </c>
      <c r="C4" s="3">
        <v>10</v>
      </c>
      <c r="D4" s="3">
        <v>4</v>
      </c>
      <c r="E4" s="3">
        <v>5</v>
      </c>
      <c r="F4" s="3">
        <v>0</v>
      </c>
      <c r="G4" s="3">
        <v>1</v>
      </c>
      <c r="H4" s="3">
        <v>9</v>
      </c>
      <c r="I4" s="3">
        <f>SUMIF(Players[Teams],TEAMS[[#This Row],[Teams]],Players[Cathes])</f>
        <v>24</v>
      </c>
    </row>
    <row r="5" spans="1:9" x14ac:dyDescent="0.25">
      <c r="A5" s="1" t="s">
        <v>13</v>
      </c>
      <c r="B5" s="3" t="s">
        <v>14</v>
      </c>
      <c r="C5" s="3">
        <v>10</v>
      </c>
      <c r="D5" s="3">
        <v>3</v>
      </c>
      <c r="E5" s="3">
        <v>6</v>
      </c>
      <c r="F5" s="3">
        <v>0</v>
      </c>
      <c r="G5" s="3">
        <v>1</v>
      </c>
      <c r="H5" s="3">
        <v>7</v>
      </c>
      <c r="I5" s="3">
        <f>SUMIF(Players[Teams],TEAMS[[#This Row],[Teams]],Players[Cathes])</f>
        <v>19</v>
      </c>
    </row>
    <row r="6" spans="1:9" x14ac:dyDescent="0.25">
      <c r="A6" s="1" t="s">
        <v>15</v>
      </c>
      <c r="B6" s="3" t="s">
        <v>16</v>
      </c>
      <c r="C6" s="3">
        <v>10</v>
      </c>
      <c r="D6" s="3">
        <v>6</v>
      </c>
      <c r="E6" s="3">
        <v>2</v>
      </c>
      <c r="F6" s="3">
        <v>0</v>
      </c>
      <c r="G6" s="3">
        <v>2</v>
      </c>
      <c r="H6" s="3">
        <v>14</v>
      </c>
      <c r="I6" s="3">
        <f>SUMIF(Players[Teams],TEAMS[[#This Row],[Teams]],Players[Cathes])</f>
        <v>30</v>
      </c>
    </row>
    <row r="7" spans="1:9" x14ac:dyDescent="0.25">
      <c r="A7" s="1" t="s">
        <v>17</v>
      </c>
      <c r="B7" s="3" t="s">
        <v>18</v>
      </c>
      <c r="C7" s="3">
        <v>10</v>
      </c>
      <c r="D7" s="3">
        <v>5</v>
      </c>
      <c r="E7" s="3">
        <v>5</v>
      </c>
      <c r="F7" s="3">
        <v>0</v>
      </c>
      <c r="G7" s="3">
        <v>0</v>
      </c>
      <c r="H7" s="3">
        <v>10</v>
      </c>
      <c r="I7" s="3">
        <f>SUMIF(Players[Teams],TEAMS[[#This Row],[Teams]],Players[Cathes])</f>
        <v>29</v>
      </c>
    </row>
    <row r="29" spans="1:1" ht="18.75" x14ac:dyDescent="0.25">
      <c r="A29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U173"/>
  <sheetViews>
    <sheetView workbookViewId="0">
      <selection activeCell="E10" sqref="E10"/>
    </sheetView>
  </sheetViews>
  <sheetFormatPr defaultRowHeight="15" x14ac:dyDescent="0.25"/>
  <cols>
    <col min="1" max="1" width="16.7109375" style="17" bestFit="1" customWidth="1"/>
    <col min="2" max="2" width="21.5703125" style="17" bestFit="1" customWidth="1"/>
    <col min="3" max="3" width="20.5703125" style="17" bestFit="1" customWidth="1"/>
    <col min="4" max="4" width="18" style="17" bestFit="1" customWidth="1"/>
    <col min="5" max="5" width="13.7109375" style="17" bestFit="1" customWidth="1"/>
    <col min="6" max="6" width="9.28515625" style="17" bestFit="1" customWidth="1"/>
    <col min="7" max="7" width="9.85546875" style="17" bestFit="1" customWidth="1"/>
    <col min="8" max="8" width="7.28515625" style="17" bestFit="1" customWidth="1"/>
    <col min="9" max="9" width="9.5703125" style="17" bestFit="1" customWidth="1"/>
    <col min="10" max="10" width="6.28515625" style="17" bestFit="1" customWidth="1"/>
    <col min="11" max="11" width="5.28515625" style="17" bestFit="1" customWidth="1"/>
    <col min="12" max="12" width="4.28515625" style="17" bestFit="1" customWidth="1"/>
    <col min="13" max="13" width="5.140625" style="17" bestFit="1" customWidth="1"/>
    <col min="14" max="14" width="5.140625" bestFit="1" customWidth="1"/>
    <col min="15" max="15" width="28.7109375" style="17" bestFit="1" customWidth="1"/>
    <col min="16" max="16" width="29.7109375" style="17" bestFit="1" customWidth="1"/>
    <col min="17" max="17" width="10.42578125" style="17" bestFit="1" customWidth="1"/>
    <col min="18" max="18" width="12" style="26" bestFit="1" customWidth="1"/>
    <col min="19" max="19" width="14.140625" style="17" bestFit="1" customWidth="1"/>
    <col min="20" max="20" width="12.42578125" style="17" bestFit="1" customWidth="1"/>
    <col min="21" max="21" width="9.28515625" style="17" bestFit="1" customWidth="1"/>
    <col min="22" max="22" width="11.85546875" style="17" bestFit="1" customWidth="1"/>
    <col min="23" max="23" width="10.140625" style="17" bestFit="1" customWidth="1"/>
    <col min="24" max="25" width="7" style="17" bestFit="1" customWidth="1"/>
    <col min="26" max="16384" width="9.140625" style="17"/>
  </cols>
  <sheetData>
    <row r="1" spans="1:21" x14ac:dyDescent="0.25">
      <c r="A1" s="18" t="s">
        <v>0</v>
      </c>
      <c r="B1" s="19" t="s">
        <v>48</v>
      </c>
      <c r="C1" s="19" t="s">
        <v>215</v>
      </c>
      <c r="D1" s="19" t="s">
        <v>49</v>
      </c>
      <c r="E1" s="18" t="s">
        <v>50</v>
      </c>
      <c r="F1" s="20" t="s">
        <v>51</v>
      </c>
      <c r="G1" s="20" t="s">
        <v>52</v>
      </c>
      <c r="H1" s="21" t="s">
        <v>53</v>
      </c>
      <c r="I1" s="22" t="s">
        <v>29</v>
      </c>
      <c r="J1" s="20" t="s">
        <v>54</v>
      </c>
      <c r="K1" s="20" t="s">
        <v>55</v>
      </c>
      <c r="L1" s="20" t="s">
        <v>56</v>
      </c>
      <c r="M1" s="20" t="s">
        <v>31</v>
      </c>
      <c r="N1" s="20" t="s">
        <v>32</v>
      </c>
      <c r="O1" s="2" t="s">
        <v>34</v>
      </c>
      <c r="P1" s="2" t="s">
        <v>57</v>
      </c>
      <c r="Q1" s="18" t="s">
        <v>58</v>
      </c>
      <c r="R1" s="20" t="s">
        <v>59</v>
      </c>
      <c r="S1" s="18" t="s">
        <v>60</v>
      </c>
      <c r="T1" s="18" t="s">
        <v>61</v>
      </c>
      <c r="U1" s="18" t="s">
        <v>62</v>
      </c>
    </row>
    <row r="2" spans="1:21" x14ac:dyDescent="0.25">
      <c r="A2" s="23" t="s">
        <v>14</v>
      </c>
      <c r="B2" s="23" t="s">
        <v>63</v>
      </c>
      <c r="C2" s="24" t="s">
        <v>63</v>
      </c>
      <c r="D2" s="25" t="s">
        <v>64</v>
      </c>
      <c r="E2" s="17" t="s">
        <v>65</v>
      </c>
      <c r="F2" s="17">
        <v>9</v>
      </c>
      <c r="G2" s="17">
        <v>8</v>
      </c>
      <c r="H2" s="17">
        <v>263</v>
      </c>
      <c r="I2" s="26">
        <v>77</v>
      </c>
      <c r="J2" s="17">
        <v>0</v>
      </c>
      <c r="K2" s="17">
        <v>3</v>
      </c>
      <c r="L2" s="17">
        <v>0</v>
      </c>
      <c r="M2" s="17">
        <v>16</v>
      </c>
      <c r="N2" s="17">
        <v>15</v>
      </c>
      <c r="O2" s="27">
        <v>159.38999999999999</v>
      </c>
      <c r="P2" s="27">
        <v>21.3</v>
      </c>
      <c r="Q2" s="27">
        <v>8</v>
      </c>
      <c r="R2" s="17">
        <v>37.57</v>
      </c>
      <c r="S2" s="27">
        <v>29.37</v>
      </c>
      <c r="T2" s="27" t="s">
        <v>216</v>
      </c>
      <c r="U2" s="28">
        <v>4</v>
      </c>
    </row>
    <row r="3" spans="1:21" x14ac:dyDescent="0.25">
      <c r="A3" s="23" t="s">
        <v>14</v>
      </c>
      <c r="B3" s="23" t="s">
        <v>66</v>
      </c>
      <c r="C3" s="18" t="s">
        <v>66</v>
      </c>
      <c r="E3" s="17" t="s">
        <v>65</v>
      </c>
      <c r="F3" s="17">
        <v>7</v>
      </c>
      <c r="G3" s="17">
        <v>5</v>
      </c>
      <c r="H3" s="17">
        <v>50</v>
      </c>
      <c r="I3" s="26">
        <v>20</v>
      </c>
      <c r="J3" s="17">
        <v>0</v>
      </c>
      <c r="K3" s="17">
        <v>0</v>
      </c>
      <c r="L3" s="17">
        <v>0</v>
      </c>
      <c r="M3" s="17">
        <v>7</v>
      </c>
      <c r="N3" s="17">
        <v>0</v>
      </c>
      <c r="O3" s="27">
        <v>135.13</v>
      </c>
      <c r="P3" s="27">
        <v>17.7</v>
      </c>
      <c r="Q3" s="27">
        <v>7</v>
      </c>
      <c r="R3" s="17">
        <v>16.66</v>
      </c>
      <c r="S3" s="27">
        <v>31.42</v>
      </c>
      <c r="T3" s="27" t="s">
        <v>216</v>
      </c>
      <c r="U3" s="28">
        <v>4</v>
      </c>
    </row>
    <row r="4" spans="1:21" x14ac:dyDescent="0.25">
      <c r="A4" s="23" t="s">
        <v>14</v>
      </c>
      <c r="B4" s="23" t="s">
        <v>67</v>
      </c>
      <c r="C4" s="18" t="s">
        <v>67</v>
      </c>
      <c r="E4" s="17" t="s">
        <v>65</v>
      </c>
      <c r="F4" s="17">
        <v>9</v>
      </c>
      <c r="G4" s="17">
        <v>7</v>
      </c>
      <c r="H4" s="17">
        <v>81</v>
      </c>
      <c r="I4" s="26" t="s">
        <v>217</v>
      </c>
      <c r="J4" s="17">
        <v>0</v>
      </c>
      <c r="K4" s="17">
        <v>0</v>
      </c>
      <c r="L4" s="17">
        <v>0</v>
      </c>
      <c r="M4" s="17">
        <v>7</v>
      </c>
      <c r="N4" s="17">
        <v>4</v>
      </c>
      <c r="O4" s="27">
        <v>150</v>
      </c>
      <c r="P4" s="27"/>
      <c r="Q4" s="27" t="s">
        <v>216</v>
      </c>
      <c r="R4" s="17">
        <v>16.2</v>
      </c>
      <c r="S4" s="27" t="s">
        <v>216</v>
      </c>
      <c r="T4" s="27" t="s">
        <v>216</v>
      </c>
      <c r="U4" s="28">
        <v>3</v>
      </c>
    </row>
    <row r="5" spans="1:21" x14ac:dyDescent="0.25">
      <c r="A5" s="23" t="s">
        <v>14</v>
      </c>
      <c r="B5" s="23" t="s">
        <v>68</v>
      </c>
      <c r="C5" s="18" t="s">
        <v>69</v>
      </c>
      <c r="E5" s="17" t="s">
        <v>384</v>
      </c>
      <c r="F5" s="17">
        <v>8</v>
      </c>
      <c r="G5" s="17">
        <v>8</v>
      </c>
      <c r="H5" s="17">
        <v>266</v>
      </c>
      <c r="I5" s="26" t="s">
        <v>218</v>
      </c>
      <c r="J5" s="17">
        <v>0</v>
      </c>
      <c r="K5" s="17">
        <v>2</v>
      </c>
      <c r="L5" s="17">
        <v>0</v>
      </c>
      <c r="M5" s="17">
        <v>31</v>
      </c>
      <c r="N5" s="17">
        <v>9</v>
      </c>
      <c r="O5" s="27">
        <v>156.47</v>
      </c>
      <c r="P5" s="27"/>
      <c r="Q5" s="27" t="s">
        <v>216</v>
      </c>
      <c r="R5" s="17">
        <v>38</v>
      </c>
      <c r="S5" s="27" t="s">
        <v>216</v>
      </c>
      <c r="T5" s="27">
        <v>7</v>
      </c>
      <c r="U5" s="28" t="s">
        <v>216</v>
      </c>
    </row>
    <row r="6" spans="1:21" x14ac:dyDescent="0.25">
      <c r="A6" s="23" t="s">
        <v>14</v>
      </c>
      <c r="B6" s="23" t="s">
        <v>70</v>
      </c>
      <c r="C6" s="18" t="s">
        <v>70</v>
      </c>
      <c r="E6" s="17" t="s">
        <v>65</v>
      </c>
      <c r="F6" s="17">
        <v>5</v>
      </c>
      <c r="G6" s="17">
        <v>3</v>
      </c>
      <c r="H6" s="17">
        <v>61</v>
      </c>
      <c r="I6" s="26">
        <v>37</v>
      </c>
      <c r="J6" s="17">
        <v>0</v>
      </c>
      <c r="K6" s="17">
        <v>0</v>
      </c>
      <c r="L6" s="17">
        <v>0</v>
      </c>
      <c r="M6" s="17">
        <v>5</v>
      </c>
      <c r="N6" s="17">
        <v>0</v>
      </c>
      <c r="O6" s="27">
        <v>103.38</v>
      </c>
      <c r="P6" s="27"/>
      <c r="Q6" s="27" t="s">
        <v>216</v>
      </c>
      <c r="R6" s="17">
        <v>20.329999999999998</v>
      </c>
      <c r="S6" s="27" t="s">
        <v>216</v>
      </c>
      <c r="T6" s="27" t="s">
        <v>216</v>
      </c>
      <c r="U6" s="28">
        <v>3</v>
      </c>
    </row>
    <row r="7" spans="1:21" x14ac:dyDescent="0.25">
      <c r="A7" s="23" t="s">
        <v>14</v>
      </c>
      <c r="B7" s="23" t="s">
        <v>71</v>
      </c>
      <c r="C7" s="18" t="s">
        <v>71</v>
      </c>
      <c r="E7" s="17" t="s">
        <v>65</v>
      </c>
      <c r="F7" s="17">
        <v>5</v>
      </c>
      <c r="G7" s="17">
        <v>4</v>
      </c>
      <c r="H7" s="17">
        <v>22</v>
      </c>
      <c r="I7" s="26">
        <v>8</v>
      </c>
      <c r="J7" s="17">
        <v>0</v>
      </c>
      <c r="K7" s="17">
        <v>0</v>
      </c>
      <c r="L7" s="17">
        <v>1</v>
      </c>
      <c r="M7" s="17">
        <v>0</v>
      </c>
      <c r="N7" s="17">
        <v>3</v>
      </c>
      <c r="O7" s="27">
        <v>129.41</v>
      </c>
      <c r="P7" s="27">
        <v>17.600000000000001</v>
      </c>
      <c r="Q7" s="27">
        <v>5</v>
      </c>
      <c r="R7" s="17">
        <v>5.5</v>
      </c>
      <c r="S7" s="27">
        <v>28.6</v>
      </c>
      <c r="T7" s="27" t="s">
        <v>216</v>
      </c>
      <c r="U7" s="28">
        <v>3</v>
      </c>
    </row>
    <row r="8" spans="1:21" x14ac:dyDescent="0.25">
      <c r="A8" s="23" t="s">
        <v>14</v>
      </c>
      <c r="B8" s="23" t="s">
        <v>72</v>
      </c>
      <c r="C8" s="18" t="s">
        <v>73</v>
      </c>
      <c r="E8" s="17" t="s">
        <v>65</v>
      </c>
      <c r="F8" s="17">
        <v>7</v>
      </c>
      <c r="G8" s="17">
        <v>2</v>
      </c>
      <c r="H8" s="17">
        <v>17</v>
      </c>
      <c r="I8" s="26" t="s">
        <v>219</v>
      </c>
      <c r="J8" s="17">
        <v>0</v>
      </c>
      <c r="K8" s="17">
        <v>0</v>
      </c>
      <c r="L8" s="17">
        <v>1</v>
      </c>
      <c r="M8" s="17">
        <v>2</v>
      </c>
      <c r="N8" s="17">
        <v>1</v>
      </c>
      <c r="O8" s="27">
        <v>121.42</v>
      </c>
      <c r="P8" s="27">
        <v>22.6</v>
      </c>
      <c r="Q8" s="27">
        <v>6</v>
      </c>
      <c r="R8" s="17">
        <v>17</v>
      </c>
      <c r="S8" s="27">
        <v>31.16</v>
      </c>
      <c r="T8" s="27" t="s">
        <v>216</v>
      </c>
      <c r="U8" s="28" t="s">
        <v>216</v>
      </c>
    </row>
    <row r="9" spans="1:21" x14ac:dyDescent="0.25">
      <c r="A9" s="23" t="s">
        <v>14</v>
      </c>
      <c r="B9" s="23" t="s">
        <v>74</v>
      </c>
      <c r="C9" s="18" t="s">
        <v>75</v>
      </c>
      <c r="E9" s="17" t="s">
        <v>384</v>
      </c>
      <c r="F9" s="17">
        <v>4</v>
      </c>
      <c r="G9" s="17">
        <v>4</v>
      </c>
      <c r="I9" s="26"/>
      <c r="N9" s="17"/>
      <c r="O9" s="27"/>
      <c r="P9" s="27">
        <v>33</v>
      </c>
      <c r="Q9" s="27" t="s">
        <v>216</v>
      </c>
      <c r="R9" s="17"/>
      <c r="S9" s="27" t="s">
        <v>216</v>
      </c>
      <c r="T9" s="27" t="s">
        <v>216</v>
      </c>
      <c r="U9" s="28" t="s">
        <v>216</v>
      </c>
    </row>
    <row r="10" spans="1:21" x14ac:dyDescent="0.25">
      <c r="A10" s="23" t="s">
        <v>14</v>
      </c>
      <c r="B10" s="23" t="s">
        <v>76</v>
      </c>
      <c r="C10" s="18" t="s">
        <v>77</v>
      </c>
      <c r="E10" s="17" t="s">
        <v>384</v>
      </c>
      <c r="F10" s="17">
        <v>9</v>
      </c>
      <c r="G10" s="17">
        <v>9</v>
      </c>
      <c r="H10" s="17">
        <v>206</v>
      </c>
      <c r="I10" s="26" t="s">
        <v>220</v>
      </c>
      <c r="J10" s="17">
        <v>0</v>
      </c>
      <c r="K10" s="17">
        <v>1</v>
      </c>
      <c r="L10" s="17">
        <v>0</v>
      </c>
      <c r="M10" s="17">
        <v>18</v>
      </c>
      <c r="N10" s="17">
        <v>8</v>
      </c>
      <c r="O10" s="27">
        <v>150.36000000000001</v>
      </c>
      <c r="P10" s="27"/>
      <c r="Q10" s="27" t="s">
        <v>216</v>
      </c>
      <c r="R10" s="17">
        <v>29.42</v>
      </c>
      <c r="S10" s="27" t="s">
        <v>216</v>
      </c>
      <c r="T10" s="27" t="s">
        <v>216</v>
      </c>
      <c r="U10" s="28">
        <v>2</v>
      </c>
    </row>
    <row r="11" spans="1:21" x14ac:dyDescent="0.25">
      <c r="A11" s="23" t="s">
        <v>14</v>
      </c>
      <c r="B11" s="23" t="s">
        <v>78</v>
      </c>
      <c r="C11" s="18" t="s">
        <v>79</v>
      </c>
      <c r="E11" s="17" t="s">
        <v>384</v>
      </c>
      <c r="F11" s="17">
        <v>8</v>
      </c>
      <c r="G11" s="17">
        <v>8</v>
      </c>
      <c r="H11" s="17">
        <v>248</v>
      </c>
      <c r="I11" s="26" t="s">
        <v>221</v>
      </c>
      <c r="J11" s="17">
        <v>0</v>
      </c>
      <c r="K11" s="17">
        <v>3</v>
      </c>
      <c r="L11" s="17">
        <v>1</v>
      </c>
      <c r="M11" s="17">
        <v>18</v>
      </c>
      <c r="N11" s="17">
        <v>15</v>
      </c>
      <c r="O11" s="27">
        <v>147.61000000000001</v>
      </c>
      <c r="P11" s="27"/>
      <c r="Q11" s="27" t="s">
        <v>216</v>
      </c>
      <c r="R11" s="17">
        <v>35.42</v>
      </c>
      <c r="S11" s="27" t="s">
        <v>216</v>
      </c>
      <c r="T11" s="27" t="s">
        <v>216</v>
      </c>
      <c r="U11" s="28" t="s">
        <v>216</v>
      </c>
    </row>
    <row r="12" spans="1:21" x14ac:dyDescent="0.25">
      <c r="A12" s="23" t="s">
        <v>14</v>
      </c>
      <c r="B12" s="23" t="s">
        <v>80</v>
      </c>
      <c r="C12" s="18" t="s">
        <v>80</v>
      </c>
      <c r="E12" s="17" t="s">
        <v>65</v>
      </c>
      <c r="F12" s="17">
        <v>6</v>
      </c>
      <c r="G12" s="17">
        <v>1</v>
      </c>
      <c r="H12" s="17">
        <v>0</v>
      </c>
      <c r="I12" s="26" t="s">
        <v>222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27"/>
      <c r="P12" s="27">
        <v>17.100000000000001</v>
      </c>
      <c r="Q12" s="27">
        <v>6</v>
      </c>
      <c r="R12" s="17"/>
      <c r="S12" s="27">
        <v>25.5</v>
      </c>
      <c r="T12" s="27" t="s">
        <v>216</v>
      </c>
      <c r="U12" s="28" t="s">
        <v>216</v>
      </c>
    </row>
    <row r="13" spans="1:21" x14ac:dyDescent="0.25">
      <c r="A13" s="23" t="s">
        <v>14</v>
      </c>
      <c r="B13" s="23" t="s">
        <v>81</v>
      </c>
      <c r="C13" s="18" t="s">
        <v>81</v>
      </c>
      <c r="E13" s="17" t="s">
        <v>65</v>
      </c>
      <c r="F13" s="17">
        <v>5</v>
      </c>
      <c r="G13" s="17">
        <v>4</v>
      </c>
      <c r="H13" s="17">
        <v>51</v>
      </c>
      <c r="I13" s="26">
        <v>22</v>
      </c>
      <c r="J13" s="17">
        <v>0</v>
      </c>
      <c r="K13" s="17">
        <v>0</v>
      </c>
      <c r="L13" s="17">
        <v>0</v>
      </c>
      <c r="M13" s="17">
        <v>6</v>
      </c>
      <c r="N13" s="17">
        <v>1</v>
      </c>
      <c r="O13" s="27">
        <v>141.66</v>
      </c>
      <c r="P13" s="27"/>
      <c r="Q13" s="27" t="s">
        <v>216</v>
      </c>
      <c r="R13" s="17">
        <v>12.75</v>
      </c>
      <c r="S13" s="27" t="s">
        <v>216</v>
      </c>
      <c r="T13" s="27" t="s">
        <v>216</v>
      </c>
      <c r="U13" s="28" t="s">
        <v>216</v>
      </c>
    </row>
    <row r="14" spans="1:21" x14ac:dyDescent="0.25">
      <c r="A14" s="23" t="s">
        <v>14</v>
      </c>
      <c r="B14" s="23" t="s">
        <v>82</v>
      </c>
      <c r="C14" s="18" t="s">
        <v>83</v>
      </c>
      <c r="E14" s="17" t="s">
        <v>384</v>
      </c>
      <c r="F14" s="17">
        <v>1</v>
      </c>
      <c r="G14" s="17">
        <v>1</v>
      </c>
      <c r="H14" s="17">
        <v>25</v>
      </c>
      <c r="I14" s="26">
        <v>25</v>
      </c>
      <c r="J14" s="17">
        <v>0</v>
      </c>
      <c r="K14" s="17">
        <v>0</v>
      </c>
      <c r="L14" s="17">
        <v>0</v>
      </c>
      <c r="M14" s="17">
        <v>3</v>
      </c>
      <c r="N14" s="17">
        <v>1</v>
      </c>
      <c r="O14" s="27">
        <v>131.57</v>
      </c>
      <c r="P14" s="27"/>
      <c r="Q14" s="27" t="s">
        <v>216</v>
      </c>
      <c r="R14" s="17">
        <v>25</v>
      </c>
      <c r="S14" s="27" t="s">
        <v>216</v>
      </c>
      <c r="T14" s="27">
        <v>1</v>
      </c>
      <c r="U14" s="28" t="s">
        <v>216</v>
      </c>
    </row>
    <row r="15" spans="1:21" x14ac:dyDescent="0.25">
      <c r="A15" s="23" t="s">
        <v>14</v>
      </c>
      <c r="B15" s="23" t="s">
        <v>84</v>
      </c>
      <c r="C15" s="18" t="s">
        <v>84</v>
      </c>
      <c r="E15" s="17" t="s">
        <v>65</v>
      </c>
      <c r="F15" s="17">
        <v>3</v>
      </c>
      <c r="G15" s="17">
        <v>1</v>
      </c>
      <c r="H15" s="17">
        <v>13</v>
      </c>
      <c r="I15" s="26" t="s">
        <v>223</v>
      </c>
      <c r="J15" s="17">
        <v>0</v>
      </c>
      <c r="K15" s="17">
        <v>0</v>
      </c>
      <c r="L15" s="17">
        <v>0</v>
      </c>
      <c r="M15" s="17">
        <v>1</v>
      </c>
      <c r="N15" s="17">
        <v>0</v>
      </c>
      <c r="O15" s="27">
        <v>130</v>
      </c>
      <c r="P15" s="27">
        <v>12</v>
      </c>
      <c r="Q15" s="27">
        <v>5</v>
      </c>
      <c r="R15" s="17"/>
      <c r="S15" s="27">
        <v>12.4</v>
      </c>
      <c r="T15" s="27" t="s">
        <v>216</v>
      </c>
      <c r="U15" s="28" t="s">
        <v>216</v>
      </c>
    </row>
    <row r="16" spans="1:21" x14ac:dyDescent="0.25">
      <c r="A16" s="23" t="s">
        <v>14</v>
      </c>
      <c r="B16" s="23" t="s">
        <v>85</v>
      </c>
      <c r="C16" s="18" t="s">
        <v>85</v>
      </c>
      <c r="E16" s="17" t="s">
        <v>65</v>
      </c>
      <c r="F16" s="17">
        <v>6</v>
      </c>
      <c r="G16" s="17">
        <v>1</v>
      </c>
      <c r="H16" s="17">
        <v>0</v>
      </c>
      <c r="I16" s="26" t="s">
        <v>222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27">
        <v>0</v>
      </c>
      <c r="P16" s="27">
        <v>22.5</v>
      </c>
      <c r="Q16" s="27">
        <v>4</v>
      </c>
      <c r="R16" s="17"/>
      <c r="S16" s="27">
        <v>31.25</v>
      </c>
      <c r="T16" s="27" t="s">
        <v>216</v>
      </c>
      <c r="U16" s="28" t="s">
        <v>216</v>
      </c>
    </row>
    <row r="17" spans="1:21" x14ac:dyDescent="0.25">
      <c r="A17" s="23" t="s">
        <v>14</v>
      </c>
      <c r="B17" s="23" t="s">
        <v>86</v>
      </c>
      <c r="C17" s="18" t="s">
        <v>86</v>
      </c>
      <c r="E17" s="17" t="s">
        <v>65</v>
      </c>
      <c r="F17" s="17">
        <v>3</v>
      </c>
      <c r="G17" s="17">
        <v>2</v>
      </c>
      <c r="H17" s="17">
        <v>9</v>
      </c>
      <c r="I17" s="26" t="s">
        <v>224</v>
      </c>
      <c r="J17" s="17">
        <v>0</v>
      </c>
      <c r="K17" s="17">
        <v>0</v>
      </c>
      <c r="L17" s="17">
        <v>0</v>
      </c>
      <c r="M17" s="17">
        <v>1</v>
      </c>
      <c r="N17" s="17">
        <v>0</v>
      </c>
      <c r="O17" s="27">
        <v>69.23</v>
      </c>
      <c r="P17" s="27">
        <v>12</v>
      </c>
      <c r="Q17" s="27">
        <v>4</v>
      </c>
      <c r="R17" s="17"/>
      <c r="S17" s="27">
        <v>16.25</v>
      </c>
      <c r="T17" s="27" t="s">
        <v>216</v>
      </c>
      <c r="U17" s="28" t="s">
        <v>216</v>
      </c>
    </row>
    <row r="18" spans="1:21" x14ac:dyDescent="0.25">
      <c r="A18" s="23" t="s">
        <v>14</v>
      </c>
      <c r="B18" s="23" t="s">
        <v>87</v>
      </c>
      <c r="C18" s="18" t="s">
        <v>87</v>
      </c>
      <c r="E18" s="17" t="s">
        <v>65</v>
      </c>
      <c r="F18" s="17" t="s">
        <v>216</v>
      </c>
      <c r="G18" s="17" t="s">
        <v>216</v>
      </c>
      <c r="H18" s="17" t="s">
        <v>216</v>
      </c>
      <c r="I18" s="26" t="s">
        <v>216</v>
      </c>
      <c r="J18" s="17" t="s">
        <v>216</v>
      </c>
      <c r="K18" s="17" t="s">
        <v>216</v>
      </c>
      <c r="L18" s="17" t="s">
        <v>216</v>
      </c>
      <c r="M18" s="17" t="s">
        <v>216</v>
      </c>
      <c r="N18" s="17" t="s">
        <v>216</v>
      </c>
      <c r="O18" s="27" t="s">
        <v>216</v>
      </c>
      <c r="P18" s="27" t="s">
        <v>216</v>
      </c>
      <c r="Q18" s="27" t="s">
        <v>216</v>
      </c>
      <c r="R18" s="17" t="s">
        <v>216</v>
      </c>
      <c r="S18" s="27" t="s">
        <v>216</v>
      </c>
      <c r="T18" s="27" t="s">
        <v>216</v>
      </c>
      <c r="U18" s="28" t="s">
        <v>216</v>
      </c>
    </row>
    <row r="19" spans="1:21" x14ac:dyDescent="0.25">
      <c r="A19" s="23" t="s">
        <v>14</v>
      </c>
      <c r="B19" s="23" t="s">
        <v>88</v>
      </c>
      <c r="C19" s="18" t="s">
        <v>88</v>
      </c>
      <c r="E19" s="17" t="s">
        <v>384</v>
      </c>
      <c r="F19" s="17" t="s">
        <v>216</v>
      </c>
      <c r="G19" s="17" t="s">
        <v>216</v>
      </c>
      <c r="H19" s="17" t="s">
        <v>216</v>
      </c>
      <c r="I19" s="26" t="s">
        <v>216</v>
      </c>
      <c r="J19" s="17" t="s">
        <v>216</v>
      </c>
      <c r="K19" s="17" t="s">
        <v>216</v>
      </c>
      <c r="L19" s="17" t="s">
        <v>216</v>
      </c>
      <c r="M19" s="17" t="s">
        <v>216</v>
      </c>
      <c r="N19" s="17" t="s">
        <v>216</v>
      </c>
      <c r="O19" s="27" t="s">
        <v>216</v>
      </c>
      <c r="P19" s="27" t="s">
        <v>216</v>
      </c>
      <c r="Q19" s="27" t="s">
        <v>216</v>
      </c>
      <c r="R19" s="17" t="s">
        <v>216</v>
      </c>
      <c r="S19" s="27" t="s">
        <v>216</v>
      </c>
      <c r="T19" s="27" t="s">
        <v>216</v>
      </c>
      <c r="U19" s="28" t="s">
        <v>216</v>
      </c>
    </row>
    <row r="20" spans="1:21" x14ac:dyDescent="0.25">
      <c r="A20" s="23" t="s">
        <v>14</v>
      </c>
      <c r="B20" s="23" t="s">
        <v>89</v>
      </c>
      <c r="C20" s="29" t="s">
        <v>89</v>
      </c>
      <c r="E20" s="17" t="s">
        <v>384</v>
      </c>
      <c r="F20" s="17">
        <v>4</v>
      </c>
      <c r="G20" s="17">
        <v>4</v>
      </c>
      <c r="H20" s="17">
        <v>131</v>
      </c>
      <c r="I20" s="26">
        <v>64</v>
      </c>
      <c r="J20" s="17">
        <v>0</v>
      </c>
      <c r="K20" s="17">
        <v>1</v>
      </c>
      <c r="L20" s="17">
        <v>0</v>
      </c>
      <c r="M20" s="17">
        <v>13</v>
      </c>
      <c r="N20" s="17">
        <v>5</v>
      </c>
      <c r="O20" s="27">
        <v>142.38999999999999</v>
      </c>
      <c r="P20" s="27"/>
      <c r="Q20" s="27" t="s">
        <v>216</v>
      </c>
      <c r="R20" s="17">
        <v>43.66</v>
      </c>
      <c r="S20" s="27" t="s">
        <v>216</v>
      </c>
      <c r="T20" s="27" t="s">
        <v>216</v>
      </c>
      <c r="U20" s="28" t="s">
        <v>216</v>
      </c>
    </row>
    <row r="21" spans="1:21" x14ac:dyDescent="0.25">
      <c r="A21" s="23" t="s">
        <v>8</v>
      </c>
      <c r="B21" s="23" t="s">
        <v>90</v>
      </c>
      <c r="C21" s="30" t="s">
        <v>90</v>
      </c>
      <c r="D21" s="25" t="s">
        <v>64</v>
      </c>
      <c r="E21" s="17" t="s">
        <v>65</v>
      </c>
      <c r="F21" s="17">
        <v>9</v>
      </c>
      <c r="G21" s="17">
        <v>6</v>
      </c>
      <c r="H21" s="17">
        <v>121</v>
      </c>
      <c r="I21" s="26">
        <v>50</v>
      </c>
      <c r="J21" s="17">
        <v>0</v>
      </c>
      <c r="K21" s="17">
        <v>1</v>
      </c>
      <c r="L21" s="17">
        <v>0</v>
      </c>
      <c r="M21" s="17">
        <v>9</v>
      </c>
      <c r="N21" s="17">
        <v>6</v>
      </c>
      <c r="O21" s="27">
        <v>127.36</v>
      </c>
      <c r="P21" s="27">
        <v>33.4</v>
      </c>
      <c r="Q21" s="27">
        <v>5</v>
      </c>
      <c r="R21" s="17">
        <v>30.25</v>
      </c>
      <c r="S21" s="27" t="s">
        <v>216</v>
      </c>
      <c r="T21" s="27" t="s">
        <v>216</v>
      </c>
      <c r="U21" s="28" t="s">
        <v>216</v>
      </c>
    </row>
    <row r="22" spans="1:21" x14ac:dyDescent="0.25">
      <c r="A22" s="23" t="s">
        <v>8</v>
      </c>
      <c r="B22" s="23" t="s">
        <v>91</v>
      </c>
      <c r="C22" s="31" t="s">
        <v>91</v>
      </c>
      <c r="D22" s="32"/>
      <c r="E22" s="17" t="s">
        <v>65</v>
      </c>
      <c r="F22" s="17">
        <v>10</v>
      </c>
      <c r="G22" s="17">
        <v>9</v>
      </c>
      <c r="H22" s="17">
        <v>345</v>
      </c>
      <c r="I22" s="26">
        <v>78</v>
      </c>
      <c r="J22" s="17">
        <v>0</v>
      </c>
      <c r="K22" s="17">
        <v>3</v>
      </c>
      <c r="L22" s="17">
        <v>1</v>
      </c>
      <c r="M22" s="17">
        <v>43</v>
      </c>
      <c r="N22" s="17">
        <v>3</v>
      </c>
      <c r="O22" s="27">
        <v>123.65</v>
      </c>
      <c r="P22" s="27"/>
      <c r="Q22" s="27" t="s">
        <v>216</v>
      </c>
      <c r="R22" s="17">
        <v>49.28</v>
      </c>
      <c r="S22" s="27" t="s">
        <v>216</v>
      </c>
      <c r="T22" s="27" t="s">
        <v>216</v>
      </c>
      <c r="U22" s="28">
        <v>6</v>
      </c>
    </row>
    <row r="23" spans="1:21" x14ac:dyDescent="0.25">
      <c r="A23" s="23" t="s">
        <v>8</v>
      </c>
      <c r="B23" s="23" t="s">
        <v>92</v>
      </c>
      <c r="C23" s="31" t="s">
        <v>92</v>
      </c>
      <c r="D23" s="32"/>
      <c r="E23" s="17" t="s">
        <v>65</v>
      </c>
      <c r="F23" s="17">
        <v>9</v>
      </c>
      <c r="G23" s="17">
        <v>2</v>
      </c>
      <c r="H23" s="17">
        <v>2</v>
      </c>
      <c r="I23" s="26">
        <v>2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27">
        <v>66.66</v>
      </c>
      <c r="P23" s="27">
        <v>20.9</v>
      </c>
      <c r="Q23" s="27">
        <v>10</v>
      </c>
      <c r="R23" s="17">
        <v>2</v>
      </c>
      <c r="S23" s="27">
        <v>26.2</v>
      </c>
      <c r="T23" s="27" t="s">
        <v>216</v>
      </c>
      <c r="U23" s="28" t="s">
        <v>216</v>
      </c>
    </row>
    <row r="24" spans="1:21" x14ac:dyDescent="0.25">
      <c r="A24" s="23" t="s">
        <v>8</v>
      </c>
      <c r="B24" s="23" t="s">
        <v>93</v>
      </c>
      <c r="C24" s="31" t="s">
        <v>93</v>
      </c>
      <c r="D24" s="32"/>
      <c r="E24" s="17" t="s">
        <v>65</v>
      </c>
      <c r="F24" s="17">
        <v>10</v>
      </c>
      <c r="G24" s="17">
        <v>8</v>
      </c>
      <c r="H24" s="17">
        <v>79</v>
      </c>
      <c r="I24" s="26">
        <v>25</v>
      </c>
      <c r="J24" s="17">
        <v>0</v>
      </c>
      <c r="K24" s="17">
        <v>0</v>
      </c>
      <c r="L24" s="17">
        <v>0</v>
      </c>
      <c r="M24" s="17">
        <v>6</v>
      </c>
      <c r="N24" s="17">
        <v>4</v>
      </c>
      <c r="O24" s="27">
        <v>129.5</v>
      </c>
      <c r="P24" s="27">
        <v>24</v>
      </c>
      <c r="Q24" s="27" t="s">
        <v>216</v>
      </c>
      <c r="R24" s="17">
        <v>13.16</v>
      </c>
      <c r="S24" s="27">
        <v>30.5</v>
      </c>
      <c r="T24" s="27" t="s">
        <v>216</v>
      </c>
      <c r="U24" s="28">
        <v>2</v>
      </c>
    </row>
    <row r="25" spans="1:21" x14ac:dyDescent="0.25">
      <c r="A25" s="23" t="s">
        <v>8</v>
      </c>
      <c r="B25" s="23" t="s">
        <v>94</v>
      </c>
      <c r="C25" s="31" t="s">
        <v>95</v>
      </c>
      <c r="D25" s="32"/>
      <c r="E25" s="17" t="s">
        <v>65</v>
      </c>
      <c r="F25" s="17">
        <v>3</v>
      </c>
      <c r="G25" s="17">
        <v>3</v>
      </c>
      <c r="I25" s="26"/>
      <c r="N25" s="17"/>
      <c r="O25" s="27"/>
      <c r="P25" s="27">
        <v>16.3</v>
      </c>
      <c r="Q25" s="27">
        <v>3</v>
      </c>
      <c r="R25" s="17"/>
      <c r="S25" s="27">
        <v>16</v>
      </c>
      <c r="T25" s="27" t="s">
        <v>216</v>
      </c>
      <c r="U25" s="28" t="s">
        <v>216</v>
      </c>
    </row>
    <row r="26" spans="1:21" x14ac:dyDescent="0.25">
      <c r="A26" s="23" t="s">
        <v>8</v>
      </c>
      <c r="B26" s="23" t="s">
        <v>96</v>
      </c>
      <c r="C26" s="31" t="s">
        <v>96</v>
      </c>
      <c r="D26" s="32"/>
      <c r="E26" s="17" t="s">
        <v>65</v>
      </c>
      <c r="F26" s="17">
        <v>3</v>
      </c>
      <c r="G26" s="17">
        <v>1</v>
      </c>
      <c r="H26" s="17">
        <v>1</v>
      </c>
      <c r="I26" s="26" t="s">
        <v>225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27">
        <v>50</v>
      </c>
      <c r="P26" s="27"/>
      <c r="Q26" s="27" t="s">
        <v>216</v>
      </c>
      <c r="R26" s="17"/>
      <c r="S26" s="27" t="s">
        <v>216</v>
      </c>
      <c r="T26" s="27" t="s">
        <v>216</v>
      </c>
      <c r="U26" s="28">
        <v>3</v>
      </c>
    </row>
    <row r="27" spans="1:21" x14ac:dyDescent="0.25">
      <c r="A27" s="23" t="s">
        <v>8</v>
      </c>
      <c r="B27" s="23" t="s">
        <v>97</v>
      </c>
      <c r="C27" s="31" t="s">
        <v>97</v>
      </c>
      <c r="D27" s="32"/>
      <c r="E27" s="17" t="s">
        <v>65</v>
      </c>
      <c r="F27" s="17">
        <v>6</v>
      </c>
      <c r="G27" s="17">
        <v>1</v>
      </c>
      <c r="H27" s="17">
        <v>3</v>
      </c>
      <c r="I27" s="26" t="s">
        <v>226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27">
        <v>60</v>
      </c>
      <c r="P27" s="27">
        <v>25.5</v>
      </c>
      <c r="Q27" s="27">
        <v>4</v>
      </c>
      <c r="R27" s="17"/>
      <c r="S27" s="27" t="s">
        <v>216</v>
      </c>
      <c r="T27" s="27" t="s">
        <v>216</v>
      </c>
      <c r="U27" s="28" t="s">
        <v>216</v>
      </c>
    </row>
    <row r="28" spans="1:21" x14ac:dyDescent="0.25">
      <c r="A28" s="23" t="s">
        <v>8</v>
      </c>
      <c r="B28" s="23" t="s">
        <v>98</v>
      </c>
      <c r="C28" s="31" t="s">
        <v>99</v>
      </c>
      <c r="D28" s="32"/>
      <c r="E28" s="17" t="s">
        <v>384</v>
      </c>
      <c r="F28" s="17">
        <v>7</v>
      </c>
      <c r="G28" s="17">
        <v>5</v>
      </c>
      <c r="H28" s="17">
        <v>239</v>
      </c>
      <c r="I28" s="26" t="s">
        <v>227</v>
      </c>
      <c r="J28" s="17">
        <v>0</v>
      </c>
      <c r="K28" s="17">
        <v>2</v>
      </c>
      <c r="L28" s="17">
        <v>0</v>
      </c>
      <c r="M28" s="17">
        <v>20</v>
      </c>
      <c r="N28" s="17">
        <v>12</v>
      </c>
      <c r="O28" s="27">
        <v>156.19999999999999</v>
      </c>
      <c r="P28" s="27"/>
      <c r="Q28" s="27" t="s">
        <v>216</v>
      </c>
      <c r="R28" s="17">
        <v>59.75</v>
      </c>
      <c r="S28" s="27" t="s">
        <v>216</v>
      </c>
      <c r="T28" s="27" t="s">
        <v>216</v>
      </c>
      <c r="U28" s="28">
        <v>2</v>
      </c>
    </row>
    <row r="29" spans="1:21" x14ac:dyDescent="0.25">
      <c r="A29" s="23" t="s">
        <v>8</v>
      </c>
      <c r="B29" s="23" t="s">
        <v>100</v>
      </c>
      <c r="C29" s="31" t="s">
        <v>101</v>
      </c>
      <c r="D29" s="32"/>
      <c r="E29" s="17" t="s">
        <v>384</v>
      </c>
      <c r="F29" s="17">
        <v>9</v>
      </c>
      <c r="G29" s="17">
        <v>3</v>
      </c>
      <c r="H29" s="17">
        <v>27</v>
      </c>
      <c r="I29" s="26">
        <v>14</v>
      </c>
      <c r="J29" s="17">
        <v>0</v>
      </c>
      <c r="K29" s="17">
        <v>0</v>
      </c>
      <c r="L29" s="17">
        <v>0</v>
      </c>
      <c r="M29" s="17">
        <v>2</v>
      </c>
      <c r="N29" s="17">
        <v>1</v>
      </c>
      <c r="O29" s="27">
        <v>112.5</v>
      </c>
      <c r="P29" s="27">
        <v>22</v>
      </c>
      <c r="Q29" s="27">
        <v>9</v>
      </c>
      <c r="R29" s="17">
        <v>13.5</v>
      </c>
      <c r="S29" s="27">
        <v>30.33</v>
      </c>
      <c r="T29" s="27" t="s">
        <v>216</v>
      </c>
      <c r="U29" s="28">
        <v>6</v>
      </c>
    </row>
    <row r="30" spans="1:21" x14ac:dyDescent="0.25">
      <c r="A30" s="23" t="s">
        <v>8</v>
      </c>
      <c r="B30" s="23" t="s">
        <v>102</v>
      </c>
      <c r="C30" s="31" t="s">
        <v>102</v>
      </c>
      <c r="D30" s="32"/>
      <c r="E30" s="17" t="s">
        <v>65</v>
      </c>
      <c r="F30" s="17">
        <v>10</v>
      </c>
      <c r="G30" s="17">
        <v>9</v>
      </c>
      <c r="H30" s="17">
        <v>199</v>
      </c>
      <c r="I30" s="26" t="s">
        <v>228</v>
      </c>
      <c r="J30" s="17">
        <v>0</v>
      </c>
      <c r="K30" s="17">
        <v>1</v>
      </c>
      <c r="L30" s="17">
        <v>1</v>
      </c>
      <c r="M30" s="17">
        <v>16</v>
      </c>
      <c r="N30" s="17">
        <v>16</v>
      </c>
      <c r="O30" s="27">
        <v>144.19999999999999</v>
      </c>
      <c r="P30" s="27"/>
      <c r="Q30" s="27" t="s">
        <v>216</v>
      </c>
      <c r="R30" s="17">
        <v>24.87</v>
      </c>
      <c r="S30" s="27" t="s">
        <v>216</v>
      </c>
      <c r="T30" s="27" t="s">
        <v>216</v>
      </c>
      <c r="U30" s="28" t="s">
        <v>216</v>
      </c>
    </row>
    <row r="31" spans="1:21" x14ac:dyDescent="0.25">
      <c r="A31" s="23" t="s">
        <v>8</v>
      </c>
      <c r="B31" s="23" t="s">
        <v>103</v>
      </c>
      <c r="C31" s="31" t="s">
        <v>104</v>
      </c>
      <c r="D31" s="32"/>
      <c r="E31" s="17" t="s">
        <v>384</v>
      </c>
      <c r="F31" s="17">
        <v>8</v>
      </c>
      <c r="G31" s="17">
        <v>8</v>
      </c>
      <c r="H31" s="17">
        <v>178</v>
      </c>
      <c r="I31" s="26">
        <v>62</v>
      </c>
      <c r="J31" s="17">
        <v>0</v>
      </c>
      <c r="K31" s="17">
        <v>1</v>
      </c>
      <c r="L31" s="17">
        <v>0</v>
      </c>
      <c r="M31" s="17">
        <v>13</v>
      </c>
      <c r="N31" s="17">
        <v>7</v>
      </c>
      <c r="O31" s="27">
        <v>121.08</v>
      </c>
      <c r="P31" s="27">
        <v>55</v>
      </c>
      <c r="Q31" s="27" t="s">
        <v>216</v>
      </c>
      <c r="R31" s="17">
        <v>22.25</v>
      </c>
      <c r="S31" s="27" t="s">
        <v>216</v>
      </c>
      <c r="T31" s="27" t="s">
        <v>216</v>
      </c>
      <c r="U31" s="28">
        <v>3</v>
      </c>
    </row>
    <row r="32" spans="1:21" x14ac:dyDescent="0.25">
      <c r="A32" s="23" t="s">
        <v>8</v>
      </c>
      <c r="B32" s="23" t="s">
        <v>105</v>
      </c>
      <c r="C32" s="31" t="s">
        <v>105</v>
      </c>
      <c r="D32" s="32"/>
      <c r="E32" s="17" t="s">
        <v>65</v>
      </c>
      <c r="F32" s="17">
        <v>2</v>
      </c>
      <c r="G32" s="17">
        <v>1</v>
      </c>
      <c r="H32" s="17">
        <v>0</v>
      </c>
      <c r="I32" s="26" t="s">
        <v>222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27">
        <v>0</v>
      </c>
      <c r="P32" s="27"/>
      <c r="Q32" s="27" t="s">
        <v>216</v>
      </c>
      <c r="R32" s="17"/>
      <c r="S32" s="27" t="s">
        <v>216</v>
      </c>
      <c r="T32" s="27">
        <v>3</v>
      </c>
      <c r="U32" s="28" t="s">
        <v>216</v>
      </c>
    </row>
    <row r="33" spans="1:21" x14ac:dyDescent="0.25">
      <c r="A33" s="23" t="s">
        <v>8</v>
      </c>
      <c r="B33" s="23" t="s">
        <v>106</v>
      </c>
      <c r="C33" s="31" t="s">
        <v>106</v>
      </c>
      <c r="D33" s="32"/>
      <c r="E33" s="17" t="s">
        <v>65</v>
      </c>
      <c r="F33" s="17">
        <v>6</v>
      </c>
      <c r="G33" s="17">
        <v>3</v>
      </c>
      <c r="H33" s="17">
        <v>42</v>
      </c>
      <c r="I33" s="26">
        <v>20</v>
      </c>
      <c r="J33" s="17">
        <v>0</v>
      </c>
      <c r="K33" s="17">
        <v>0</v>
      </c>
      <c r="L33" s="17">
        <v>0</v>
      </c>
      <c r="M33" s="17">
        <v>3</v>
      </c>
      <c r="N33" s="17">
        <v>3</v>
      </c>
      <c r="O33" s="27">
        <v>200</v>
      </c>
      <c r="P33" s="27">
        <v>21</v>
      </c>
      <c r="Q33" s="27">
        <v>6</v>
      </c>
      <c r="R33" s="17">
        <v>21</v>
      </c>
      <c r="S33" s="27">
        <v>29.16</v>
      </c>
      <c r="T33" s="27" t="s">
        <v>216</v>
      </c>
      <c r="U33" s="28">
        <v>2</v>
      </c>
    </row>
    <row r="34" spans="1:21" x14ac:dyDescent="0.25">
      <c r="A34" s="23" t="s">
        <v>8</v>
      </c>
      <c r="B34" s="23" t="s">
        <v>107</v>
      </c>
      <c r="C34" s="31" t="s">
        <v>107</v>
      </c>
      <c r="D34" s="32"/>
      <c r="E34" s="17" t="s">
        <v>384</v>
      </c>
      <c r="F34" s="17" t="s">
        <v>216</v>
      </c>
      <c r="G34" s="17" t="s">
        <v>216</v>
      </c>
      <c r="H34" s="17" t="s">
        <v>216</v>
      </c>
      <c r="I34" s="26" t="s">
        <v>216</v>
      </c>
      <c r="J34" s="17" t="s">
        <v>216</v>
      </c>
      <c r="K34" s="17" t="s">
        <v>216</v>
      </c>
      <c r="L34" s="17" t="s">
        <v>216</v>
      </c>
      <c r="M34" s="17" t="s">
        <v>216</v>
      </c>
      <c r="N34" s="17" t="s">
        <v>216</v>
      </c>
      <c r="O34" s="27" t="s">
        <v>216</v>
      </c>
      <c r="P34" s="27" t="s">
        <v>216</v>
      </c>
      <c r="Q34" s="27" t="s">
        <v>216</v>
      </c>
      <c r="R34" s="17" t="s">
        <v>216</v>
      </c>
      <c r="S34" s="27" t="s">
        <v>216</v>
      </c>
      <c r="T34" s="27" t="s">
        <v>216</v>
      </c>
      <c r="U34" s="28" t="s">
        <v>216</v>
      </c>
    </row>
    <row r="35" spans="1:21" x14ac:dyDescent="0.25">
      <c r="A35" s="23" t="s">
        <v>8</v>
      </c>
      <c r="B35" s="23" t="s">
        <v>108</v>
      </c>
      <c r="C35" s="31" t="s">
        <v>108</v>
      </c>
      <c r="D35" s="32"/>
      <c r="E35" s="17" t="s">
        <v>384</v>
      </c>
      <c r="F35" s="17" t="s">
        <v>216</v>
      </c>
      <c r="G35" s="17" t="s">
        <v>216</v>
      </c>
      <c r="H35" s="17" t="s">
        <v>216</v>
      </c>
      <c r="I35" s="26" t="s">
        <v>216</v>
      </c>
      <c r="J35" s="17" t="s">
        <v>216</v>
      </c>
      <c r="K35" s="17" t="s">
        <v>216</v>
      </c>
      <c r="L35" s="17" t="s">
        <v>216</v>
      </c>
      <c r="M35" s="17" t="s">
        <v>216</v>
      </c>
      <c r="N35" s="17" t="s">
        <v>216</v>
      </c>
      <c r="O35" s="27" t="s">
        <v>216</v>
      </c>
      <c r="P35" s="27" t="s">
        <v>216</v>
      </c>
      <c r="Q35" s="27" t="s">
        <v>216</v>
      </c>
      <c r="R35" s="17" t="s">
        <v>216</v>
      </c>
      <c r="S35" s="27" t="s">
        <v>216</v>
      </c>
      <c r="T35" s="27" t="s">
        <v>216</v>
      </c>
      <c r="U35" s="28" t="s">
        <v>216</v>
      </c>
    </row>
    <row r="36" spans="1:21" x14ac:dyDescent="0.25">
      <c r="A36" s="23" t="s">
        <v>8</v>
      </c>
      <c r="B36" s="23" t="s">
        <v>109</v>
      </c>
      <c r="C36" s="31" t="s">
        <v>109</v>
      </c>
      <c r="D36" s="32"/>
      <c r="E36" s="17" t="s">
        <v>384</v>
      </c>
      <c r="F36" s="17">
        <v>1</v>
      </c>
      <c r="G36" s="17">
        <v>1</v>
      </c>
      <c r="I36" s="26"/>
      <c r="N36" s="17"/>
      <c r="O36" s="27"/>
      <c r="P36" s="27">
        <v>18</v>
      </c>
      <c r="Q36" s="27" t="s">
        <v>216</v>
      </c>
      <c r="R36" s="17"/>
      <c r="S36" s="27">
        <v>36</v>
      </c>
      <c r="T36" s="27" t="s">
        <v>216</v>
      </c>
      <c r="U36" s="28" t="s">
        <v>216</v>
      </c>
    </row>
    <row r="37" spans="1:21" x14ac:dyDescent="0.25">
      <c r="A37" s="23" t="s">
        <v>8</v>
      </c>
      <c r="B37" s="23" t="s">
        <v>110</v>
      </c>
      <c r="C37" s="31" t="s">
        <v>110</v>
      </c>
      <c r="D37" s="32"/>
      <c r="E37" s="17" t="s">
        <v>65</v>
      </c>
      <c r="F37" s="17">
        <v>5</v>
      </c>
      <c r="G37" s="17">
        <v>5</v>
      </c>
      <c r="I37" s="26"/>
      <c r="N37" s="17"/>
      <c r="O37" s="27"/>
      <c r="P37" s="27">
        <v>19.600000000000001</v>
      </c>
      <c r="Q37" s="27">
        <v>5</v>
      </c>
      <c r="R37" s="17"/>
      <c r="S37" s="27">
        <v>31.8</v>
      </c>
      <c r="T37" s="27" t="s">
        <v>216</v>
      </c>
      <c r="U37" s="28" t="s">
        <v>216</v>
      </c>
    </row>
    <row r="38" spans="1:21" x14ac:dyDescent="0.25">
      <c r="A38" s="23" t="s">
        <v>8</v>
      </c>
      <c r="B38" s="23" t="s">
        <v>111</v>
      </c>
      <c r="C38" s="31" t="s">
        <v>111</v>
      </c>
      <c r="D38" s="32"/>
      <c r="E38" s="17" t="s">
        <v>65</v>
      </c>
      <c r="F38" s="17" t="s">
        <v>216</v>
      </c>
      <c r="G38" s="17" t="s">
        <v>216</v>
      </c>
      <c r="H38" s="17" t="s">
        <v>216</v>
      </c>
      <c r="I38" s="26" t="s">
        <v>216</v>
      </c>
      <c r="J38" s="17" t="s">
        <v>216</v>
      </c>
      <c r="K38" s="17" t="s">
        <v>216</v>
      </c>
      <c r="L38" s="17" t="s">
        <v>216</v>
      </c>
      <c r="M38" s="17" t="s">
        <v>216</v>
      </c>
      <c r="N38" s="17" t="s">
        <v>216</v>
      </c>
      <c r="O38" s="27" t="s">
        <v>216</v>
      </c>
      <c r="P38" s="27" t="s">
        <v>216</v>
      </c>
      <c r="Q38" s="27" t="s">
        <v>216</v>
      </c>
      <c r="R38" s="17" t="s">
        <v>216</v>
      </c>
      <c r="S38" s="27" t="s">
        <v>216</v>
      </c>
      <c r="T38" s="27" t="s">
        <v>216</v>
      </c>
      <c r="U38" s="28" t="s">
        <v>216</v>
      </c>
    </row>
    <row r="39" spans="1:21" x14ac:dyDescent="0.25">
      <c r="A39" s="23" t="s">
        <v>8</v>
      </c>
      <c r="B39" s="23" t="s">
        <v>112</v>
      </c>
      <c r="C39" s="29" t="s">
        <v>112</v>
      </c>
      <c r="D39" s="32"/>
      <c r="E39" s="17" t="s">
        <v>384</v>
      </c>
      <c r="F39" s="17">
        <v>10</v>
      </c>
      <c r="G39" s="17">
        <v>8</v>
      </c>
      <c r="H39" s="17">
        <v>152</v>
      </c>
      <c r="I39" s="26">
        <v>45</v>
      </c>
      <c r="J39" s="17">
        <v>0</v>
      </c>
      <c r="K39" s="17">
        <v>0</v>
      </c>
      <c r="L39" s="17">
        <v>0</v>
      </c>
      <c r="M39" s="17">
        <v>14</v>
      </c>
      <c r="N39" s="17">
        <v>8</v>
      </c>
      <c r="O39" s="27">
        <v>156.69999999999999</v>
      </c>
      <c r="P39" s="27"/>
      <c r="Q39" s="27" t="s">
        <v>216</v>
      </c>
      <c r="R39" s="17">
        <v>25.33</v>
      </c>
      <c r="S39" s="27" t="s">
        <v>216</v>
      </c>
      <c r="T39" s="27">
        <v>7</v>
      </c>
      <c r="U39" s="28">
        <v>2</v>
      </c>
    </row>
    <row r="40" spans="1:21" x14ac:dyDescent="0.25">
      <c r="A40" s="23" t="s">
        <v>8</v>
      </c>
      <c r="B40" s="23" t="s">
        <v>113</v>
      </c>
      <c r="C40" s="33" t="s">
        <v>113</v>
      </c>
      <c r="D40" s="32"/>
      <c r="E40" s="17" t="s">
        <v>384</v>
      </c>
      <c r="F40" s="17">
        <v>1</v>
      </c>
      <c r="G40" s="17">
        <v>1</v>
      </c>
      <c r="I40" s="26"/>
      <c r="N40" s="17"/>
      <c r="O40" s="27"/>
      <c r="P40" s="27"/>
      <c r="Q40" s="27" t="s">
        <v>216</v>
      </c>
      <c r="R40" s="17"/>
      <c r="S40" s="27" t="s">
        <v>216</v>
      </c>
      <c r="T40" s="27" t="s">
        <v>216</v>
      </c>
      <c r="U40" s="28" t="s">
        <v>216</v>
      </c>
    </row>
    <row r="41" spans="1:21" x14ac:dyDescent="0.25">
      <c r="A41" s="23" t="s">
        <v>8</v>
      </c>
      <c r="B41" s="23" t="s">
        <v>114</v>
      </c>
      <c r="C41" s="33" t="s">
        <v>114</v>
      </c>
      <c r="D41" s="32"/>
      <c r="E41" s="17" t="s">
        <v>65</v>
      </c>
      <c r="F41" s="17">
        <v>1</v>
      </c>
      <c r="G41" s="17">
        <v>1</v>
      </c>
      <c r="I41" s="26"/>
      <c r="N41" s="17"/>
      <c r="O41" s="27"/>
      <c r="P41" s="27">
        <v>12</v>
      </c>
      <c r="Q41" s="27" t="s">
        <v>216</v>
      </c>
      <c r="R41" s="17"/>
      <c r="S41" s="27">
        <v>9.5</v>
      </c>
      <c r="T41" s="27" t="s">
        <v>216</v>
      </c>
      <c r="U41" s="28" t="s">
        <v>216</v>
      </c>
    </row>
    <row r="42" spans="1:21" x14ac:dyDescent="0.25">
      <c r="A42" s="23" t="s">
        <v>12</v>
      </c>
      <c r="B42" s="23" t="s">
        <v>115</v>
      </c>
      <c r="C42" s="24" t="s">
        <v>116</v>
      </c>
      <c r="D42" s="25" t="s">
        <v>64</v>
      </c>
      <c r="E42" s="17" t="s">
        <v>384</v>
      </c>
      <c r="F42" s="17">
        <v>4</v>
      </c>
      <c r="G42" s="17">
        <v>3</v>
      </c>
      <c r="H42" s="17">
        <v>44</v>
      </c>
      <c r="I42" s="26">
        <v>30</v>
      </c>
      <c r="J42" s="17">
        <v>0</v>
      </c>
      <c r="K42" s="17">
        <v>0</v>
      </c>
      <c r="L42" s="17">
        <v>0</v>
      </c>
      <c r="M42" s="17">
        <v>2</v>
      </c>
      <c r="N42" s="17">
        <v>2</v>
      </c>
      <c r="O42" s="27">
        <v>104.76</v>
      </c>
      <c r="P42" s="27">
        <v>6</v>
      </c>
      <c r="Q42" s="27" t="s">
        <v>216</v>
      </c>
      <c r="R42" s="17">
        <v>14.66</v>
      </c>
      <c r="S42" s="27">
        <v>9</v>
      </c>
      <c r="T42" s="27" t="s">
        <v>216</v>
      </c>
      <c r="U42" s="28" t="s">
        <v>216</v>
      </c>
    </row>
    <row r="43" spans="1:21" x14ac:dyDescent="0.25">
      <c r="A43" s="23" t="s">
        <v>12</v>
      </c>
      <c r="B43" s="23" t="s">
        <v>117</v>
      </c>
      <c r="C43" s="18" t="s">
        <v>117</v>
      </c>
      <c r="E43" s="17" t="s">
        <v>65</v>
      </c>
      <c r="F43" s="17">
        <v>9</v>
      </c>
      <c r="G43" s="17">
        <v>5</v>
      </c>
      <c r="H43" s="17">
        <v>29</v>
      </c>
      <c r="I43" s="26" t="s">
        <v>229</v>
      </c>
      <c r="J43" s="17">
        <v>0</v>
      </c>
      <c r="K43" s="17">
        <v>0</v>
      </c>
      <c r="L43" s="17">
        <v>0</v>
      </c>
      <c r="M43" s="17">
        <v>3</v>
      </c>
      <c r="N43" s="17">
        <v>1</v>
      </c>
      <c r="O43" s="27">
        <v>152.63</v>
      </c>
      <c r="P43" s="27">
        <v>24</v>
      </c>
      <c r="Q43" s="27">
        <v>8</v>
      </c>
      <c r="R43" s="17">
        <v>14.5</v>
      </c>
      <c r="S43" s="27">
        <v>34.369999999999997</v>
      </c>
      <c r="T43" s="27" t="s">
        <v>216</v>
      </c>
      <c r="U43" s="28">
        <v>2</v>
      </c>
    </row>
    <row r="44" spans="1:21" x14ac:dyDescent="0.25">
      <c r="A44" s="23" t="s">
        <v>12</v>
      </c>
      <c r="B44" s="23" t="s">
        <v>118</v>
      </c>
      <c r="C44" s="18" t="s">
        <v>118</v>
      </c>
      <c r="D44" s="17" t="s">
        <v>119</v>
      </c>
      <c r="E44" s="17" t="s">
        <v>384</v>
      </c>
      <c r="F44" s="17" t="s">
        <v>216</v>
      </c>
      <c r="G44" s="17" t="s">
        <v>216</v>
      </c>
      <c r="H44" s="17" t="s">
        <v>216</v>
      </c>
      <c r="I44" s="26" t="s">
        <v>216</v>
      </c>
      <c r="J44" s="17" t="s">
        <v>216</v>
      </c>
      <c r="K44" s="17" t="s">
        <v>216</v>
      </c>
      <c r="L44" s="17" t="s">
        <v>216</v>
      </c>
      <c r="M44" s="17" t="s">
        <v>216</v>
      </c>
      <c r="N44" s="17" t="s">
        <v>216</v>
      </c>
      <c r="O44" s="27" t="s">
        <v>216</v>
      </c>
      <c r="P44" s="27" t="s">
        <v>216</v>
      </c>
      <c r="Q44" s="27" t="s">
        <v>216</v>
      </c>
      <c r="R44" s="17" t="s">
        <v>216</v>
      </c>
      <c r="S44" s="27" t="s">
        <v>216</v>
      </c>
      <c r="T44" s="27" t="s">
        <v>216</v>
      </c>
      <c r="U44" s="28" t="s">
        <v>216</v>
      </c>
    </row>
    <row r="45" spans="1:21" x14ac:dyDescent="0.25">
      <c r="A45" s="23" t="s">
        <v>12</v>
      </c>
      <c r="B45" s="23" t="s">
        <v>120</v>
      </c>
      <c r="C45" s="18" t="s">
        <v>120</v>
      </c>
      <c r="E45" s="17" t="s">
        <v>65</v>
      </c>
      <c r="F45" s="17">
        <v>9</v>
      </c>
      <c r="G45" s="17">
        <v>6</v>
      </c>
      <c r="H45" s="17">
        <v>28</v>
      </c>
      <c r="I45" s="26" t="s">
        <v>223</v>
      </c>
      <c r="J45" s="17">
        <v>0</v>
      </c>
      <c r="K45" s="17">
        <v>0</v>
      </c>
      <c r="L45" s="17">
        <v>1</v>
      </c>
      <c r="M45" s="17">
        <v>2</v>
      </c>
      <c r="N45" s="17">
        <v>1</v>
      </c>
      <c r="O45" s="27">
        <v>90.32</v>
      </c>
      <c r="P45" s="27">
        <v>17.3</v>
      </c>
      <c r="Q45" s="27">
        <v>11</v>
      </c>
      <c r="R45" s="17">
        <v>5.6</v>
      </c>
      <c r="S45" s="27">
        <v>23.18</v>
      </c>
      <c r="T45" s="27" t="s">
        <v>216</v>
      </c>
      <c r="U45" s="28" t="s">
        <v>216</v>
      </c>
    </row>
    <row r="46" spans="1:21" x14ac:dyDescent="0.25">
      <c r="A46" s="23" t="s">
        <v>12</v>
      </c>
      <c r="B46" s="23" t="s">
        <v>121</v>
      </c>
      <c r="C46" s="18" t="s">
        <v>121</v>
      </c>
      <c r="E46" s="17" t="s">
        <v>65</v>
      </c>
      <c r="F46" s="17">
        <v>9</v>
      </c>
      <c r="G46" s="17">
        <v>9</v>
      </c>
      <c r="H46" s="17">
        <v>251</v>
      </c>
      <c r="I46" s="26">
        <v>101</v>
      </c>
      <c r="J46" s="17">
        <v>1</v>
      </c>
      <c r="K46" s="17">
        <v>0</v>
      </c>
      <c r="L46" s="17">
        <v>0</v>
      </c>
      <c r="M46" s="17">
        <v>31</v>
      </c>
      <c r="N46" s="17">
        <v>10</v>
      </c>
      <c r="O46" s="27">
        <v>161.93</v>
      </c>
      <c r="P46" s="27"/>
      <c r="Q46" s="27" t="s">
        <v>216</v>
      </c>
      <c r="R46" s="17">
        <v>27.88</v>
      </c>
      <c r="S46" s="27" t="s">
        <v>216</v>
      </c>
      <c r="T46" s="27">
        <v>5</v>
      </c>
      <c r="U46" s="28" t="s">
        <v>216</v>
      </c>
    </row>
    <row r="47" spans="1:21" x14ac:dyDescent="0.25">
      <c r="A47" s="23" t="s">
        <v>12</v>
      </c>
      <c r="B47" s="23" t="s">
        <v>122</v>
      </c>
      <c r="C47" s="18" t="s">
        <v>122</v>
      </c>
      <c r="E47" s="17" t="s">
        <v>65</v>
      </c>
      <c r="F47" s="17">
        <v>3</v>
      </c>
      <c r="G47" s="17">
        <v>3</v>
      </c>
      <c r="H47" s="17">
        <v>70</v>
      </c>
      <c r="I47" s="26">
        <v>56</v>
      </c>
      <c r="J47" s="17">
        <v>0</v>
      </c>
      <c r="K47" s="17">
        <v>1</v>
      </c>
      <c r="L47" s="17">
        <v>0</v>
      </c>
      <c r="M47" s="17">
        <v>6</v>
      </c>
      <c r="N47" s="17">
        <v>2</v>
      </c>
      <c r="O47" s="27">
        <v>122.8</v>
      </c>
      <c r="P47" s="27"/>
      <c r="Q47" s="27" t="s">
        <v>216</v>
      </c>
      <c r="R47" s="17">
        <v>23.33</v>
      </c>
      <c r="S47" s="27" t="s">
        <v>216</v>
      </c>
      <c r="T47" s="27" t="s">
        <v>216</v>
      </c>
      <c r="U47" s="28" t="s">
        <v>216</v>
      </c>
    </row>
    <row r="48" spans="1:21" x14ac:dyDescent="0.25">
      <c r="A48" s="23" t="s">
        <v>12</v>
      </c>
      <c r="B48" s="23" t="s">
        <v>123</v>
      </c>
      <c r="C48" s="18" t="s">
        <v>123</v>
      </c>
      <c r="E48" s="17" t="s">
        <v>65</v>
      </c>
      <c r="F48" s="17">
        <v>1</v>
      </c>
      <c r="G48" s="17">
        <v>1</v>
      </c>
      <c r="H48" s="17">
        <v>29</v>
      </c>
      <c r="I48" s="26">
        <v>29</v>
      </c>
      <c r="J48" s="17">
        <v>0</v>
      </c>
      <c r="K48" s="17">
        <v>0</v>
      </c>
      <c r="L48" s="17">
        <v>0</v>
      </c>
      <c r="M48" s="17">
        <v>4</v>
      </c>
      <c r="N48" s="17">
        <v>0</v>
      </c>
      <c r="O48" s="27">
        <v>126.08</v>
      </c>
      <c r="P48" s="27"/>
      <c r="Q48" s="27" t="s">
        <v>216</v>
      </c>
      <c r="R48" s="17">
        <v>29</v>
      </c>
      <c r="S48" s="27" t="s">
        <v>216</v>
      </c>
      <c r="T48" s="27" t="s">
        <v>216</v>
      </c>
      <c r="U48" s="28">
        <v>2</v>
      </c>
    </row>
    <row r="49" spans="1:21" x14ac:dyDescent="0.25">
      <c r="A49" s="23" t="s">
        <v>12</v>
      </c>
      <c r="B49" s="23" t="s">
        <v>124</v>
      </c>
      <c r="C49" s="18" t="s">
        <v>125</v>
      </c>
      <c r="E49" s="17" t="s">
        <v>384</v>
      </c>
      <c r="F49" s="17">
        <v>7</v>
      </c>
      <c r="G49" s="17">
        <v>7</v>
      </c>
      <c r="H49" s="17">
        <v>74</v>
      </c>
      <c r="I49" s="26">
        <v>34</v>
      </c>
      <c r="J49" s="17">
        <v>0</v>
      </c>
      <c r="K49" s="17">
        <v>0</v>
      </c>
      <c r="L49" s="17">
        <v>2</v>
      </c>
      <c r="M49" s="17">
        <v>9</v>
      </c>
      <c r="N49" s="17">
        <v>2</v>
      </c>
      <c r="O49" s="27">
        <v>129.82</v>
      </c>
      <c r="P49" s="27"/>
      <c r="Q49" s="27" t="s">
        <v>216</v>
      </c>
      <c r="R49" s="17">
        <v>12.33</v>
      </c>
      <c r="S49" s="27" t="s">
        <v>216</v>
      </c>
      <c r="T49" s="27" t="s">
        <v>216</v>
      </c>
      <c r="U49" s="28">
        <v>7</v>
      </c>
    </row>
    <row r="50" spans="1:21" x14ac:dyDescent="0.25">
      <c r="A50" s="23" t="s">
        <v>12</v>
      </c>
      <c r="B50" s="23" t="s">
        <v>126</v>
      </c>
      <c r="C50" s="18" t="s">
        <v>126</v>
      </c>
      <c r="E50" s="17" t="s">
        <v>65</v>
      </c>
      <c r="F50" s="17">
        <v>8</v>
      </c>
      <c r="G50" s="17">
        <v>7</v>
      </c>
      <c r="H50" s="17">
        <v>239</v>
      </c>
      <c r="I50" s="26">
        <v>68</v>
      </c>
      <c r="J50" s="17">
        <v>0</v>
      </c>
      <c r="K50" s="17">
        <v>3</v>
      </c>
      <c r="L50" s="17">
        <v>0</v>
      </c>
      <c r="M50" s="17">
        <v>25</v>
      </c>
      <c r="N50" s="17">
        <v>6</v>
      </c>
      <c r="O50" s="27">
        <v>134.26</v>
      </c>
      <c r="P50" s="27"/>
      <c r="Q50" s="27" t="s">
        <v>216</v>
      </c>
      <c r="R50" s="17">
        <v>34.14</v>
      </c>
      <c r="S50" s="27" t="s">
        <v>216</v>
      </c>
      <c r="T50" s="27" t="s">
        <v>216</v>
      </c>
      <c r="U50" s="28">
        <v>3</v>
      </c>
    </row>
    <row r="51" spans="1:21" x14ac:dyDescent="0.25">
      <c r="A51" s="23" t="s">
        <v>12</v>
      </c>
      <c r="B51" s="23" t="s">
        <v>127</v>
      </c>
      <c r="C51" s="18" t="s">
        <v>128</v>
      </c>
      <c r="E51" s="17" t="s">
        <v>384</v>
      </c>
      <c r="F51" s="17">
        <v>4</v>
      </c>
      <c r="G51" s="17">
        <v>4</v>
      </c>
      <c r="H51" s="17">
        <v>49</v>
      </c>
      <c r="I51" s="26">
        <v>22</v>
      </c>
      <c r="J51" s="17">
        <v>0</v>
      </c>
      <c r="K51" s="17">
        <v>0</v>
      </c>
      <c r="L51" s="17">
        <v>1</v>
      </c>
      <c r="M51" s="17">
        <v>1</v>
      </c>
      <c r="N51" s="17">
        <v>1</v>
      </c>
      <c r="O51" s="27">
        <v>108.88</v>
      </c>
      <c r="P51" s="27"/>
      <c r="Q51" s="27" t="s">
        <v>216</v>
      </c>
      <c r="R51" s="17">
        <v>16.329999999999998</v>
      </c>
      <c r="S51" s="27" t="s">
        <v>216</v>
      </c>
      <c r="T51" s="27" t="s">
        <v>216</v>
      </c>
      <c r="U51" s="28" t="s">
        <v>216</v>
      </c>
    </row>
    <row r="52" spans="1:21" x14ac:dyDescent="0.25">
      <c r="A52" s="23" t="s">
        <v>12</v>
      </c>
      <c r="B52" s="23" t="s">
        <v>129</v>
      </c>
      <c r="C52" s="18" t="s">
        <v>129</v>
      </c>
      <c r="E52" s="17" t="s">
        <v>65</v>
      </c>
      <c r="F52" s="17">
        <v>2</v>
      </c>
      <c r="G52" s="17">
        <v>1</v>
      </c>
      <c r="H52" s="17">
        <v>0</v>
      </c>
      <c r="I52" s="26">
        <v>0</v>
      </c>
      <c r="J52" s="17">
        <v>0</v>
      </c>
      <c r="K52" s="17">
        <v>0</v>
      </c>
      <c r="L52" s="17">
        <v>1</v>
      </c>
      <c r="M52" s="17">
        <v>0</v>
      </c>
      <c r="N52" s="17">
        <v>0</v>
      </c>
      <c r="O52" s="27">
        <v>0</v>
      </c>
      <c r="P52" s="27">
        <v>24</v>
      </c>
      <c r="Q52" s="27" t="s">
        <v>216</v>
      </c>
      <c r="R52" s="17">
        <v>0</v>
      </c>
      <c r="S52" s="27">
        <v>35</v>
      </c>
      <c r="T52" s="27" t="s">
        <v>216</v>
      </c>
      <c r="U52" s="28" t="s">
        <v>216</v>
      </c>
    </row>
    <row r="53" spans="1:21" x14ac:dyDescent="0.25">
      <c r="A53" s="23" t="s">
        <v>12</v>
      </c>
      <c r="B53" s="23" t="s">
        <v>130</v>
      </c>
      <c r="C53" s="18" t="s">
        <v>130</v>
      </c>
      <c r="E53" s="17" t="s">
        <v>65</v>
      </c>
      <c r="F53" s="17">
        <v>9</v>
      </c>
      <c r="G53" s="17">
        <v>1</v>
      </c>
      <c r="H53" s="17">
        <v>1</v>
      </c>
      <c r="I53" s="26">
        <v>1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27">
        <v>16.66</v>
      </c>
      <c r="P53" s="27">
        <v>24.1</v>
      </c>
      <c r="Q53" s="27">
        <v>8</v>
      </c>
      <c r="R53" s="17">
        <v>1</v>
      </c>
      <c r="S53" s="27">
        <v>34.75</v>
      </c>
      <c r="T53" s="27" t="s">
        <v>216</v>
      </c>
      <c r="U53" s="28" t="s">
        <v>216</v>
      </c>
    </row>
    <row r="54" spans="1:21" x14ac:dyDescent="0.25">
      <c r="A54" s="23" t="s">
        <v>12</v>
      </c>
      <c r="B54" s="23" t="s">
        <v>131</v>
      </c>
      <c r="C54" s="18" t="s">
        <v>131</v>
      </c>
      <c r="E54" s="17" t="s">
        <v>384</v>
      </c>
      <c r="F54" s="17" t="s">
        <v>216</v>
      </c>
      <c r="G54" s="17" t="s">
        <v>216</v>
      </c>
      <c r="H54" s="17" t="s">
        <v>216</v>
      </c>
      <c r="I54" s="26" t="s">
        <v>216</v>
      </c>
      <c r="J54" s="17" t="s">
        <v>216</v>
      </c>
      <c r="K54" s="17" t="s">
        <v>216</v>
      </c>
      <c r="L54" s="17" t="s">
        <v>216</v>
      </c>
      <c r="M54" s="17" t="s">
        <v>216</v>
      </c>
      <c r="N54" s="17" t="s">
        <v>216</v>
      </c>
      <c r="O54" s="27" t="s">
        <v>216</v>
      </c>
      <c r="P54" s="27" t="s">
        <v>216</v>
      </c>
      <c r="Q54" s="27" t="s">
        <v>216</v>
      </c>
      <c r="R54" s="17" t="s">
        <v>216</v>
      </c>
      <c r="S54" s="27" t="s">
        <v>216</v>
      </c>
      <c r="T54" s="27" t="s">
        <v>216</v>
      </c>
      <c r="U54" s="28" t="s">
        <v>216</v>
      </c>
    </row>
    <row r="55" spans="1:21" x14ac:dyDescent="0.25">
      <c r="A55" s="23" t="s">
        <v>12</v>
      </c>
      <c r="B55" s="23" t="s">
        <v>132</v>
      </c>
      <c r="C55" s="18" t="s">
        <v>132</v>
      </c>
      <c r="E55" s="17" t="s">
        <v>65</v>
      </c>
      <c r="F55" s="17">
        <v>1</v>
      </c>
      <c r="G55" s="17">
        <v>1</v>
      </c>
      <c r="H55" s="17">
        <v>7</v>
      </c>
      <c r="I55" s="26" t="s">
        <v>230</v>
      </c>
      <c r="J55" s="17">
        <v>0</v>
      </c>
      <c r="K55" s="17">
        <v>0</v>
      </c>
      <c r="L55" s="17">
        <v>0</v>
      </c>
      <c r="M55" s="17">
        <v>1</v>
      </c>
      <c r="N55" s="17">
        <v>0</v>
      </c>
      <c r="O55" s="27">
        <v>100</v>
      </c>
      <c r="P55" s="27"/>
      <c r="Q55" s="27" t="s">
        <v>216</v>
      </c>
      <c r="R55" s="17"/>
      <c r="S55" s="27" t="s">
        <v>216</v>
      </c>
      <c r="T55" s="27" t="s">
        <v>216</v>
      </c>
      <c r="U55" s="28" t="s">
        <v>216</v>
      </c>
    </row>
    <row r="56" spans="1:21" x14ac:dyDescent="0.25">
      <c r="A56" s="23" t="s">
        <v>12</v>
      </c>
      <c r="B56" s="23" t="s">
        <v>133</v>
      </c>
      <c r="C56" s="18" t="s">
        <v>134</v>
      </c>
      <c r="E56" s="17" t="s">
        <v>65</v>
      </c>
      <c r="F56" s="17">
        <v>4</v>
      </c>
      <c r="G56" s="17">
        <v>1</v>
      </c>
      <c r="H56" s="17">
        <v>7</v>
      </c>
      <c r="I56" s="26" t="s">
        <v>230</v>
      </c>
      <c r="J56" s="17">
        <v>0</v>
      </c>
      <c r="K56" s="17">
        <v>0</v>
      </c>
      <c r="L56" s="17">
        <v>0</v>
      </c>
      <c r="M56" s="17">
        <v>1</v>
      </c>
      <c r="N56" s="17">
        <v>0</v>
      </c>
      <c r="O56" s="27">
        <v>77.77</v>
      </c>
      <c r="P56" s="27">
        <v>24</v>
      </c>
      <c r="Q56" s="27">
        <v>3</v>
      </c>
      <c r="R56" s="17"/>
      <c r="S56" s="27">
        <v>35.659999999999997</v>
      </c>
      <c r="T56" s="27" t="s">
        <v>216</v>
      </c>
      <c r="U56" s="28" t="s">
        <v>216</v>
      </c>
    </row>
    <row r="57" spans="1:21" x14ac:dyDescent="0.25">
      <c r="A57" s="23" t="s">
        <v>12</v>
      </c>
      <c r="B57" s="23" t="s">
        <v>135</v>
      </c>
      <c r="C57" s="18" t="s">
        <v>135</v>
      </c>
      <c r="E57" s="17" t="s">
        <v>65</v>
      </c>
      <c r="F57" s="17" t="s">
        <v>216</v>
      </c>
      <c r="G57" s="17" t="s">
        <v>216</v>
      </c>
      <c r="H57" s="17" t="s">
        <v>216</v>
      </c>
      <c r="I57" s="26" t="s">
        <v>216</v>
      </c>
      <c r="J57" s="17" t="s">
        <v>216</v>
      </c>
      <c r="K57" s="17" t="s">
        <v>216</v>
      </c>
      <c r="L57" s="17" t="s">
        <v>216</v>
      </c>
      <c r="M57" s="17" t="s">
        <v>216</v>
      </c>
      <c r="N57" s="17" t="s">
        <v>216</v>
      </c>
      <c r="O57" s="27" t="s">
        <v>216</v>
      </c>
      <c r="P57" s="27" t="s">
        <v>216</v>
      </c>
      <c r="Q57" s="27" t="s">
        <v>216</v>
      </c>
      <c r="R57" s="17" t="s">
        <v>216</v>
      </c>
      <c r="S57" s="27" t="s">
        <v>216</v>
      </c>
      <c r="T57" s="27" t="s">
        <v>216</v>
      </c>
      <c r="U57" s="28" t="s">
        <v>216</v>
      </c>
    </row>
    <row r="58" spans="1:21" x14ac:dyDescent="0.25">
      <c r="A58" s="23" t="s">
        <v>12</v>
      </c>
      <c r="B58" s="23" t="s">
        <v>136</v>
      </c>
      <c r="C58" s="18" t="s">
        <v>137</v>
      </c>
      <c r="E58" s="17" t="s">
        <v>384</v>
      </c>
      <c r="F58" s="17">
        <v>8</v>
      </c>
      <c r="G58" s="17">
        <v>7</v>
      </c>
      <c r="H58" s="17">
        <v>108</v>
      </c>
      <c r="I58" s="26" t="s">
        <v>231</v>
      </c>
      <c r="J58" s="17">
        <v>0</v>
      </c>
      <c r="K58" s="17">
        <v>1</v>
      </c>
      <c r="L58" s="17">
        <v>1</v>
      </c>
      <c r="M58" s="17">
        <v>7</v>
      </c>
      <c r="N58" s="17">
        <v>5</v>
      </c>
      <c r="O58" s="27">
        <v>150</v>
      </c>
      <c r="P58" s="27"/>
      <c r="Q58" s="27" t="s">
        <v>216</v>
      </c>
      <c r="R58" s="17">
        <v>21.6</v>
      </c>
      <c r="S58" s="27" t="s">
        <v>216</v>
      </c>
      <c r="T58" s="27" t="s">
        <v>216</v>
      </c>
      <c r="U58" s="28">
        <v>6</v>
      </c>
    </row>
    <row r="59" spans="1:21" x14ac:dyDescent="0.25">
      <c r="A59" s="23" t="s">
        <v>12</v>
      </c>
      <c r="B59" s="23" t="s">
        <v>138</v>
      </c>
      <c r="C59" s="18" t="s">
        <v>138</v>
      </c>
      <c r="E59" s="17" t="s">
        <v>65</v>
      </c>
      <c r="F59" s="17">
        <v>9</v>
      </c>
      <c r="G59" s="17">
        <v>9</v>
      </c>
      <c r="H59" s="17">
        <v>239</v>
      </c>
      <c r="I59" s="26">
        <v>69</v>
      </c>
      <c r="J59" s="17">
        <v>0</v>
      </c>
      <c r="K59" s="17">
        <v>1</v>
      </c>
      <c r="L59" s="17">
        <v>0</v>
      </c>
      <c r="M59" s="17">
        <v>20</v>
      </c>
      <c r="N59" s="17">
        <v>14</v>
      </c>
      <c r="O59" s="27">
        <v>158.27000000000001</v>
      </c>
      <c r="P59" s="27"/>
      <c r="Q59" s="27" t="s">
        <v>216</v>
      </c>
      <c r="R59" s="17">
        <v>29.87</v>
      </c>
      <c r="S59" s="27" t="s">
        <v>216</v>
      </c>
      <c r="T59" s="27" t="s">
        <v>216</v>
      </c>
      <c r="U59" s="28" t="s">
        <v>216</v>
      </c>
    </row>
    <row r="60" spans="1:21" x14ac:dyDescent="0.25">
      <c r="A60" s="23" t="s">
        <v>12</v>
      </c>
      <c r="B60" s="23" t="s">
        <v>139</v>
      </c>
      <c r="C60" s="33" t="s">
        <v>139</v>
      </c>
      <c r="E60" s="17" t="s">
        <v>384</v>
      </c>
      <c r="F60" s="17">
        <v>3</v>
      </c>
      <c r="G60" s="17">
        <v>2</v>
      </c>
      <c r="H60" s="17">
        <v>24</v>
      </c>
      <c r="I60" s="26" t="s">
        <v>232</v>
      </c>
      <c r="J60" s="17">
        <v>0</v>
      </c>
      <c r="K60" s="17">
        <v>0</v>
      </c>
      <c r="L60" s="17">
        <v>0</v>
      </c>
      <c r="M60" s="17">
        <v>2</v>
      </c>
      <c r="N60" s="17">
        <v>1</v>
      </c>
      <c r="O60" s="27">
        <v>150</v>
      </c>
      <c r="P60" s="27">
        <v>9.4</v>
      </c>
      <c r="Q60" s="27">
        <v>5</v>
      </c>
      <c r="R60" s="17">
        <v>24</v>
      </c>
      <c r="S60" s="27">
        <v>12.6</v>
      </c>
      <c r="T60" s="27" t="s">
        <v>216</v>
      </c>
      <c r="U60" s="28" t="s">
        <v>216</v>
      </c>
    </row>
    <row r="61" spans="1:21" x14ac:dyDescent="0.25">
      <c r="A61" s="23" t="s">
        <v>12</v>
      </c>
      <c r="B61" s="23" t="s">
        <v>140</v>
      </c>
      <c r="C61" s="33" t="s">
        <v>140</v>
      </c>
      <c r="E61" s="17" t="s">
        <v>65</v>
      </c>
      <c r="F61" s="17">
        <v>1</v>
      </c>
      <c r="G61" s="17">
        <v>1</v>
      </c>
      <c r="H61" s="17">
        <v>7</v>
      </c>
      <c r="I61" s="26">
        <v>7</v>
      </c>
      <c r="J61" s="17">
        <v>0</v>
      </c>
      <c r="K61" s="17">
        <v>0</v>
      </c>
      <c r="L61" s="17">
        <v>0</v>
      </c>
      <c r="M61" s="17">
        <v>1</v>
      </c>
      <c r="N61" s="17">
        <v>0</v>
      </c>
      <c r="O61" s="27">
        <v>140</v>
      </c>
      <c r="P61" s="27"/>
      <c r="Q61" s="27" t="s">
        <v>216</v>
      </c>
      <c r="R61" s="17">
        <v>7</v>
      </c>
      <c r="S61" s="27" t="s">
        <v>216</v>
      </c>
      <c r="T61" s="27" t="s">
        <v>216</v>
      </c>
      <c r="U61" s="28" t="s">
        <v>216</v>
      </c>
    </row>
    <row r="62" spans="1:21" x14ac:dyDescent="0.25">
      <c r="A62" s="23" t="s">
        <v>12</v>
      </c>
      <c r="B62" s="23" t="s">
        <v>141</v>
      </c>
      <c r="C62" s="29" t="s">
        <v>141</v>
      </c>
      <c r="E62" s="17" t="s">
        <v>384</v>
      </c>
      <c r="F62" s="17">
        <v>4</v>
      </c>
      <c r="G62" s="17">
        <v>4</v>
      </c>
      <c r="H62" s="17">
        <v>68</v>
      </c>
      <c r="I62" s="26">
        <v>25</v>
      </c>
      <c r="J62" s="17">
        <v>0</v>
      </c>
      <c r="K62" s="17">
        <v>0</v>
      </c>
      <c r="L62" s="17">
        <v>0</v>
      </c>
      <c r="M62" s="17">
        <v>2</v>
      </c>
      <c r="N62" s="17">
        <v>5</v>
      </c>
      <c r="O62" s="27">
        <v>161.9</v>
      </c>
      <c r="P62" s="27">
        <v>15</v>
      </c>
      <c r="Q62" s="27">
        <v>4</v>
      </c>
      <c r="R62" s="17">
        <v>22.66</v>
      </c>
      <c r="S62" s="27">
        <v>26.25</v>
      </c>
      <c r="T62" s="27" t="s">
        <v>216</v>
      </c>
      <c r="U62" s="28">
        <v>2</v>
      </c>
    </row>
    <row r="63" spans="1:21" x14ac:dyDescent="0.25">
      <c r="A63" s="23" t="s">
        <v>12</v>
      </c>
      <c r="B63" s="23" t="s">
        <v>142</v>
      </c>
      <c r="C63" s="33" t="s">
        <v>142</v>
      </c>
      <c r="E63" s="17" t="s">
        <v>65</v>
      </c>
      <c r="F63" s="17">
        <v>4</v>
      </c>
      <c r="G63" s="17">
        <v>1</v>
      </c>
      <c r="H63" s="17">
        <v>1</v>
      </c>
      <c r="I63" s="26" t="s">
        <v>225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27">
        <v>100</v>
      </c>
      <c r="P63" s="27">
        <v>24</v>
      </c>
      <c r="Q63" s="27">
        <v>3</v>
      </c>
      <c r="R63" s="17"/>
      <c r="S63" s="27">
        <v>37.33</v>
      </c>
      <c r="T63" s="27" t="s">
        <v>216</v>
      </c>
      <c r="U63" s="28">
        <v>2</v>
      </c>
    </row>
    <row r="64" spans="1:21" x14ac:dyDescent="0.25">
      <c r="A64" s="23" t="s">
        <v>10</v>
      </c>
      <c r="B64" s="23" t="s">
        <v>143</v>
      </c>
      <c r="C64" s="24" t="s">
        <v>143</v>
      </c>
      <c r="D64" s="25" t="s">
        <v>64</v>
      </c>
      <c r="E64" s="17" t="s">
        <v>65</v>
      </c>
      <c r="F64" s="17">
        <v>9</v>
      </c>
      <c r="G64" s="17">
        <v>9</v>
      </c>
      <c r="H64" s="17">
        <v>148</v>
      </c>
      <c r="I64" s="26">
        <v>41</v>
      </c>
      <c r="J64" s="17">
        <v>0</v>
      </c>
      <c r="K64" s="17">
        <v>0</v>
      </c>
      <c r="L64" s="17">
        <v>0</v>
      </c>
      <c r="M64" s="17">
        <v>16</v>
      </c>
      <c r="N64" s="17">
        <v>2</v>
      </c>
      <c r="O64" s="27">
        <v>128.69</v>
      </c>
      <c r="P64" s="27"/>
      <c r="Q64" s="27" t="s">
        <v>216</v>
      </c>
      <c r="R64" s="17">
        <v>21.14</v>
      </c>
      <c r="S64" s="27" t="s">
        <v>216</v>
      </c>
      <c r="T64" s="27">
        <v>7</v>
      </c>
      <c r="U64" s="28" t="s">
        <v>216</v>
      </c>
    </row>
    <row r="65" spans="1:21" x14ac:dyDescent="0.25">
      <c r="A65" s="23" t="s">
        <v>10</v>
      </c>
      <c r="B65" s="23" t="s">
        <v>144</v>
      </c>
      <c r="C65" s="18" t="s">
        <v>144</v>
      </c>
      <c r="E65" s="17" t="s">
        <v>65</v>
      </c>
      <c r="F65" s="17">
        <v>9</v>
      </c>
      <c r="G65" s="17">
        <v>9</v>
      </c>
      <c r="H65" s="17">
        <v>116</v>
      </c>
      <c r="I65" s="26" t="s">
        <v>233</v>
      </c>
      <c r="J65" s="17">
        <v>0</v>
      </c>
      <c r="K65" s="17">
        <v>0</v>
      </c>
      <c r="L65" s="17">
        <v>0</v>
      </c>
      <c r="M65" s="17">
        <v>14</v>
      </c>
      <c r="N65" s="17">
        <v>2</v>
      </c>
      <c r="O65" s="27">
        <v>116</v>
      </c>
      <c r="P65" s="27">
        <v>25</v>
      </c>
      <c r="Q65" s="27">
        <v>6</v>
      </c>
      <c r="R65" s="17">
        <v>19.329999999999998</v>
      </c>
      <c r="S65" s="27">
        <v>34.659999999999997</v>
      </c>
      <c r="T65" s="27" t="s">
        <v>216</v>
      </c>
      <c r="U65" s="28">
        <v>8</v>
      </c>
    </row>
    <row r="66" spans="1:21" x14ac:dyDescent="0.25">
      <c r="A66" s="23" t="s">
        <v>10</v>
      </c>
      <c r="B66" s="23" t="s">
        <v>145</v>
      </c>
      <c r="C66" s="18" t="s">
        <v>146</v>
      </c>
      <c r="E66" s="17" t="s">
        <v>384</v>
      </c>
      <c r="F66" s="17">
        <v>9</v>
      </c>
      <c r="G66" s="17">
        <v>9</v>
      </c>
      <c r="H66" s="17">
        <v>247</v>
      </c>
      <c r="I66" s="26">
        <v>80</v>
      </c>
      <c r="J66" s="17">
        <v>0</v>
      </c>
      <c r="K66" s="17">
        <v>2</v>
      </c>
      <c r="L66" s="17">
        <v>1</v>
      </c>
      <c r="M66" s="17">
        <v>26</v>
      </c>
      <c r="N66" s="17">
        <v>16</v>
      </c>
      <c r="O66" s="27">
        <v>157.32</v>
      </c>
      <c r="P66" s="27"/>
      <c r="Q66" s="27" t="s">
        <v>216</v>
      </c>
      <c r="R66" s="17">
        <v>27.44</v>
      </c>
      <c r="S66" s="27" t="s">
        <v>216</v>
      </c>
      <c r="T66" s="27" t="s">
        <v>216</v>
      </c>
      <c r="U66" s="28">
        <v>3</v>
      </c>
    </row>
    <row r="67" spans="1:21" x14ac:dyDescent="0.25">
      <c r="A67" s="23" t="s">
        <v>10</v>
      </c>
      <c r="B67" s="23" t="s">
        <v>147</v>
      </c>
      <c r="C67" s="18" t="s">
        <v>147</v>
      </c>
      <c r="E67" s="17" t="s">
        <v>65</v>
      </c>
      <c r="F67" s="17">
        <v>7</v>
      </c>
      <c r="G67" s="17">
        <v>7</v>
      </c>
      <c r="H67" s="17">
        <v>61</v>
      </c>
      <c r="I67" s="26">
        <v>12</v>
      </c>
      <c r="J67" s="17">
        <v>0</v>
      </c>
      <c r="K67" s="17">
        <v>0</v>
      </c>
      <c r="L67" s="17">
        <v>1</v>
      </c>
      <c r="M67" s="17">
        <v>5</v>
      </c>
      <c r="N67" s="17">
        <v>3</v>
      </c>
      <c r="O67" s="27">
        <v>95.31</v>
      </c>
      <c r="P67" s="27"/>
      <c r="Q67" s="27" t="s">
        <v>216</v>
      </c>
      <c r="R67" s="17">
        <v>8.7100000000000009</v>
      </c>
      <c r="S67" s="27" t="s">
        <v>216</v>
      </c>
      <c r="T67" s="27" t="s">
        <v>216</v>
      </c>
      <c r="U67" s="28">
        <v>3</v>
      </c>
    </row>
    <row r="68" spans="1:21" x14ac:dyDescent="0.25">
      <c r="A68" s="23" t="s">
        <v>10</v>
      </c>
      <c r="B68" s="23" t="s">
        <v>148</v>
      </c>
      <c r="C68" s="18" t="s">
        <v>148</v>
      </c>
      <c r="D68" s="17" t="s">
        <v>149</v>
      </c>
      <c r="E68" s="17" t="s">
        <v>65</v>
      </c>
      <c r="F68" s="17" t="s">
        <v>216</v>
      </c>
      <c r="G68" s="17" t="s">
        <v>216</v>
      </c>
      <c r="H68" s="17" t="s">
        <v>216</v>
      </c>
      <c r="I68" s="26" t="s">
        <v>216</v>
      </c>
      <c r="J68" s="17" t="s">
        <v>216</v>
      </c>
      <c r="K68" s="17" t="s">
        <v>216</v>
      </c>
      <c r="L68" s="17" t="s">
        <v>216</v>
      </c>
      <c r="M68" s="17" t="s">
        <v>216</v>
      </c>
      <c r="N68" s="17" t="s">
        <v>216</v>
      </c>
      <c r="O68" s="27" t="s">
        <v>216</v>
      </c>
      <c r="P68" s="27" t="s">
        <v>216</v>
      </c>
      <c r="Q68" s="27" t="s">
        <v>216</v>
      </c>
      <c r="R68" s="17" t="s">
        <v>216</v>
      </c>
      <c r="S68" s="27" t="s">
        <v>216</v>
      </c>
      <c r="T68" s="27" t="s">
        <v>216</v>
      </c>
      <c r="U68" s="28" t="s">
        <v>216</v>
      </c>
    </row>
    <row r="69" spans="1:21" x14ac:dyDescent="0.25">
      <c r="A69" s="23" t="s">
        <v>10</v>
      </c>
      <c r="B69" s="23" t="s">
        <v>150</v>
      </c>
      <c r="C69" s="18" t="s">
        <v>150</v>
      </c>
      <c r="E69" s="17" t="s">
        <v>65</v>
      </c>
      <c r="F69" s="17">
        <v>9</v>
      </c>
      <c r="G69" s="17">
        <v>2</v>
      </c>
      <c r="H69" s="17">
        <v>3</v>
      </c>
      <c r="I69" s="26" t="s">
        <v>234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27">
        <v>100</v>
      </c>
      <c r="P69" s="27">
        <v>12.8</v>
      </c>
      <c r="Q69" s="27">
        <v>15</v>
      </c>
      <c r="R69" s="17"/>
      <c r="S69" s="27">
        <v>19.13</v>
      </c>
      <c r="T69" s="27" t="s">
        <v>216</v>
      </c>
      <c r="U69" s="28" t="s">
        <v>216</v>
      </c>
    </row>
    <row r="70" spans="1:21" x14ac:dyDescent="0.25">
      <c r="A70" s="23" t="s">
        <v>10</v>
      </c>
      <c r="B70" s="23" t="s">
        <v>151</v>
      </c>
      <c r="C70" s="18" t="s">
        <v>151</v>
      </c>
      <c r="E70" s="17" t="s">
        <v>65</v>
      </c>
      <c r="F70" s="17">
        <v>3</v>
      </c>
      <c r="G70" s="17">
        <v>2</v>
      </c>
      <c r="H70" s="17">
        <v>16</v>
      </c>
      <c r="I70" s="26">
        <v>14</v>
      </c>
      <c r="J70" s="17">
        <v>0</v>
      </c>
      <c r="K70" s="17">
        <v>0</v>
      </c>
      <c r="L70" s="17">
        <v>0</v>
      </c>
      <c r="M70" s="17">
        <v>1</v>
      </c>
      <c r="N70" s="17">
        <v>0</v>
      </c>
      <c r="O70" s="27">
        <v>84.21</v>
      </c>
      <c r="P70" s="27"/>
      <c r="Q70" s="27" t="s">
        <v>216</v>
      </c>
      <c r="R70" s="17">
        <v>8</v>
      </c>
      <c r="S70" s="27" t="s">
        <v>216</v>
      </c>
      <c r="T70" s="27" t="s">
        <v>216</v>
      </c>
      <c r="U70" s="28" t="s">
        <v>216</v>
      </c>
    </row>
    <row r="71" spans="1:21" x14ac:dyDescent="0.25">
      <c r="A71" s="23" t="s">
        <v>10</v>
      </c>
      <c r="B71" s="23" t="s">
        <v>152</v>
      </c>
      <c r="C71" s="18" t="s">
        <v>152</v>
      </c>
      <c r="E71" s="17" t="s">
        <v>65</v>
      </c>
      <c r="F71" s="17">
        <v>6</v>
      </c>
      <c r="G71" s="17">
        <v>1</v>
      </c>
      <c r="H71" s="17">
        <v>7</v>
      </c>
      <c r="I71" s="26">
        <v>7</v>
      </c>
      <c r="J71" s="17">
        <v>0</v>
      </c>
      <c r="K71" s="17">
        <v>0</v>
      </c>
      <c r="L71" s="17">
        <v>0</v>
      </c>
      <c r="M71" s="17">
        <v>0</v>
      </c>
      <c r="N71" s="17">
        <v>1</v>
      </c>
      <c r="O71" s="27">
        <v>100</v>
      </c>
      <c r="P71" s="27">
        <v>26.4</v>
      </c>
      <c r="Q71" s="27">
        <v>5</v>
      </c>
      <c r="R71" s="17">
        <v>7</v>
      </c>
      <c r="S71" s="27">
        <v>32.4</v>
      </c>
      <c r="T71" s="27" t="s">
        <v>216</v>
      </c>
      <c r="U71" s="28" t="s">
        <v>216</v>
      </c>
    </row>
    <row r="72" spans="1:21" x14ac:dyDescent="0.25">
      <c r="A72" s="23" t="s">
        <v>10</v>
      </c>
      <c r="B72" s="23" t="s">
        <v>153</v>
      </c>
      <c r="C72" s="18" t="s">
        <v>154</v>
      </c>
      <c r="E72" s="17" t="s">
        <v>384</v>
      </c>
      <c r="F72" s="17">
        <v>8</v>
      </c>
      <c r="G72" s="17">
        <v>8</v>
      </c>
      <c r="H72" s="17">
        <v>233</v>
      </c>
      <c r="I72" s="26" t="s">
        <v>235</v>
      </c>
      <c r="J72" s="17">
        <v>0</v>
      </c>
      <c r="K72" s="17">
        <v>2</v>
      </c>
      <c r="L72" s="17">
        <v>1</v>
      </c>
      <c r="M72" s="17">
        <v>25</v>
      </c>
      <c r="N72" s="17">
        <v>5</v>
      </c>
      <c r="O72" s="27">
        <v>120.1</v>
      </c>
      <c r="P72" s="27"/>
      <c r="Q72" s="27" t="s">
        <v>216</v>
      </c>
      <c r="R72" s="17">
        <v>33.28</v>
      </c>
      <c r="S72" s="27" t="s">
        <v>216</v>
      </c>
      <c r="T72" s="27" t="s">
        <v>216</v>
      </c>
      <c r="U72" s="28">
        <v>6</v>
      </c>
    </row>
    <row r="73" spans="1:21" x14ac:dyDescent="0.25">
      <c r="A73" s="23" t="s">
        <v>10</v>
      </c>
      <c r="B73" s="23" t="s">
        <v>155</v>
      </c>
      <c r="C73" s="18" t="s">
        <v>156</v>
      </c>
      <c r="E73" s="17" t="s">
        <v>384</v>
      </c>
      <c r="F73" s="17">
        <v>7</v>
      </c>
      <c r="G73" s="17">
        <v>7</v>
      </c>
      <c r="H73" s="17">
        <v>146</v>
      </c>
      <c r="I73" s="26">
        <v>53</v>
      </c>
      <c r="J73" s="17">
        <v>0</v>
      </c>
      <c r="K73" s="17">
        <v>1</v>
      </c>
      <c r="L73" s="17">
        <v>2</v>
      </c>
      <c r="M73" s="17">
        <v>8</v>
      </c>
      <c r="N73" s="17">
        <v>13</v>
      </c>
      <c r="O73" s="27">
        <v>189.61</v>
      </c>
      <c r="P73" s="27">
        <v>12</v>
      </c>
      <c r="Q73" s="27">
        <v>8</v>
      </c>
      <c r="R73" s="17">
        <v>29.2</v>
      </c>
      <c r="S73" s="27">
        <v>21.62</v>
      </c>
      <c r="T73" s="27" t="s">
        <v>216</v>
      </c>
      <c r="U73" s="28" t="s">
        <v>216</v>
      </c>
    </row>
    <row r="74" spans="1:21" x14ac:dyDescent="0.25">
      <c r="A74" s="23" t="s">
        <v>10</v>
      </c>
      <c r="B74" s="23" t="s">
        <v>157</v>
      </c>
      <c r="C74" s="18" t="s">
        <v>157</v>
      </c>
      <c r="E74" s="17" t="s">
        <v>65</v>
      </c>
      <c r="F74" s="17">
        <v>5</v>
      </c>
      <c r="G74" s="17">
        <v>2</v>
      </c>
      <c r="H74" s="17">
        <v>18</v>
      </c>
      <c r="I74" s="26">
        <v>14</v>
      </c>
      <c r="J74" s="17">
        <v>0</v>
      </c>
      <c r="K74" s="17">
        <v>0</v>
      </c>
      <c r="L74" s="17">
        <v>0</v>
      </c>
      <c r="M74" s="17">
        <v>3</v>
      </c>
      <c r="N74" s="17">
        <v>0</v>
      </c>
      <c r="O74" s="27">
        <v>78.260000000000005</v>
      </c>
      <c r="P74" s="27">
        <v>29.2</v>
      </c>
      <c r="Q74" s="27">
        <v>4</v>
      </c>
      <c r="R74" s="17">
        <v>9</v>
      </c>
      <c r="S74" s="27" t="s">
        <v>216</v>
      </c>
      <c r="T74" s="27" t="s">
        <v>216</v>
      </c>
      <c r="U74" s="28" t="s">
        <v>216</v>
      </c>
    </row>
    <row r="75" spans="1:21" x14ac:dyDescent="0.25">
      <c r="A75" s="23" t="s">
        <v>10</v>
      </c>
      <c r="B75" s="23" t="s">
        <v>158</v>
      </c>
      <c r="C75" s="18" t="s">
        <v>158</v>
      </c>
      <c r="E75" s="17" t="s">
        <v>65</v>
      </c>
      <c r="F75" s="17">
        <v>8</v>
      </c>
      <c r="G75" s="17">
        <v>5</v>
      </c>
      <c r="H75" s="17">
        <v>65</v>
      </c>
      <c r="I75" s="26">
        <v>32</v>
      </c>
      <c r="J75" s="17">
        <v>0</v>
      </c>
      <c r="K75" s="17">
        <v>0</v>
      </c>
      <c r="L75" s="17">
        <v>0</v>
      </c>
      <c r="M75" s="17">
        <v>3</v>
      </c>
      <c r="N75" s="17">
        <v>5</v>
      </c>
      <c r="O75" s="27">
        <v>108.33</v>
      </c>
      <c r="P75" s="27">
        <v>21.5</v>
      </c>
      <c r="Q75" s="27">
        <v>7</v>
      </c>
      <c r="R75" s="17">
        <v>21.66</v>
      </c>
      <c r="S75" s="27">
        <v>33.57</v>
      </c>
      <c r="T75" s="27" t="s">
        <v>216</v>
      </c>
      <c r="U75" s="28" t="s">
        <v>216</v>
      </c>
    </row>
    <row r="76" spans="1:21" x14ac:dyDescent="0.25">
      <c r="A76" s="23" t="s">
        <v>10</v>
      </c>
      <c r="B76" s="23" t="s">
        <v>159</v>
      </c>
      <c r="C76" s="18" t="s">
        <v>160</v>
      </c>
      <c r="E76" s="17" t="s">
        <v>384</v>
      </c>
      <c r="F76" s="17">
        <v>4</v>
      </c>
      <c r="G76" s="17">
        <v>1</v>
      </c>
      <c r="H76" s="17">
        <v>4</v>
      </c>
      <c r="I76" s="26" t="s">
        <v>236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27">
        <v>80</v>
      </c>
      <c r="P76" s="27">
        <v>18</v>
      </c>
      <c r="Q76" s="27">
        <v>5</v>
      </c>
      <c r="R76" s="17"/>
      <c r="S76" s="27">
        <v>24.4</v>
      </c>
      <c r="T76" s="27" t="s">
        <v>216</v>
      </c>
      <c r="U76" s="28" t="s">
        <v>216</v>
      </c>
    </row>
    <row r="77" spans="1:21" x14ac:dyDescent="0.25">
      <c r="A77" s="23" t="s">
        <v>10</v>
      </c>
      <c r="B77" s="23" t="s">
        <v>161</v>
      </c>
      <c r="C77" s="18" t="s">
        <v>161</v>
      </c>
      <c r="E77" s="17" t="s">
        <v>65</v>
      </c>
      <c r="F77" s="17">
        <v>1</v>
      </c>
      <c r="G77" s="17">
        <v>1</v>
      </c>
      <c r="H77" s="17">
        <v>1</v>
      </c>
      <c r="I77" s="26" t="s">
        <v>225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27">
        <v>50</v>
      </c>
      <c r="P77" s="27"/>
      <c r="Q77" s="27" t="s">
        <v>216</v>
      </c>
      <c r="R77" s="17"/>
      <c r="S77" s="27" t="s">
        <v>216</v>
      </c>
      <c r="T77" s="27" t="s">
        <v>216</v>
      </c>
      <c r="U77" s="28">
        <v>2</v>
      </c>
    </row>
    <row r="78" spans="1:21" x14ac:dyDescent="0.25">
      <c r="A78" s="23" t="s">
        <v>10</v>
      </c>
      <c r="B78" s="23" t="s">
        <v>162</v>
      </c>
      <c r="C78" s="18" t="s">
        <v>162</v>
      </c>
      <c r="E78" s="17" t="s">
        <v>65</v>
      </c>
      <c r="F78" s="17" t="s">
        <v>216</v>
      </c>
      <c r="G78" s="17" t="s">
        <v>216</v>
      </c>
      <c r="H78" s="17" t="s">
        <v>216</v>
      </c>
      <c r="I78" s="26" t="s">
        <v>216</v>
      </c>
      <c r="J78" s="17" t="s">
        <v>216</v>
      </c>
      <c r="K78" s="17" t="s">
        <v>216</v>
      </c>
      <c r="L78" s="17" t="s">
        <v>216</v>
      </c>
      <c r="M78" s="17" t="s">
        <v>216</v>
      </c>
      <c r="N78" s="17" t="s">
        <v>216</v>
      </c>
      <c r="O78" s="27" t="s">
        <v>216</v>
      </c>
      <c r="P78" s="27" t="s">
        <v>216</v>
      </c>
      <c r="Q78" s="27" t="s">
        <v>216</v>
      </c>
      <c r="R78" s="17" t="s">
        <v>216</v>
      </c>
      <c r="S78" s="27" t="s">
        <v>216</v>
      </c>
      <c r="T78" s="27" t="s">
        <v>216</v>
      </c>
      <c r="U78" s="28" t="s">
        <v>216</v>
      </c>
    </row>
    <row r="79" spans="1:21" x14ac:dyDescent="0.25">
      <c r="A79" s="23" t="s">
        <v>10</v>
      </c>
      <c r="B79" s="23" t="s">
        <v>163</v>
      </c>
      <c r="C79" s="18" t="s">
        <v>163</v>
      </c>
      <c r="E79" s="17" t="s">
        <v>65</v>
      </c>
      <c r="F79" s="17">
        <v>9</v>
      </c>
      <c r="G79" s="17">
        <v>9</v>
      </c>
      <c r="H79" s="17">
        <v>150</v>
      </c>
      <c r="I79" s="26">
        <v>59</v>
      </c>
      <c r="J79" s="17">
        <v>0</v>
      </c>
      <c r="K79" s="17">
        <v>1</v>
      </c>
      <c r="L79" s="17">
        <v>2</v>
      </c>
      <c r="M79" s="17">
        <v>14</v>
      </c>
      <c r="N79" s="17">
        <v>6</v>
      </c>
      <c r="O79" s="27">
        <v>130.43</v>
      </c>
      <c r="P79" s="27"/>
      <c r="Q79" s="27" t="s">
        <v>216</v>
      </c>
      <c r="R79" s="17">
        <v>18.75</v>
      </c>
      <c r="S79" s="27" t="s">
        <v>216</v>
      </c>
      <c r="T79" s="27" t="s">
        <v>216</v>
      </c>
      <c r="U79" s="28">
        <v>2</v>
      </c>
    </row>
    <row r="80" spans="1:21" x14ac:dyDescent="0.25">
      <c r="A80" s="23" t="s">
        <v>10</v>
      </c>
      <c r="B80" s="23" t="s">
        <v>164</v>
      </c>
      <c r="C80" s="18" t="s">
        <v>164</v>
      </c>
      <c r="D80" s="17" t="s">
        <v>119</v>
      </c>
      <c r="E80" s="17" t="s">
        <v>384</v>
      </c>
      <c r="F80" s="17" t="s">
        <v>216</v>
      </c>
      <c r="G80" s="17" t="s">
        <v>216</v>
      </c>
      <c r="H80" s="17" t="s">
        <v>216</v>
      </c>
      <c r="I80" s="26" t="s">
        <v>216</v>
      </c>
      <c r="J80" s="17" t="s">
        <v>216</v>
      </c>
      <c r="K80" s="17" t="s">
        <v>216</v>
      </c>
      <c r="L80" s="17" t="s">
        <v>216</v>
      </c>
      <c r="M80" s="17" t="s">
        <v>216</v>
      </c>
      <c r="N80" s="17" t="s">
        <v>216</v>
      </c>
      <c r="O80" s="27" t="s">
        <v>216</v>
      </c>
      <c r="P80" s="27" t="s">
        <v>216</v>
      </c>
      <c r="Q80" s="27" t="s">
        <v>216</v>
      </c>
      <c r="R80" s="17" t="s">
        <v>216</v>
      </c>
      <c r="S80" s="27" t="s">
        <v>216</v>
      </c>
      <c r="T80" s="27" t="s">
        <v>216</v>
      </c>
      <c r="U80" s="28" t="s">
        <v>216</v>
      </c>
    </row>
    <row r="81" spans="1:21" x14ac:dyDescent="0.25">
      <c r="A81" s="23" t="s">
        <v>10</v>
      </c>
      <c r="B81" s="23" t="s">
        <v>165</v>
      </c>
      <c r="C81" s="18" t="s">
        <v>165</v>
      </c>
      <c r="E81" s="17" t="s">
        <v>65</v>
      </c>
      <c r="F81" s="17">
        <v>1</v>
      </c>
      <c r="G81" s="17">
        <v>1</v>
      </c>
      <c r="H81" s="17">
        <v>63</v>
      </c>
      <c r="I81" s="26">
        <v>63</v>
      </c>
      <c r="J81" s="17">
        <v>0</v>
      </c>
      <c r="K81" s="17">
        <v>1</v>
      </c>
      <c r="L81" s="17">
        <v>0</v>
      </c>
      <c r="M81" s="17">
        <v>9</v>
      </c>
      <c r="N81" s="17">
        <v>1</v>
      </c>
      <c r="O81" s="27">
        <v>157.5</v>
      </c>
      <c r="P81" s="27"/>
      <c r="Q81" s="27" t="s">
        <v>216</v>
      </c>
      <c r="R81" s="17">
        <v>63</v>
      </c>
      <c r="S81" s="27" t="s">
        <v>216</v>
      </c>
      <c r="T81" s="27" t="s">
        <v>216</v>
      </c>
      <c r="U81" s="28" t="s">
        <v>216</v>
      </c>
    </row>
    <row r="82" spans="1:21" x14ac:dyDescent="0.25">
      <c r="A82" s="23" t="s">
        <v>10</v>
      </c>
      <c r="B82" s="23" t="s">
        <v>166</v>
      </c>
      <c r="C82" s="18" t="s">
        <v>166</v>
      </c>
      <c r="E82" s="17" t="s">
        <v>65</v>
      </c>
      <c r="F82" s="17">
        <v>3</v>
      </c>
      <c r="G82" s="17">
        <v>3</v>
      </c>
      <c r="H82" s="17">
        <v>30</v>
      </c>
      <c r="I82" s="26">
        <v>14</v>
      </c>
      <c r="J82" s="17">
        <v>0</v>
      </c>
      <c r="K82" s="17">
        <v>0</v>
      </c>
      <c r="L82" s="17">
        <v>0</v>
      </c>
      <c r="M82" s="17">
        <v>2</v>
      </c>
      <c r="N82" s="17">
        <v>2</v>
      </c>
      <c r="O82" s="27">
        <v>176.47</v>
      </c>
      <c r="P82" s="27"/>
      <c r="Q82" s="27" t="s">
        <v>216</v>
      </c>
      <c r="R82" s="17">
        <v>15</v>
      </c>
      <c r="S82" s="27" t="s">
        <v>216</v>
      </c>
      <c r="T82" s="27" t="s">
        <v>216</v>
      </c>
      <c r="U82" s="28">
        <v>2</v>
      </c>
    </row>
    <row r="83" spans="1:21" x14ac:dyDescent="0.25">
      <c r="A83" s="23" t="s">
        <v>18</v>
      </c>
      <c r="B83" s="23" t="s">
        <v>167</v>
      </c>
      <c r="C83" s="24" t="s">
        <v>167</v>
      </c>
      <c r="D83" s="25" t="s">
        <v>64</v>
      </c>
      <c r="E83" s="17" t="s">
        <v>65</v>
      </c>
      <c r="F83" s="17">
        <v>10</v>
      </c>
      <c r="G83" s="17">
        <v>10</v>
      </c>
      <c r="H83" s="17">
        <v>236</v>
      </c>
      <c r="I83" s="26" t="s">
        <v>237</v>
      </c>
      <c r="J83" s="17">
        <v>0</v>
      </c>
      <c r="K83" s="17">
        <v>2</v>
      </c>
      <c r="L83" s="17">
        <v>0</v>
      </c>
      <c r="M83" s="17">
        <v>21</v>
      </c>
      <c r="N83" s="17">
        <v>9</v>
      </c>
      <c r="O83" s="27">
        <v>122.91</v>
      </c>
      <c r="P83" s="27"/>
      <c r="Q83" s="27" t="s">
        <v>216</v>
      </c>
      <c r="R83" s="17">
        <v>39.33</v>
      </c>
      <c r="S83" s="27" t="s">
        <v>216</v>
      </c>
      <c r="T83" s="27" t="s">
        <v>216</v>
      </c>
      <c r="U83" s="28">
        <v>4</v>
      </c>
    </row>
    <row r="84" spans="1:21" x14ac:dyDescent="0.25">
      <c r="A84" s="23" t="s">
        <v>18</v>
      </c>
      <c r="B84" s="23" t="s">
        <v>168</v>
      </c>
      <c r="C84" s="18" t="s">
        <v>168</v>
      </c>
      <c r="E84" s="17" t="s">
        <v>65</v>
      </c>
      <c r="F84" s="17">
        <v>9</v>
      </c>
      <c r="G84" s="17">
        <v>9</v>
      </c>
      <c r="H84" s="17">
        <v>246</v>
      </c>
      <c r="I84" s="26">
        <v>63</v>
      </c>
      <c r="J84" s="17">
        <v>0</v>
      </c>
      <c r="K84" s="17">
        <v>2</v>
      </c>
      <c r="L84" s="17">
        <v>1</v>
      </c>
      <c r="M84" s="17">
        <v>27</v>
      </c>
      <c r="N84" s="17">
        <v>8</v>
      </c>
      <c r="O84" s="27">
        <v>132.97</v>
      </c>
      <c r="P84" s="27"/>
      <c r="Q84" s="27" t="s">
        <v>216</v>
      </c>
      <c r="R84" s="17">
        <v>27.33</v>
      </c>
      <c r="S84" s="27" t="s">
        <v>216</v>
      </c>
      <c r="T84" s="27" t="s">
        <v>216</v>
      </c>
      <c r="U84" s="28">
        <v>5</v>
      </c>
    </row>
    <row r="85" spans="1:21" x14ac:dyDescent="0.25">
      <c r="A85" s="23" t="s">
        <v>18</v>
      </c>
      <c r="B85" s="23" t="s">
        <v>169</v>
      </c>
      <c r="C85" s="18" t="s">
        <v>169</v>
      </c>
      <c r="E85" s="17" t="s">
        <v>65</v>
      </c>
      <c r="F85" s="17">
        <v>10</v>
      </c>
      <c r="G85" s="17">
        <v>9</v>
      </c>
      <c r="H85" s="17">
        <v>217</v>
      </c>
      <c r="I85" s="26" t="s">
        <v>238</v>
      </c>
      <c r="J85" s="17">
        <v>0</v>
      </c>
      <c r="K85" s="17">
        <v>1</v>
      </c>
      <c r="L85" s="17">
        <v>1</v>
      </c>
      <c r="M85" s="17">
        <v>17</v>
      </c>
      <c r="N85" s="17">
        <v>9</v>
      </c>
      <c r="O85" s="27">
        <v>121.91</v>
      </c>
      <c r="P85" s="27">
        <v>32</v>
      </c>
      <c r="Q85" s="27">
        <v>3</v>
      </c>
      <c r="R85" s="17">
        <v>36.159999999999997</v>
      </c>
      <c r="S85" s="27">
        <v>32.659999999999997</v>
      </c>
      <c r="T85" s="27" t="s">
        <v>216</v>
      </c>
      <c r="U85" s="28">
        <v>4</v>
      </c>
    </row>
    <row r="86" spans="1:21" x14ac:dyDescent="0.25">
      <c r="A86" s="23" t="s">
        <v>18</v>
      </c>
      <c r="B86" s="23" t="s">
        <v>170</v>
      </c>
      <c r="C86" s="18" t="s">
        <v>170</v>
      </c>
      <c r="E86" s="17" t="s">
        <v>65</v>
      </c>
      <c r="F86" s="17">
        <v>9</v>
      </c>
      <c r="G86" s="17">
        <v>1</v>
      </c>
      <c r="H86" s="17">
        <v>2</v>
      </c>
      <c r="I86" s="26">
        <v>2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27">
        <v>40</v>
      </c>
      <c r="P86" s="27">
        <v>16.100000000000001</v>
      </c>
      <c r="Q86" s="27">
        <v>13</v>
      </c>
      <c r="R86" s="17">
        <v>2</v>
      </c>
      <c r="S86" s="27">
        <v>18.920000000000002</v>
      </c>
      <c r="T86" s="27" t="s">
        <v>216</v>
      </c>
      <c r="U86" s="28">
        <v>2</v>
      </c>
    </row>
    <row r="87" spans="1:21" x14ac:dyDescent="0.25">
      <c r="A87" s="23" t="s">
        <v>18</v>
      </c>
      <c r="B87" s="23" t="s">
        <v>171</v>
      </c>
      <c r="C87" s="18" t="s">
        <v>172</v>
      </c>
      <c r="E87" s="17" t="s">
        <v>384</v>
      </c>
      <c r="F87" s="17">
        <v>8</v>
      </c>
      <c r="G87" s="17">
        <v>5</v>
      </c>
      <c r="H87" s="17">
        <v>53</v>
      </c>
      <c r="I87" s="26">
        <v>19</v>
      </c>
      <c r="J87" s="17">
        <v>0</v>
      </c>
      <c r="K87" s="17">
        <v>0</v>
      </c>
      <c r="L87" s="17">
        <v>0</v>
      </c>
      <c r="M87" s="17">
        <v>4</v>
      </c>
      <c r="N87" s="17">
        <v>3</v>
      </c>
      <c r="O87" s="27">
        <v>151.41999999999999</v>
      </c>
      <c r="P87" s="27">
        <v>16.2</v>
      </c>
      <c r="Q87" s="27">
        <v>7</v>
      </c>
      <c r="R87" s="17">
        <v>17.66</v>
      </c>
      <c r="S87" s="27">
        <v>23.42</v>
      </c>
      <c r="T87" s="27" t="s">
        <v>216</v>
      </c>
      <c r="U87" s="28">
        <v>3</v>
      </c>
    </row>
    <row r="88" spans="1:21" x14ac:dyDescent="0.25">
      <c r="A88" s="23" t="s">
        <v>18</v>
      </c>
      <c r="B88" s="23" t="s">
        <v>173</v>
      </c>
      <c r="C88" s="18" t="s">
        <v>173</v>
      </c>
      <c r="E88" s="17" t="s">
        <v>65</v>
      </c>
      <c r="F88" s="17">
        <v>4</v>
      </c>
      <c r="G88" s="17">
        <v>2</v>
      </c>
      <c r="H88" s="17">
        <v>30</v>
      </c>
      <c r="I88" s="26">
        <v>30</v>
      </c>
      <c r="J88" s="17">
        <v>0</v>
      </c>
      <c r="K88" s="17">
        <v>0</v>
      </c>
      <c r="L88" s="17">
        <v>0</v>
      </c>
      <c r="M88" s="17">
        <v>0</v>
      </c>
      <c r="N88" s="17">
        <v>4</v>
      </c>
      <c r="O88" s="27">
        <v>200</v>
      </c>
      <c r="P88" s="27"/>
      <c r="Q88" s="27" t="s">
        <v>216</v>
      </c>
      <c r="R88" s="17">
        <v>30</v>
      </c>
      <c r="S88" s="27" t="s">
        <v>216</v>
      </c>
      <c r="T88" s="27" t="s">
        <v>216</v>
      </c>
      <c r="U88" s="28" t="s">
        <v>216</v>
      </c>
    </row>
    <row r="89" spans="1:21" x14ac:dyDescent="0.25">
      <c r="A89" s="23" t="s">
        <v>18</v>
      </c>
      <c r="B89" s="23" t="s">
        <v>174</v>
      </c>
      <c r="C89" s="18" t="s">
        <v>174</v>
      </c>
      <c r="E89" s="17" t="s">
        <v>65</v>
      </c>
      <c r="F89" s="17">
        <v>5</v>
      </c>
      <c r="G89" s="17">
        <v>1</v>
      </c>
      <c r="H89" s="17">
        <v>0</v>
      </c>
      <c r="I89" s="26">
        <v>0</v>
      </c>
      <c r="J89" s="17">
        <v>0</v>
      </c>
      <c r="K89" s="17">
        <v>0</v>
      </c>
      <c r="L89" s="17">
        <v>1</v>
      </c>
      <c r="M89" s="17">
        <v>0</v>
      </c>
      <c r="N89" s="17">
        <v>0</v>
      </c>
      <c r="O89" s="27">
        <v>0</v>
      </c>
      <c r="P89" s="27">
        <v>36</v>
      </c>
      <c r="Q89" s="27">
        <v>3</v>
      </c>
      <c r="R89" s="17">
        <v>0</v>
      </c>
      <c r="S89" s="27" t="s">
        <v>216</v>
      </c>
      <c r="T89" s="27" t="s">
        <v>216</v>
      </c>
      <c r="U89" s="28" t="s">
        <v>216</v>
      </c>
    </row>
    <row r="90" spans="1:21" x14ac:dyDescent="0.25">
      <c r="A90" s="23" t="s">
        <v>18</v>
      </c>
      <c r="B90" s="23" t="s">
        <v>175</v>
      </c>
      <c r="C90" s="18" t="s">
        <v>175</v>
      </c>
      <c r="E90" s="17" t="s">
        <v>65</v>
      </c>
      <c r="F90" s="17">
        <v>1</v>
      </c>
      <c r="G90" s="17">
        <v>1</v>
      </c>
      <c r="H90" s="17">
        <v>21</v>
      </c>
      <c r="I90" s="26">
        <v>21</v>
      </c>
      <c r="J90" s="17">
        <v>0</v>
      </c>
      <c r="K90" s="17">
        <v>0</v>
      </c>
      <c r="L90" s="17">
        <v>0</v>
      </c>
      <c r="M90" s="17">
        <v>2</v>
      </c>
      <c r="N90" s="17">
        <v>0</v>
      </c>
      <c r="O90" s="27">
        <v>87.5</v>
      </c>
      <c r="P90" s="27"/>
      <c r="Q90" s="27" t="s">
        <v>216</v>
      </c>
      <c r="R90" s="17">
        <v>21</v>
      </c>
      <c r="S90" s="27" t="s">
        <v>216</v>
      </c>
      <c r="T90" s="27" t="s">
        <v>216</v>
      </c>
      <c r="U90" s="28" t="s">
        <v>216</v>
      </c>
    </row>
    <row r="91" spans="1:21" x14ac:dyDescent="0.25">
      <c r="A91" s="23" t="s">
        <v>18</v>
      </c>
      <c r="B91" s="23" t="s">
        <v>176</v>
      </c>
      <c r="C91" s="18" t="s">
        <v>177</v>
      </c>
      <c r="E91" s="17" t="s">
        <v>384</v>
      </c>
      <c r="F91" s="17">
        <v>8</v>
      </c>
      <c r="G91" s="17">
        <v>8</v>
      </c>
      <c r="H91" s="17">
        <v>284</v>
      </c>
      <c r="I91" s="26" t="s">
        <v>239</v>
      </c>
      <c r="J91" s="17">
        <v>1</v>
      </c>
      <c r="K91" s="17">
        <v>1</v>
      </c>
      <c r="L91" s="17">
        <v>1</v>
      </c>
      <c r="M91" s="17">
        <v>32</v>
      </c>
      <c r="N91" s="17">
        <v>16</v>
      </c>
      <c r="O91" s="27">
        <v>179.74</v>
      </c>
      <c r="P91" s="27"/>
      <c r="Q91" s="27" t="s">
        <v>216</v>
      </c>
      <c r="R91" s="17">
        <v>40.57</v>
      </c>
      <c r="S91" s="27" t="s">
        <v>216</v>
      </c>
      <c r="T91" s="27" t="s">
        <v>216</v>
      </c>
      <c r="U91" s="28">
        <v>2</v>
      </c>
    </row>
    <row r="92" spans="1:21" x14ac:dyDescent="0.25">
      <c r="A92" s="23" t="s">
        <v>18</v>
      </c>
      <c r="B92" s="23" t="s">
        <v>178</v>
      </c>
      <c r="C92" s="18" t="s">
        <v>179</v>
      </c>
      <c r="E92" s="17" t="s">
        <v>384</v>
      </c>
      <c r="F92" s="17">
        <v>9</v>
      </c>
      <c r="G92" s="17">
        <v>6</v>
      </c>
      <c r="H92" s="17">
        <v>137</v>
      </c>
      <c r="I92" s="26">
        <v>71</v>
      </c>
      <c r="J92" s="17">
        <v>0</v>
      </c>
      <c r="K92" s="17">
        <v>1</v>
      </c>
      <c r="L92" s="17">
        <v>0</v>
      </c>
      <c r="M92" s="17">
        <v>17</v>
      </c>
      <c r="N92" s="17">
        <v>4</v>
      </c>
      <c r="O92" s="27">
        <v>155.68</v>
      </c>
      <c r="P92" s="27">
        <v>15.3</v>
      </c>
      <c r="Q92" s="27">
        <v>9</v>
      </c>
      <c r="R92" s="17">
        <v>34.25</v>
      </c>
      <c r="S92" s="27">
        <v>20.440000000000001</v>
      </c>
      <c r="T92" s="27" t="s">
        <v>216</v>
      </c>
      <c r="U92" s="28">
        <v>5</v>
      </c>
    </row>
    <row r="93" spans="1:21" x14ac:dyDescent="0.25">
      <c r="A93" s="23" t="s">
        <v>18</v>
      </c>
      <c r="B93" s="23" t="s">
        <v>180</v>
      </c>
      <c r="C93" s="18" t="s">
        <v>181</v>
      </c>
      <c r="E93" s="17" t="s">
        <v>384</v>
      </c>
      <c r="F93" s="17">
        <v>2</v>
      </c>
      <c r="G93" s="17">
        <v>1</v>
      </c>
      <c r="H93" s="17">
        <v>8</v>
      </c>
      <c r="I93" s="26">
        <v>8</v>
      </c>
      <c r="J93" s="17">
        <v>0</v>
      </c>
      <c r="K93" s="17">
        <v>0</v>
      </c>
      <c r="L93" s="17">
        <v>0</v>
      </c>
      <c r="M93" s="17">
        <v>0</v>
      </c>
      <c r="N93" s="17">
        <v>1</v>
      </c>
      <c r="O93" s="27">
        <v>100</v>
      </c>
      <c r="P93" s="27"/>
      <c r="Q93" s="27" t="s">
        <v>216</v>
      </c>
      <c r="R93" s="17">
        <v>8</v>
      </c>
      <c r="S93" s="27" t="s">
        <v>216</v>
      </c>
      <c r="T93" s="27" t="s">
        <v>216</v>
      </c>
      <c r="U93" s="28" t="s">
        <v>216</v>
      </c>
    </row>
    <row r="94" spans="1:21" x14ac:dyDescent="0.25">
      <c r="A94" s="23" t="s">
        <v>18</v>
      </c>
      <c r="B94" s="23" t="s">
        <v>182</v>
      </c>
      <c r="C94" s="18" t="s">
        <v>183</v>
      </c>
      <c r="E94" s="17" t="s">
        <v>384</v>
      </c>
      <c r="F94" s="17">
        <v>8</v>
      </c>
      <c r="G94" s="17">
        <v>7</v>
      </c>
      <c r="H94" s="17">
        <v>266</v>
      </c>
      <c r="I94" s="26" t="s">
        <v>240</v>
      </c>
      <c r="J94" s="17">
        <v>0</v>
      </c>
      <c r="K94" s="17">
        <v>2</v>
      </c>
      <c r="L94" s="17">
        <v>0</v>
      </c>
      <c r="M94" s="17">
        <v>15</v>
      </c>
      <c r="N94" s="17">
        <v>23</v>
      </c>
      <c r="O94" s="27">
        <v>186.01</v>
      </c>
      <c r="P94" s="27"/>
      <c r="Q94" s="27" t="s">
        <v>216</v>
      </c>
      <c r="R94" s="17">
        <v>53.2</v>
      </c>
      <c r="S94" s="27" t="s">
        <v>216</v>
      </c>
      <c r="T94" s="27">
        <v>3</v>
      </c>
      <c r="U94" s="28">
        <v>2</v>
      </c>
    </row>
    <row r="95" spans="1:21" x14ac:dyDescent="0.25">
      <c r="A95" s="23" t="s">
        <v>18</v>
      </c>
      <c r="B95" s="23" t="s">
        <v>184</v>
      </c>
      <c r="C95" s="18" t="s">
        <v>185</v>
      </c>
      <c r="E95" s="17" t="s">
        <v>65</v>
      </c>
      <c r="F95" s="17">
        <v>2</v>
      </c>
      <c r="I95" s="26"/>
      <c r="N95" s="17"/>
      <c r="O95" s="27"/>
      <c r="P95" s="27">
        <v>18</v>
      </c>
      <c r="Q95" s="27" t="s">
        <v>216</v>
      </c>
      <c r="R95" s="17"/>
      <c r="S95" s="27">
        <v>17.5</v>
      </c>
      <c r="T95" s="27" t="s">
        <v>216</v>
      </c>
      <c r="U95" s="28" t="s">
        <v>216</v>
      </c>
    </row>
    <row r="96" spans="1:21" x14ac:dyDescent="0.25">
      <c r="A96" s="23" t="s">
        <v>18</v>
      </c>
      <c r="B96" s="23" t="s">
        <v>186</v>
      </c>
      <c r="C96" s="18" t="s">
        <v>186</v>
      </c>
      <c r="E96" s="17" t="s">
        <v>65</v>
      </c>
      <c r="F96" s="17" t="s">
        <v>216</v>
      </c>
      <c r="G96" s="17" t="s">
        <v>216</v>
      </c>
      <c r="H96" s="17" t="s">
        <v>216</v>
      </c>
      <c r="I96" s="26" t="s">
        <v>216</v>
      </c>
      <c r="J96" s="17" t="s">
        <v>216</v>
      </c>
      <c r="K96" s="17" t="s">
        <v>216</v>
      </c>
      <c r="L96" s="17" t="s">
        <v>216</v>
      </c>
      <c r="M96" s="17" t="s">
        <v>216</v>
      </c>
      <c r="N96" s="17" t="s">
        <v>216</v>
      </c>
      <c r="O96" s="27" t="s">
        <v>216</v>
      </c>
      <c r="P96" s="27" t="s">
        <v>216</v>
      </c>
      <c r="Q96" s="27" t="s">
        <v>216</v>
      </c>
      <c r="R96" s="17" t="s">
        <v>216</v>
      </c>
      <c r="S96" s="27" t="s">
        <v>216</v>
      </c>
      <c r="T96" s="27" t="s">
        <v>216</v>
      </c>
      <c r="U96" s="28" t="s">
        <v>216</v>
      </c>
    </row>
    <row r="97" spans="1:21" x14ac:dyDescent="0.25">
      <c r="A97" s="23" t="s">
        <v>18</v>
      </c>
      <c r="B97" s="23" t="s">
        <v>187</v>
      </c>
      <c r="C97" s="18" t="s">
        <v>187</v>
      </c>
      <c r="E97" s="17" t="s">
        <v>384</v>
      </c>
      <c r="F97" s="17" t="s">
        <v>216</v>
      </c>
      <c r="G97" s="17" t="s">
        <v>216</v>
      </c>
      <c r="H97" s="17" t="s">
        <v>216</v>
      </c>
      <c r="I97" s="26" t="s">
        <v>216</v>
      </c>
      <c r="J97" s="17" t="s">
        <v>216</v>
      </c>
      <c r="K97" s="17" t="s">
        <v>216</v>
      </c>
      <c r="L97" s="17" t="s">
        <v>216</v>
      </c>
      <c r="M97" s="17" t="s">
        <v>216</v>
      </c>
      <c r="N97" s="17" t="s">
        <v>216</v>
      </c>
      <c r="O97" s="27" t="s">
        <v>216</v>
      </c>
      <c r="P97" s="27" t="s">
        <v>216</v>
      </c>
      <c r="Q97" s="27" t="s">
        <v>216</v>
      </c>
      <c r="R97" s="17" t="s">
        <v>216</v>
      </c>
      <c r="S97" s="27" t="s">
        <v>216</v>
      </c>
      <c r="T97" s="27" t="s">
        <v>216</v>
      </c>
      <c r="U97" s="28" t="s">
        <v>216</v>
      </c>
    </row>
    <row r="98" spans="1:21" x14ac:dyDescent="0.25">
      <c r="A98" s="23" t="s">
        <v>18</v>
      </c>
      <c r="B98" s="23" t="s">
        <v>188</v>
      </c>
      <c r="C98" s="18" t="s">
        <v>188</v>
      </c>
      <c r="E98" s="17" t="s">
        <v>65</v>
      </c>
      <c r="F98" s="17">
        <v>4</v>
      </c>
      <c r="G98" s="17">
        <v>2</v>
      </c>
      <c r="H98" s="17">
        <v>6</v>
      </c>
      <c r="I98" s="26">
        <v>6</v>
      </c>
      <c r="J98" s="17">
        <v>0</v>
      </c>
      <c r="K98" s="17">
        <v>0</v>
      </c>
      <c r="L98" s="17">
        <v>0</v>
      </c>
      <c r="M98" s="17">
        <v>0</v>
      </c>
      <c r="N98" s="17">
        <v>1</v>
      </c>
      <c r="O98" s="27">
        <v>85.71</v>
      </c>
      <c r="P98" s="27">
        <v>14</v>
      </c>
      <c r="Q98" s="27">
        <v>3</v>
      </c>
      <c r="R98" s="17">
        <v>6</v>
      </c>
      <c r="S98" s="27">
        <v>24</v>
      </c>
      <c r="T98" s="27" t="s">
        <v>216</v>
      </c>
      <c r="U98" s="28" t="s">
        <v>216</v>
      </c>
    </row>
    <row r="99" spans="1:21" x14ac:dyDescent="0.25">
      <c r="A99" s="23" t="s">
        <v>18</v>
      </c>
      <c r="B99" s="23" t="s">
        <v>189</v>
      </c>
      <c r="C99" s="18" t="s">
        <v>189</v>
      </c>
      <c r="E99" s="17" t="s">
        <v>65</v>
      </c>
      <c r="F99" s="17">
        <v>8</v>
      </c>
      <c r="G99" s="17">
        <v>1</v>
      </c>
      <c r="H99" s="17">
        <v>8</v>
      </c>
      <c r="I99" s="26" t="s">
        <v>224</v>
      </c>
      <c r="J99" s="17">
        <v>0</v>
      </c>
      <c r="K99" s="17">
        <v>0</v>
      </c>
      <c r="L99" s="17">
        <v>0</v>
      </c>
      <c r="M99" s="17">
        <v>0</v>
      </c>
      <c r="N99" s="17">
        <v>1</v>
      </c>
      <c r="O99" s="27">
        <v>66.66</v>
      </c>
      <c r="P99" s="27">
        <v>20</v>
      </c>
      <c r="Q99" s="27">
        <v>7</v>
      </c>
      <c r="R99" s="17"/>
      <c r="S99" s="27">
        <v>27</v>
      </c>
      <c r="T99" s="27" t="s">
        <v>216</v>
      </c>
      <c r="U99" s="28">
        <v>2</v>
      </c>
    </row>
    <row r="100" spans="1:21" x14ac:dyDescent="0.25">
      <c r="A100" s="23" t="s">
        <v>18</v>
      </c>
      <c r="B100" s="23" t="s">
        <v>190</v>
      </c>
      <c r="C100" s="33" t="s">
        <v>190</v>
      </c>
      <c r="E100" s="17" t="s">
        <v>384</v>
      </c>
      <c r="F100" s="17">
        <v>5</v>
      </c>
      <c r="G100" s="17">
        <v>3</v>
      </c>
      <c r="H100" s="17">
        <v>24</v>
      </c>
      <c r="I100" s="26">
        <v>19</v>
      </c>
      <c r="J100" s="17">
        <v>0</v>
      </c>
      <c r="K100" s="17">
        <v>0</v>
      </c>
      <c r="L100" s="17">
        <v>0</v>
      </c>
      <c r="M100" s="17">
        <v>3</v>
      </c>
      <c r="N100" s="17">
        <v>0</v>
      </c>
      <c r="O100" s="27">
        <v>104.34</v>
      </c>
      <c r="P100" s="27"/>
      <c r="Q100" s="27" t="s">
        <v>216</v>
      </c>
      <c r="R100" s="17">
        <v>8</v>
      </c>
      <c r="S100" s="27" t="s">
        <v>216</v>
      </c>
      <c r="T100" s="27">
        <v>5</v>
      </c>
      <c r="U100" s="28" t="s">
        <v>216</v>
      </c>
    </row>
    <row r="101" spans="1:21" x14ac:dyDescent="0.25">
      <c r="A101" s="23" t="s">
        <v>18</v>
      </c>
      <c r="B101" s="23" t="s">
        <v>191</v>
      </c>
      <c r="C101" s="33" t="s">
        <v>191</v>
      </c>
      <c r="E101" s="17" t="s">
        <v>65</v>
      </c>
      <c r="F101" s="17">
        <v>3</v>
      </c>
      <c r="G101" s="17">
        <v>3</v>
      </c>
      <c r="I101" s="26"/>
      <c r="N101" s="17"/>
      <c r="O101" s="27"/>
      <c r="P101" s="27">
        <v>21</v>
      </c>
      <c r="Q101" s="27" t="s">
        <v>216</v>
      </c>
      <c r="R101" s="17"/>
      <c r="S101" s="27">
        <v>38</v>
      </c>
      <c r="T101" s="27" t="s">
        <v>216</v>
      </c>
      <c r="U101" s="28" t="s">
        <v>216</v>
      </c>
    </row>
    <row r="102" spans="1:21" x14ac:dyDescent="0.25">
      <c r="A102" s="23" t="s">
        <v>16</v>
      </c>
      <c r="B102" s="23" t="s">
        <v>192</v>
      </c>
      <c r="C102" s="18" t="s">
        <v>192</v>
      </c>
      <c r="D102" s="25" t="s">
        <v>64</v>
      </c>
      <c r="E102" s="17" t="s">
        <v>65</v>
      </c>
      <c r="F102" s="17">
        <v>9</v>
      </c>
      <c r="G102" s="17">
        <v>8</v>
      </c>
      <c r="H102" s="17">
        <v>253</v>
      </c>
      <c r="I102" s="26">
        <v>61</v>
      </c>
      <c r="J102" s="17">
        <v>0</v>
      </c>
      <c r="K102" s="17">
        <v>1</v>
      </c>
      <c r="L102" s="17">
        <v>0</v>
      </c>
      <c r="M102" s="17">
        <v>29</v>
      </c>
      <c r="N102" s="17">
        <v>2</v>
      </c>
      <c r="O102" s="27">
        <v>128.41999999999999</v>
      </c>
      <c r="P102" s="27"/>
      <c r="Q102" s="27" t="s">
        <v>216</v>
      </c>
      <c r="R102" s="17">
        <v>31.62</v>
      </c>
      <c r="S102" s="27" t="s">
        <v>216</v>
      </c>
      <c r="T102" s="27" t="s">
        <v>216</v>
      </c>
      <c r="U102" s="28">
        <v>5</v>
      </c>
    </row>
    <row r="103" spans="1:21" x14ac:dyDescent="0.25">
      <c r="A103" s="23" t="s">
        <v>16</v>
      </c>
      <c r="B103" s="23" t="s">
        <v>193</v>
      </c>
      <c r="C103" s="18" t="s">
        <v>193</v>
      </c>
      <c r="E103" s="17" t="s">
        <v>65</v>
      </c>
      <c r="F103" s="17">
        <v>7</v>
      </c>
      <c r="G103" s="17">
        <v>5</v>
      </c>
      <c r="H103" s="17">
        <v>87</v>
      </c>
      <c r="I103" s="26" t="s">
        <v>241</v>
      </c>
      <c r="J103" s="17">
        <v>0</v>
      </c>
      <c r="K103" s="17">
        <v>0</v>
      </c>
      <c r="L103" s="17">
        <v>0</v>
      </c>
      <c r="M103" s="17">
        <v>4</v>
      </c>
      <c r="N103" s="17">
        <v>6</v>
      </c>
      <c r="O103" s="27">
        <v>167.3</v>
      </c>
      <c r="P103" s="27">
        <v>24</v>
      </c>
      <c r="Q103" s="27">
        <v>4</v>
      </c>
      <c r="R103" s="17">
        <v>43.5</v>
      </c>
      <c r="S103" s="27">
        <v>32.5</v>
      </c>
      <c r="T103" s="27" t="s">
        <v>216</v>
      </c>
      <c r="U103" s="28">
        <v>4</v>
      </c>
    </row>
    <row r="104" spans="1:21" x14ac:dyDescent="0.25">
      <c r="A104" s="23" t="s">
        <v>16</v>
      </c>
      <c r="B104" s="23" t="s">
        <v>194</v>
      </c>
      <c r="C104" s="18" t="s">
        <v>194</v>
      </c>
      <c r="E104" s="17" t="s">
        <v>65</v>
      </c>
      <c r="F104" s="17">
        <v>7</v>
      </c>
      <c r="G104" s="17">
        <v>6</v>
      </c>
      <c r="I104" s="26"/>
      <c r="N104" s="17"/>
      <c r="O104" s="27"/>
      <c r="P104" s="27">
        <v>36</v>
      </c>
      <c r="Q104" s="27">
        <v>4</v>
      </c>
      <c r="R104" s="17"/>
      <c r="S104" s="27" t="s">
        <v>216</v>
      </c>
      <c r="T104" s="27" t="s">
        <v>216</v>
      </c>
      <c r="U104" s="28" t="s">
        <v>216</v>
      </c>
    </row>
    <row r="105" spans="1:21" x14ac:dyDescent="0.25">
      <c r="A105" s="23" t="s">
        <v>16</v>
      </c>
      <c r="B105" s="23" t="s">
        <v>195</v>
      </c>
      <c r="C105" s="18" t="s">
        <v>196</v>
      </c>
      <c r="E105" s="17" t="s">
        <v>384</v>
      </c>
      <c r="F105" s="17">
        <v>5</v>
      </c>
      <c r="G105" s="17">
        <v>5</v>
      </c>
      <c r="H105" s="17">
        <v>155</v>
      </c>
      <c r="I105" s="26" t="s">
        <v>242</v>
      </c>
      <c r="J105" s="17">
        <v>0</v>
      </c>
      <c r="K105" s="17">
        <v>1</v>
      </c>
      <c r="L105" s="17">
        <v>0</v>
      </c>
      <c r="M105" s="17">
        <v>26</v>
      </c>
      <c r="N105" s="17">
        <v>3</v>
      </c>
      <c r="O105" s="27">
        <v>166.66</v>
      </c>
      <c r="P105" s="27"/>
      <c r="Q105" s="27" t="s">
        <v>216</v>
      </c>
      <c r="R105" s="17">
        <v>38.75</v>
      </c>
      <c r="S105" s="27" t="s">
        <v>216</v>
      </c>
      <c r="T105" s="27" t="s">
        <v>216</v>
      </c>
      <c r="U105" s="28">
        <v>6</v>
      </c>
    </row>
    <row r="106" spans="1:21" x14ac:dyDescent="0.25">
      <c r="A106" s="23" t="s">
        <v>16</v>
      </c>
      <c r="B106" s="23" t="s">
        <v>197</v>
      </c>
      <c r="C106" s="18" t="s">
        <v>197</v>
      </c>
      <c r="E106" s="17" t="s">
        <v>65</v>
      </c>
      <c r="F106" s="17">
        <v>2</v>
      </c>
      <c r="G106" s="17">
        <v>2</v>
      </c>
      <c r="I106" s="26"/>
      <c r="N106" s="17"/>
      <c r="O106" s="27"/>
      <c r="P106" s="27">
        <v>18</v>
      </c>
      <c r="Q106" s="27" t="s">
        <v>216</v>
      </c>
      <c r="R106" s="17"/>
      <c r="S106" s="27">
        <v>26.5</v>
      </c>
      <c r="T106" s="27" t="s">
        <v>216</v>
      </c>
      <c r="U106" s="28" t="s">
        <v>216</v>
      </c>
    </row>
    <row r="107" spans="1:21" x14ac:dyDescent="0.25">
      <c r="A107" s="23" t="s">
        <v>16</v>
      </c>
      <c r="B107" s="23" t="s">
        <v>198</v>
      </c>
      <c r="C107" s="18" t="s">
        <v>199</v>
      </c>
      <c r="E107" s="17" t="s">
        <v>65</v>
      </c>
      <c r="F107" s="17">
        <v>9</v>
      </c>
      <c r="G107" s="17">
        <v>9</v>
      </c>
      <c r="H107" s="17">
        <v>138</v>
      </c>
      <c r="I107" s="26">
        <v>65</v>
      </c>
      <c r="J107" s="17">
        <v>0</v>
      </c>
      <c r="K107" s="17">
        <v>1</v>
      </c>
      <c r="L107" s="17">
        <v>1</v>
      </c>
      <c r="M107" s="17">
        <v>13</v>
      </c>
      <c r="N107" s="17">
        <v>5</v>
      </c>
      <c r="O107" s="27">
        <v>130.18</v>
      </c>
      <c r="P107" s="27">
        <v>13.2</v>
      </c>
      <c r="Q107" s="27">
        <v>5</v>
      </c>
      <c r="R107" s="17">
        <v>17.25</v>
      </c>
      <c r="S107" s="27">
        <v>22</v>
      </c>
      <c r="T107" s="27" t="s">
        <v>216</v>
      </c>
      <c r="U107" s="28">
        <v>6</v>
      </c>
    </row>
    <row r="108" spans="1:21" x14ac:dyDescent="0.25">
      <c r="A108" s="23" t="s">
        <v>16</v>
      </c>
      <c r="B108" s="23" t="s">
        <v>200</v>
      </c>
      <c r="C108" s="18" t="s">
        <v>201</v>
      </c>
      <c r="E108" s="17" t="s">
        <v>384</v>
      </c>
      <c r="F108" s="17">
        <v>7</v>
      </c>
      <c r="G108" s="17">
        <v>6</v>
      </c>
      <c r="H108" s="17">
        <v>189</v>
      </c>
      <c r="I108" s="26" t="s">
        <v>243</v>
      </c>
      <c r="J108" s="17">
        <v>1</v>
      </c>
      <c r="K108" s="17">
        <v>0</v>
      </c>
      <c r="L108" s="17">
        <v>2</v>
      </c>
      <c r="M108" s="17">
        <v>20</v>
      </c>
      <c r="N108" s="17">
        <v>8</v>
      </c>
      <c r="O108" s="27">
        <v>154.91</v>
      </c>
      <c r="P108" s="27"/>
      <c r="Q108" s="27" t="s">
        <v>216</v>
      </c>
      <c r="R108" s="17">
        <v>47.25</v>
      </c>
      <c r="S108" s="27" t="s">
        <v>216</v>
      </c>
      <c r="T108" s="27" t="s">
        <v>216</v>
      </c>
      <c r="U108" s="28">
        <v>2</v>
      </c>
    </row>
    <row r="109" spans="1:21" x14ac:dyDescent="0.25">
      <c r="A109" s="23" t="s">
        <v>16</v>
      </c>
      <c r="B109" s="23" t="s">
        <v>202</v>
      </c>
      <c r="C109" s="18" t="s">
        <v>202</v>
      </c>
      <c r="E109" s="17" t="s">
        <v>65</v>
      </c>
      <c r="F109" s="17">
        <v>9</v>
      </c>
      <c r="G109" s="17">
        <v>9</v>
      </c>
      <c r="H109" s="17">
        <v>169</v>
      </c>
      <c r="I109" s="26">
        <v>52</v>
      </c>
      <c r="J109" s="17">
        <v>0</v>
      </c>
      <c r="K109" s="17">
        <v>2</v>
      </c>
      <c r="L109" s="17">
        <v>0</v>
      </c>
      <c r="M109" s="17">
        <v>21</v>
      </c>
      <c r="N109" s="17">
        <v>5</v>
      </c>
      <c r="O109" s="27">
        <v>133.07</v>
      </c>
      <c r="P109" s="27"/>
      <c r="Q109" s="27" t="s">
        <v>216</v>
      </c>
      <c r="R109" s="17">
        <v>18.77</v>
      </c>
      <c r="S109" s="27" t="s">
        <v>216</v>
      </c>
      <c r="T109" s="27">
        <v>6</v>
      </c>
      <c r="U109" s="28" t="s">
        <v>216</v>
      </c>
    </row>
    <row r="110" spans="1:21" x14ac:dyDescent="0.25">
      <c r="A110" s="23" t="s">
        <v>16</v>
      </c>
      <c r="B110" s="23" t="s">
        <v>203</v>
      </c>
      <c r="C110" s="18" t="s">
        <v>204</v>
      </c>
      <c r="E110" s="17" t="s">
        <v>384</v>
      </c>
      <c r="F110" s="17">
        <v>4</v>
      </c>
      <c r="G110" s="17">
        <v>4</v>
      </c>
      <c r="H110" s="17">
        <v>51</v>
      </c>
      <c r="I110" s="26">
        <v>33</v>
      </c>
      <c r="J110" s="17">
        <v>0</v>
      </c>
      <c r="K110" s="17">
        <v>0</v>
      </c>
      <c r="L110" s="17">
        <v>0</v>
      </c>
      <c r="M110" s="17">
        <v>5</v>
      </c>
      <c r="N110" s="17">
        <v>1</v>
      </c>
      <c r="O110" s="27">
        <v>100</v>
      </c>
      <c r="P110" s="27"/>
      <c r="Q110" s="27" t="s">
        <v>216</v>
      </c>
      <c r="R110" s="17">
        <v>12.75</v>
      </c>
      <c r="S110" s="27" t="s">
        <v>216</v>
      </c>
      <c r="T110" s="27" t="s">
        <v>216</v>
      </c>
      <c r="U110" s="28" t="s">
        <v>216</v>
      </c>
    </row>
    <row r="111" spans="1:21" x14ac:dyDescent="0.25">
      <c r="A111" s="23" t="s">
        <v>16</v>
      </c>
      <c r="B111" s="23" t="s">
        <v>205</v>
      </c>
      <c r="C111" s="18" t="s">
        <v>205</v>
      </c>
      <c r="E111" s="17" t="s">
        <v>65</v>
      </c>
      <c r="F111" s="17">
        <v>8</v>
      </c>
      <c r="G111" s="17">
        <v>5</v>
      </c>
      <c r="H111" s="17">
        <v>23</v>
      </c>
      <c r="I111" s="26" t="s">
        <v>244</v>
      </c>
      <c r="J111" s="17">
        <v>0</v>
      </c>
      <c r="K111" s="17">
        <v>0</v>
      </c>
      <c r="L111" s="17">
        <v>0</v>
      </c>
      <c r="M111" s="17">
        <v>3</v>
      </c>
      <c r="N111" s="17">
        <v>0</v>
      </c>
      <c r="O111" s="27">
        <v>85.18</v>
      </c>
      <c r="P111" s="27">
        <v>13.5</v>
      </c>
      <c r="Q111" s="27">
        <v>10</v>
      </c>
      <c r="R111" s="17">
        <v>23</v>
      </c>
      <c r="S111" s="27">
        <v>15.3</v>
      </c>
      <c r="T111" s="27" t="s">
        <v>216</v>
      </c>
      <c r="U111" s="28">
        <v>2</v>
      </c>
    </row>
    <row r="112" spans="1:21" x14ac:dyDescent="0.25">
      <c r="A112" s="23" t="s">
        <v>16</v>
      </c>
      <c r="B112" s="23" t="s">
        <v>206</v>
      </c>
      <c r="C112" s="18" t="s">
        <v>206</v>
      </c>
      <c r="E112" s="17" t="s">
        <v>65</v>
      </c>
      <c r="F112" s="17">
        <v>2</v>
      </c>
      <c r="G112" s="17">
        <v>2</v>
      </c>
      <c r="I112" s="26"/>
      <c r="N112" s="17"/>
      <c r="O112" s="27"/>
      <c r="P112" s="27">
        <v>20.5</v>
      </c>
      <c r="Q112" s="27" t="s">
        <v>216</v>
      </c>
      <c r="R112" s="17"/>
      <c r="S112" s="27">
        <v>35.5</v>
      </c>
      <c r="T112" s="27" t="s">
        <v>216</v>
      </c>
      <c r="U112" s="28" t="s">
        <v>216</v>
      </c>
    </row>
    <row r="113" spans="1:21" x14ac:dyDescent="0.25">
      <c r="A113" s="23" t="s">
        <v>16</v>
      </c>
      <c r="B113" s="23" t="s">
        <v>207</v>
      </c>
      <c r="C113" s="18" t="s">
        <v>207</v>
      </c>
      <c r="E113" s="17" t="s">
        <v>65</v>
      </c>
      <c r="F113" s="17">
        <v>9</v>
      </c>
      <c r="G113" s="17">
        <v>8</v>
      </c>
      <c r="H113" s="17">
        <v>175</v>
      </c>
      <c r="I113" s="26" t="s">
        <v>245</v>
      </c>
      <c r="J113" s="17">
        <v>0</v>
      </c>
      <c r="K113" s="17">
        <v>1</v>
      </c>
      <c r="L113" s="17">
        <v>0</v>
      </c>
      <c r="M113" s="17">
        <v>10</v>
      </c>
      <c r="N113" s="17">
        <v>10</v>
      </c>
      <c r="O113" s="27">
        <v>147.05000000000001</v>
      </c>
      <c r="P113" s="27">
        <v>18</v>
      </c>
      <c r="Q113" s="27" t="s">
        <v>216</v>
      </c>
      <c r="R113" s="17">
        <v>43.75</v>
      </c>
      <c r="S113" s="27">
        <v>17</v>
      </c>
      <c r="T113" s="27" t="s">
        <v>216</v>
      </c>
      <c r="U113" s="28">
        <v>3</v>
      </c>
    </row>
    <row r="114" spans="1:21" x14ac:dyDescent="0.25">
      <c r="A114" s="23" t="s">
        <v>16</v>
      </c>
      <c r="B114" s="23" t="s">
        <v>208</v>
      </c>
      <c r="C114" s="18" t="s">
        <v>208</v>
      </c>
      <c r="E114" s="17" t="s">
        <v>65</v>
      </c>
      <c r="F114" s="17">
        <v>1</v>
      </c>
      <c r="G114" s="17">
        <v>1</v>
      </c>
      <c r="I114" s="26"/>
      <c r="N114" s="17"/>
      <c r="O114" s="27"/>
      <c r="P114" s="27">
        <v>24</v>
      </c>
      <c r="Q114" s="27" t="s">
        <v>216</v>
      </c>
      <c r="R114" s="17"/>
      <c r="S114" s="27">
        <v>24</v>
      </c>
      <c r="T114" s="27" t="s">
        <v>216</v>
      </c>
      <c r="U114" s="28" t="s">
        <v>216</v>
      </c>
    </row>
    <row r="115" spans="1:21" x14ac:dyDescent="0.25">
      <c r="A115" s="23" t="s">
        <v>16</v>
      </c>
      <c r="B115" s="23" t="s">
        <v>209</v>
      </c>
      <c r="C115" s="18" t="s">
        <v>209</v>
      </c>
      <c r="D115" s="17" t="s">
        <v>119</v>
      </c>
      <c r="E115" s="17" t="s">
        <v>384</v>
      </c>
      <c r="F115" s="17" t="s">
        <v>216</v>
      </c>
      <c r="G115" s="17" t="s">
        <v>216</v>
      </c>
      <c r="H115" s="17" t="s">
        <v>216</v>
      </c>
      <c r="I115" s="26" t="s">
        <v>216</v>
      </c>
      <c r="J115" s="17" t="s">
        <v>216</v>
      </c>
      <c r="K115" s="17" t="s">
        <v>216</v>
      </c>
      <c r="L115" s="17" t="s">
        <v>216</v>
      </c>
      <c r="M115" s="17" t="s">
        <v>216</v>
      </c>
      <c r="N115" s="17" t="s">
        <v>216</v>
      </c>
      <c r="O115" s="27" t="s">
        <v>216</v>
      </c>
      <c r="P115" s="27" t="s">
        <v>216</v>
      </c>
      <c r="Q115" s="27" t="s">
        <v>216</v>
      </c>
      <c r="R115" s="17" t="s">
        <v>216</v>
      </c>
      <c r="S115" s="27" t="s">
        <v>216</v>
      </c>
      <c r="T115" s="27" t="s">
        <v>216</v>
      </c>
      <c r="U115" s="28" t="s">
        <v>216</v>
      </c>
    </row>
    <row r="116" spans="1:21" x14ac:dyDescent="0.25">
      <c r="A116" s="23" t="s">
        <v>16</v>
      </c>
      <c r="B116" s="23" t="s">
        <v>210</v>
      </c>
      <c r="C116" s="18" t="s">
        <v>210</v>
      </c>
      <c r="E116" s="17" t="s">
        <v>65</v>
      </c>
      <c r="F116" s="17">
        <v>7</v>
      </c>
      <c r="G116" s="17">
        <v>1</v>
      </c>
      <c r="H116" s="17">
        <v>3</v>
      </c>
      <c r="I116" s="26" t="s">
        <v>226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27">
        <v>100</v>
      </c>
      <c r="P116" s="27">
        <v>13.6</v>
      </c>
      <c r="Q116" s="27">
        <v>6</v>
      </c>
      <c r="R116" s="17"/>
      <c r="S116" s="27">
        <v>20.5</v>
      </c>
      <c r="T116" s="27" t="s">
        <v>216</v>
      </c>
      <c r="U116" s="28">
        <v>2</v>
      </c>
    </row>
    <row r="117" spans="1:21" x14ac:dyDescent="0.25">
      <c r="A117" s="23" t="s">
        <v>16</v>
      </c>
      <c r="B117" s="23" t="s">
        <v>211</v>
      </c>
      <c r="C117" s="18" t="s">
        <v>211</v>
      </c>
      <c r="E117" s="17" t="s">
        <v>65</v>
      </c>
      <c r="F117" s="17">
        <v>2</v>
      </c>
      <c r="G117" s="17">
        <v>2</v>
      </c>
      <c r="H117" s="17">
        <v>38</v>
      </c>
      <c r="I117" s="26">
        <v>24</v>
      </c>
      <c r="J117" s="17">
        <v>0</v>
      </c>
      <c r="K117" s="17">
        <v>0</v>
      </c>
      <c r="L117" s="17">
        <v>0</v>
      </c>
      <c r="M117" s="17">
        <v>4</v>
      </c>
      <c r="N117" s="17">
        <v>1</v>
      </c>
      <c r="O117" s="27">
        <v>122.58</v>
      </c>
      <c r="P117" s="27"/>
      <c r="Q117" s="27" t="s">
        <v>216</v>
      </c>
      <c r="R117" s="17">
        <v>19</v>
      </c>
      <c r="S117" s="27" t="s">
        <v>216</v>
      </c>
      <c r="T117" s="27" t="s">
        <v>216</v>
      </c>
      <c r="U117" s="28" t="s">
        <v>216</v>
      </c>
    </row>
    <row r="118" spans="1:21" x14ac:dyDescent="0.25">
      <c r="A118" s="23" t="s">
        <v>16</v>
      </c>
      <c r="B118" s="23" t="s">
        <v>212</v>
      </c>
      <c r="C118" s="18" t="s">
        <v>212</v>
      </c>
      <c r="E118" s="17" t="s">
        <v>384</v>
      </c>
      <c r="F118" s="17">
        <v>8</v>
      </c>
      <c r="G118" s="17">
        <v>1</v>
      </c>
      <c r="H118" s="17">
        <v>3</v>
      </c>
      <c r="I118" s="26" t="s">
        <v>226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27">
        <v>150</v>
      </c>
      <c r="P118" s="27">
        <v>14.4</v>
      </c>
      <c r="Q118" s="27">
        <v>10</v>
      </c>
      <c r="R118" s="17"/>
      <c r="S118" s="27">
        <v>18.600000000000001</v>
      </c>
      <c r="T118" s="27" t="s">
        <v>216</v>
      </c>
      <c r="U118" s="28" t="s">
        <v>216</v>
      </c>
    </row>
    <row r="119" spans="1:21" x14ac:dyDescent="0.25">
      <c r="A119" s="23" t="s">
        <v>16</v>
      </c>
      <c r="B119" s="23" t="s">
        <v>213</v>
      </c>
      <c r="C119" s="33" t="s">
        <v>213</v>
      </c>
      <c r="E119" s="17" t="s">
        <v>65</v>
      </c>
      <c r="F119" s="17">
        <v>1</v>
      </c>
      <c r="G119" s="17">
        <v>1</v>
      </c>
      <c r="H119" s="17">
        <v>1</v>
      </c>
      <c r="I119" s="26">
        <v>1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27">
        <v>100</v>
      </c>
      <c r="P119" s="27"/>
      <c r="Q119" s="27" t="s">
        <v>216</v>
      </c>
      <c r="R119" s="17">
        <v>1</v>
      </c>
      <c r="S119" s="27" t="s">
        <v>216</v>
      </c>
      <c r="T119" s="27" t="s">
        <v>216</v>
      </c>
      <c r="U119" s="28" t="s">
        <v>216</v>
      </c>
    </row>
    <row r="120" spans="1:21" x14ac:dyDescent="0.25">
      <c r="A120" s="23" t="s">
        <v>16</v>
      </c>
      <c r="B120" s="23" t="s">
        <v>214</v>
      </c>
      <c r="C120" s="18" t="s">
        <v>214</v>
      </c>
      <c r="E120" s="17" t="s">
        <v>65</v>
      </c>
      <c r="F120" s="17">
        <v>2</v>
      </c>
      <c r="G120" s="17">
        <v>1</v>
      </c>
      <c r="H120" s="17">
        <v>1</v>
      </c>
      <c r="I120" s="26" t="s">
        <v>225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27">
        <v>100</v>
      </c>
      <c r="P120" s="27">
        <v>14</v>
      </c>
      <c r="Q120" s="27">
        <v>3</v>
      </c>
      <c r="R120" s="17"/>
      <c r="S120" s="27">
        <v>22.33</v>
      </c>
      <c r="T120" s="27" t="s">
        <v>216</v>
      </c>
      <c r="U120" s="28" t="s">
        <v>216</v>
      </c>
    </row>
    <row r="173" spans="3:3" x14ac:dyDescent="0.25">
      <c r="C17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l a y e r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E A M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M a t c h e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l a y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 i : t y p e = " S a n d b o x E d i t o r M e a s u r e G r i d K e y " & g t ; & l t ; T a b l e N a m e & g t ; P l a y e r s & l t ; / T a b l e N a m e & g t ; & l t ; / K e y & g t ; & l t ; M a i n t a i n e r 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T e a m s & l t ; / K e y & g t ; & l t ; / D i a g r a m O b j e c t K e y & g t ; & l t ; D i a g r a m O b j e c t K e y & g t ; & l t ; K e y & g t ; C o l u m n s \ P l a y e r s   ( a s   p e r   P S L ) & l t ; / K e y & g t ; & l t ; / D i a g r a m O b j e c t K e y & g t ; & l t ; D i a g r a m O b j e c t K e y & g t ; & l t ; K e y & g t ; C o l u m n s \ P l a y e r s & l t ; / K e y & g t ; & l t ; / D i a g r a m O b j e c t K e y & g t ; & l t ; D i a g r a m O b j e c t K e y & g t ; & l t ; K e y & g t ; C o l u m n s \ S t a t u s & l t ; / K e y & g t ; & l t ; / D i a g r a m O b j e c t K e y & g t ; & l t ; D i a g r a m O b j e c t K e y & g t ; & l t ; K e y & g t ; C o l u m n s \ L o c a l   /   I n t e r & l t ; / K e y & g t ; & l t ; / D i a g r a m O b j e c t K e y & g t ; & l t ; D i a g r a m O b j e c t K e y & g t ; & l t ; K e y & g t ; C o l u m n s \ M a t h e s & l t ; / K e y & g t ; & l t ; / D i a g r a m O b j e c t K e y & g t ; & l t ; D i a g r a m O b j e c t K e y & g t ; & l t ; K e y & g t ; C o l u m n s \ I n n i n i n g & l t ; / K e y & g t ; & l t ; / D i a g r a m O b j e c t K e y & g t ; & l t ; D i a g r a m O b j e c t K e y & g t ; & l t ; K e y & g t ; C o l u m n s \ R u n s & l t ; / K e y & g t ; & l t ; / D i a g r a m O b j e c t K e y & g t ; & l t ; D i a g r a m O b j e c t K e y & g t ; & l t ; K e y & g t ; C o l u m n s \ H i g h   S c o r e & l t ; / K e y & g t ; & l t ; / D i a g r a m O b j e c t K e y & g t ; & l t ; D i a g r a m O b j e c t K e y & g t ; & l t ; K e y & g t ; C o l u m n s \ 1 0 0 & l t ; / K e y & g t ; & l t ; / D i a g r a m O b j e c t K e y & g t ; & l t ; D i a g r a m O b j e c t K e y & g t ; & l t ; K e y & g t ; C o l u m n s \ 5 0 & l t ; / K e y & g t ; & l t ; / D i a g r a m O b j e c t K e y & g t ; & l t ; D i a g r a m O b j e c t K e y & g t ; & l t ; K e y & g t ; C o l u m n s \ 0 & l t ; / K e y & g t ; & l t ; / D i a g r a m O b j e c t K e y & g t ; & l t ; D i a g r a m O b j e c t K e y & g t ; & l t ; K e y & g t ; C o l u m n s \ 4 s & l t ; / K e y & g t ; & l t ; / D i a g r a m O b j e c t K e y & g t ; & l t ; D i a g r a m O b j e c t K e y & g t ; & l t ; K e y & g t ; C o l u m n s \ 6 s & l t ; / K e y & g t ; & l t ; / D i a g r a m O b j e c t K e y & g t ; & l t ; D i a g r a m O b j e c t K e y & g t ; & l t ; K e y & g t ; C o l u m n s \ H i g h e s t   S t r i k e   R a t e   ( B a t i n g ) & l t ; / K e y & g t ; & l t ; / D i a g r a m O b j e c t K e y & g t ; & l t ; D i a g r a m O b j e c t K e y & g t ; & l t ; K e y & g t ; C o l u m n s \ H i g h e s t   S t r i k e   R a t e   ( B o w l i n g ) & l t ; / K e y & g t ; & l t ; / D i a g r a m O b j e c t K e y & g t ; & l t ; D i a g r a m O b j e c t K e y & g t ; & l t ; K e y & g t ; C o l u m n s \ W i c k e t s & l t ; / K e y & g t ; & l t ; / D i a g r a m O b j e c t K e y & g t ; & l t ; D i a g r a m O b j e c t K e y & g t ; & l t ; K e y & g t ; C o l u m n s \ B a t i n g   A v e & l t ; / K e y & g t ; & l t ; / D i a g r a m O b j e c t K e y & g t ; & l t ; D i a g r a m O b j e c t K e y & g t ; & l t ; K e y & g t ; C o l u m n s \ B o w l i n g   A v g & l t ; / K e y & g t ; & l t ; / D i a g r a m O b j e c t K e y & g t ; & l t ; D i a g r a m O b j e c t K e y & g t ; & l t ; K e y & g t ; C o l u m n s \ D i s m i s s a l s & l t ; / K e y & g t ; & l t ; / D i a g r a m O b j e c t K e y & g t ; & l t ; D i a g r a m O b j e c t K e y & g t ; & l t ; K e y & g t ; C o l u m n s \ C a t h e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a m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y e r s   ( a s   p e r   P S L ) & l t ; / K e y & g t ; & l t ; / a : K e y & g t ; & l t ; a : V a l u e 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y e r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l   /   I n t e r & l t ; / K e y & g t ; & l t ; / a : K e y & g t ; & l t ; a : V a l u e 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h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n i n i n g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n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  S c o r e & l t ; / K e y & g t ; & l t ; / a : K e y & g t ; & l t ; a : V a l u e 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1 0 0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5 0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4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6 s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e s t   S t r i k e   R a t e   ( B a t i n g ) & l t ; / K e y & g t ; & l t ; / a : K e y & g t ; & l t ; a : V a l u e 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e s t   S t r i k e   R a t e   ( B o w l i n g ) & l t ; / K e y & g t ; & l t ; / a : K e y & g t ; & l t ; a : V a l u e 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i c k e t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t i n g   A v e & l t ; / K e y & g t ; & l t ; / a : K e y & g t ; & l t ; a : V a l u e 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w l i n g   A v g & l t ; / K e y & g t ; & l t ; / a : K e y & g t ; & l t ; a : V a l u e 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m i s s a l s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h e s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E A M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 i : t y p e = " S a n d b o x E d i t o r M e a s u r e G r i d K e y " & g t ; & l t ; T a b l e N a m e & g t ; T E A M S & l t ; / T a b l e N a m e & g t ; & l t ; / K e y & g t ; & l t ; M a i n t a i n e r 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T e a m s & l t ; / K e y & g t ; & l t ; / D i a g r a m O b j e c t K e y & g t ; & l t ; D i a g r a m O b j e c t K e y & g t ; & l t ; K e y & g t ; C o l u m n s \ M a t c h e s & l t ; / K e y & g t ; & l t ; / D i a g r a m O b j e c t K e y & g t ; & l t ; D i a g r a m O b j e c t K e y & g t ; & l t ; K e y & g t ; C o l u m n s \ W o n & l t ; / K e y & g t ; & l t ; / D i a g r a m O b j e c t K e y & g t ; & l t ; D i a g r a m O b j e c t K e y & g t ; & l t ; K e y & g t ; C o l u m n s \ L o s t & l t ; / K e y & g t ; & l t ; / D i a g r a m O b j e c t K e y & g t ; & l t ; D i a g r a m O b j e c t K e y & g t ; & l t ; K e y & g t ; C o l u m n s \ T i e d & l t ; / K e y & g t ; & l t ; / D i a g r a m O b j e c t K e y & g t ; & l t ; D i a g r a m O b j e c t K e y & g t ; & l t ; K e y & g t ; C o l u m n s \ A b a n d o n e d & l t ; / K e y & g t ; & l t ; / D i a g r a m O b j e c t K e y & g t ; & l t ; D i a g r a m O b j e c t K e y & g t ; & l t ; K e y & g t ; C o l u m n s \ P o i n t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a m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c h e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s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b a n d o n e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i n t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a t c h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 i : t y p e = " S a n d b o x E d i t o r M e a s u r e G r i d K e y " & g t ; & l t ; T a b l e N a m e & g t ; M a t c h e s & l t ; / T a b l e N a m e & g t ; & l t ; / K e y & g t ; & l t ; M a i n t a i n e r 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K e y & l t ; / K e y & g t ; & l t ; / D i a g r a m O b j e c t K e y & g t ; & l t ; D i a g r a m O b j e c t K e y & g t ; & l t ; K e y & g t ; C o l u m n s \ G r o u n d & l t ; / K e y & g t ; & l t ; / D i a g r a m O b j e c t K e y & g t ; & l t ; D i a g r a m O b j e c t K e y & g t ; & l t ; K e y & g t ; C o l u m n s \ M a t c h   D a t e & l t ; / K e y & g t ; & l t ; / D i a g r a m O b j e c t K e y & g t ; & l t ; D i a g r a m O b j e c t K e y & g t ; & l t ; K e y & g t ; C o l u m n s \ W i n n e r & l t ; / K e y & g t ; & l t ; / D i a g r a m O b j e c t K e y & g t ; & l t ; D i a g r a m O b j e c t K e y & g t ; & l t ; K e y & g t ; C o l u m n s \ M a r g i n & l t ; / K e y & g t ; & l t ; / D i a g r a m O b j e c t K e y & g t ; & l t ; D i a g r a m O b j e c t K e y & g t ; & l t ; K e y & g t ; C o l u m n s \ T e a m s & l t ; / K e y & g t ; & l t ; / D i a g r a m O b j e c t K e y & g t ; & l t ; D i a g r a m O b j e c t K e y & g t ; & l t ; K e y & g t ; C o l u m n s \ H i g h e s t   S c o r e & l t ; / K e y & g t ; & l t ; / D i a g r a m O b j e c t K e y & g t ; & l t ; D i a g r a m O b j e c t K e y & g t ; & l t ; K e y & g t ; C o l u m n s \ H i g h e s t   m a t c h   a g g r e g a t e s   ( R u n s ) & l t ; / K e y & g t ; & l t ; / D i a g r a m O b j e c t K e y & g t ; & l t ; D i a g r a m O b j e c t K e y & g t ; & l t ; K e y & g t ; C o l u m n s \ B a l l s   R e m a i n n g   ( S e c o n d   I n n i n g s ) & l t ; / K e y & g t ; & l t ; / D i a g r a m O b j e c t K e y & g t ; & l t ; D i a g r a m O b j e c t K e y & g t ; & l t ; K e y & g t ; C o l u m n s \ E x t r a   I n n i n g s & l t ; / K e y & g t ; & l t ; / D i a g r a m O b j e c t K e y & g t ; & l t ; D i a g r a m O b j e c t K e y & g t ; & l t ; K e y & g t ; C o l u m n s \ H i g h   S c o r e   P l a y e r & l t ; / K e y & g t ; & l t ; / D i a g r a m O b j e c t K e y & g t ; & l t ; D i a g r a m O b j e c t K e y & g t ; & l t ; K e y & g t ; C o l u m n s \ H i g h   S c o r e & l t ; / K e y & g t ; & l t ; / D i a g r a m O b j e c t K e y & g t ; & l t ; D i a g r a m O b j e c t K e y & g t ; & l t ; K e y & g t ; C o l u m n s \ B a l l s & l t ; / K e y & g t ; & l t ; / D i a g r a m O b j e c t K e y & g t ; & l t ; D i a g r a m O b j e c t K e y & g t ; & l t ; K e y & g t ; C o l u m n s \ 4 s & l t ; / K e y & g t ; & l t ; / D i a g r a m O b j e c t K e y & g t ; & l t ; D i a g r a m O b j e c t K e y & g t ; & l t ; K e y & g t ; C o l u m n s \ 6 s & l t ; / K e y & g t ; & l t ; / D i a g r a m O b j e c t K e y & g t ; & l t ; D i a g r a m O b j e c t K e y & g t ; & l t ; K e y & g t ; C o l u m n s \ H i g h e s t   S t r i k e   R a t e   P l a y e r s   ( B a t i n g ) & l t ; / K e y & g t ; & l t ; / D i a g r a m O b j e c t K e y & g t ; & l t ; D i a g r a m O b j e c t K e y & g t ; & l t ; K e y & g t ; C o l u m n s \ H i g h e s t   S t r i k e   R a t e   ( B a t i n g ) & l t ; / K e y & g t ; & l t ; / D i a g r a m O b j e c t K e y & g t ; & l t ; D i a g r a m O b j e c t K e y & g t ; & l t ; K e y & g t ; C o l u m n s \ B e s t   B o w l i n g   F i g u a r e s   P l a y e r & l t ; / K e y & g t ; & l t ; / D i a g r a m O b j e c t K e y & g t ; & l t ; D i a g r a m O b j e c t K e y & g t ; & l t ; K e y & g t ; C o l u m n s \ B e s t   B o w l i n g   F i g u a r e s & l t ; / K e y & g t ; & l t ; / D i a g r a m O b j e c t K e y & g t ; & l t ; D i a g r a m O b j e c t K e y & g t ; & l t ; K e y & g t ; C o l u m n s \ M o s t   D i s m i s s a l s   P l a y e r s & l t ; / K e y & g t ; & l t ; / D i a g r a m O b j e c t K e y & g t ; & l t ; D i a g r a m O b j e c t K e y & g t ; & l t ; K e y & g t ; C o l u m n s \ M o s t   D i s m i s s a l s & l t ; / K e y & g t ; & l t ; / D i a g r a m O b j e c t K e y & g t ; & l t ; D i a g r a m O b j e c t K e y & g t ; & l t ; K e y & g t ; C o l u m n s \ M o s t   C a t c h e s   P l a y e r s & l t ; / K e y & g t ; & l t ; / D i a g r a m O b j e c t K e y & g t ; & l t ; D i a g r a m O b j e c t K e y & g t ; & l t ; K e y & g t ; C o l u m n s \ M o s t   C a t c h e s & l t ; / K e y & g t ; & l t ; / D i a g r a m O b j e c t K e y & g t ; & l t ; D i a g r a m O b j e c t K e y & g t ; & l t ; K e y & g t ; C o l u m n s \ H i g h e s t   p a r t n e r s h i p   w i c k e t s   P l a y e r s & l t ; / K e y & g t ; & l t ; / D i a g r a m O b j e c t K e y & g t ; & l t ; D i a g r a m O b j e c t K e y & g t ; & l t ; K e y & g t ; C o l u m n s \ H i g h e s t   p a r t n e r s h i p   w i c k e t s & l t ; / K e y & g t ; & l t ; / D i a g r a m O b j e c t K e y & g t ; & l t ; D i a g r a m O b j e c t K e y & g t ; & l t ; K e y & g t ; C o l u m n s \ H i g h e s t   p a r t n e r s h i p   r u n s   P l a y e r s & l t ; / K e y & g t ; & l t ; / D i a g r a m O b j e c t K e y & g t ; & l t ; D i a g r a m O b j e c t K e y & g t ; & l t ; K e y & g t ; C o l u m n s \ H i g h e s t   p a r t n e r s h i p   r u n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o u n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c h   D a t e & l t ; / K e y & g t ; & l t ; / a : K e y & g t ; & l t ; a : V a l u e 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i n n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g i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a m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e s t   S c o r e & l t ; / K e y & g t ; & l t ; / a : K e y & g t ; & l t ; a : V a l u e 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e s t   m a t c h   a g g r e g a t e s   ( R u n s ) & l t ; / K e y & g t ; & l t ; / a : K e y & g t ; & l t ; a : V a l u e 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l l s   R e m a i n n g   ( S e c o n d   I n n i n g s ) & l t ; / K e y & g t ; & l t ; / a : K e y & g t ; & l t ; a : V a l u e 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t r a   I n n i n g s & l t ; / K e y & g t ; & l t ; / a : K e y & g t ; & l t ; a : V a l u e 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  S c o r e   P l a y e r & l t ; / K e y & g t ; & l t ; / a : K e y & g t ; & l t ; a : V a l u e 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  S c o r e & l t ; / K e y & g t ; & l t ; / a : K e y & g t ; & l t ; a : V a l u e 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l l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4 s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6 s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e s t   S t r i k e   R a t e   P l a y e r s   ( B a t i n g ) & l t ; / K e y & g t ; & l t ; / a : K e y & g t ; & l t ; a : V a l u e 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e s t   S t r i k e   R a t e   ( B a t i n g ) & l t ; / K e y & g t ; & l t ; / a : K e y & g t ; & l t ; a : V a l u e 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e s t   B o w l i n g   F i g u a r e s   P l a y e r & l t ; / K e y & g t ; & l t ; / a : K e y & g t ; & l t ; a : V a l u e 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e s t   B o w l i n g   F i g u a r e s & l t ; / K e y & g t ; & l t ; / a : K e y & g t ; & l t ; a : V a l u e 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s t   D i s m i s s a l s   P l a y e r s & l t ; / K e y & g t ; & l t ; / a : K e y & g t ; & l t ; a : V a l u e 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s t   D i s m i s s a l s & l t ; / K e y & g t ; & l t ; / a : K e y & g t ; & l t ; a : V a l u e 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s t   C a t c h e s   P l a y e r s & l t ; / K e y & g t ; & l t ; / a : K e y & g t ; & l t ; a : V a l u e 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s t   C a t c h e s & l t ; / K e y & g t ; & l t ; / a : K e y & g t ; & l t ; a : V a l u e 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e s t   p a r t n e r s h i p   w i c k e t s   P l a y e r s & l t ; / K e y & g t ; & l t ; / a : K e y & g t ; & l t ; a : V a l u e 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e s t   p a r t n e r s h i p   w i c k e t s & l t ; / K e y & g t ; & l t ; / a : K e y & g t ; & l t ; a : V a l u e 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e s t   p a r t n e r s h i p   r u n s   P l a y e r s & l t ; / K e y & g t ; & l t ; / a : K e y & g t ; & l t ; a : V a l u e 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e s t   p a r t n e r s h i p   r u n s & l t ; / K e y & g t ; & l t ; / a : K e y & g t ; & l t ; a : V a l u e 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 T a g s \ T a b l e s \ & a m p ; l t ; T a b l e s \ P l a y e r s & a m p ; g t ; & l t ; / K e y & g t ; & l t ; / D i a g r a m O b j e c t K e y & g t ; & l t ; D i a g r a m O b j e c t K e y & g t ; & l t ; K e y & g t ; D y n a m i c   T a g s \ T a b l e s \ & a m p ; l t ; T a b l e s \ T E A M S & a m p ; g t ; & l t ; / K e y & g t ; & l t ; / D i a g r a m O b j e c t K e y & g t ; & l t ; D i a g r a m O b j e c t K e y & g t ; & l t ; K e y & g t ; D y n a m i c   T a g s \ T a b l e s \ & a m p ; l t ; T a b l e s \ M a t c h e s & a m p ; g t ; & l t ; / K e y & g t ; & l t ; / D i a g r a m O b j e c t K e y & g t ; & l t ; D i a g r a m O b j e c t K e y & g t ; & l t ; K e y & g t ; T a b l e s \ P l a y e r s & l t ; / K e y & g t ; & l t ; / D i a g r a m O b j e c t K e y & g t ; & l t ; D i a g r a m O b j e c t K e y & g t ; & l t ; K e y & g t ; T a b l e s \ P l a y e r s \ C o l u m n s \ T e a m s & l t ; / K e y & g t ; & l t ; / D i a g r a m O b j e c t K e y & g t ; & l t ; D i a g r a m O b j e c t K e y & g t ; & l t ; K e y & g t ; T a b l e s \ P l a y e r s \ C o l u m n s \ P l a y e r s   ( a s   p e r   P S L ) & l t ; / K e y & g t ; & l t ; / D i a g r a m O b j e c t K e y & g t ; & l t ; D i a g r a m O b j e c t K e y & g t ; & l t ; K e y & g t ; T a b l e s \ P l a y e r s \ C o l u m n s \ P l a y e r s & l t ; / K e y & g t ; & l t ; / D i a g r a m O b j e c t K e y & g t ; & l t ; D i a g r a m O b j e c t K e y & g t ; & l t ; K e y & g t ; T a b l e s \ P l a y e r s \ C o l u m n s \ S t a t u s & l t ; / K e y & g t ; & l t ; / D i a g r a m O b j e c t K e y & g t ; & l t ; D i a g r a m O b j e c t K e y & g t ; & l t ; K e y & g t ; T a b l e s \ P l a y e r s \ C o l u m n s \ L o c a l   /   I n t e r & l t ; / K e y & g t ; & l t ; / D i a g r a m O b j e c t K e y & g t ; & l t ; D i a g r a m O b j e c t K e y & g t ; & l t ; K e y & g t ; T a b l e s \ P l a y e r s \ C o l u m n s \ M a t h e s & l t ; / K e y & g t ; & l t ; / D i a g r a m O b j e c t K e y & g t ; & l t ; D i a g r a m O b j e c t K e y & g t ; & l t ; K e y & g t ; T a b l e s \ P l a y e r s \ C o l u m n s \ I n n i n i n g & l t ; / K e y & g t ; & l t ; / D i a g r a m O b j e c t K e y & g t ; & l t ; D i a g r a m O b j e c t K e y & g t ; & l t ; K e y & g t ; T a b l e s \ P l a y e r s \ C o l u m n s \ R u n s & l t ; / K e y & g t ; & l t ; / D i a g r a m O b j e c t K e y & g t ; & l t ; D i a g r a m O b j e c t K e y & g t ; & l t ; K e y & g t ; T a b l e s \ P l a y e r s \ C o l u m n s \ H i g h   S c o r e & l t ; / K e y & g t ; & l t ; / D i a g r a m O b j e c t K e y & g t ; & l t ; D i a g r a m O b j e c t K e y & g t ; & l t ; K e y & g t ; T a b l e s \ P l a y e r s \ C o l u m n s \ 1 0 0 & l t ; / K e y & g t ; & l t ; / D i a g r a m O b j e c t K e y & g t ; & l t ; D i a g r a m O b j e c t K e y & g t ; & l t ; K e y & g t ; T a b l e s \ P l a y e r s \ C o l u m n s \ 5 0 & l t ; / K e y & g t ; & l t ; / D i a g r a m O b j e c t K e y & g t ; & l t ; D i a g r a m O b j e c t K e y & g t ; & l t ; K e y & g t ; T a b l e s \ P l a y e r s \ C o l u m n s \ 0 & l t ; / K e y & g t ; & l t ; / D i a g r a m O b j e c t K e y & g t ; & l t ; D i a g r a m O b j e c t K e y & g t ; & l t ; K e y & g t ; T a b l e s \ P l a y e r s \ C o l u m n s \ 4 s & l t ; / K e y & g t ; & l t ; / D i a g r a m O b j e c t K e y & g t ; & l t ; D i a g r a m O b j e c t K e y & g t ; & l t ; K e y & g t ; T a b l e s \ P l a y e r s \ C o l u m n s \ 6 s & l t ; / K e y & g t ; & l t ; / D i a g r a m O b j e c t K e y & g t ; & l t ; D i a g r a m O b j e c t K e y & g t ; & l t ; K e y & g t ; T a b l e s \ P l a y e r s \ C o l u m n s \ H i g h e s t   S t r i k e   R a t e   ( B a t i n g ) & l t ; / K e y & g t ; & l t ; / D i a g r a m O b j e c t K e y & g t ; & l t ; D i a g r a m O b j e c t K e y & g t ; & l t ; K e y & g t ; T a b l e s \ P l a y e r s \ C o l u m n s \ H i g h e s t   S t r i k e   R a t e   ( B o w l i n g ) & l t ; / K e y & g t ; & l t ; / D i a g r a m O b j e c t K e y & g t ; & l t ; D i a g r a m O b j e c t K e y & g t ; & l t ; K e y & g t ; T a b l e s \ P l a y e r s \ C o l u m n s \ W i c k e t s & l t ; / K e y & g t ; & l t ; / D i a g r a m O b j e c t K e y & g t ; & l t ; D i a g r a m O b j e c t K e y & g t ; & l t ; K e y & g t ; T a b l e s \ P l a y e r s \ C o l u m n s \ B a t i n g   A v e & l t ; / K e y & g t ; & l t ; / D i a g r a m O b j e c t K e y & g t ; & l t ; D i a g r a m O b j e c t K e y & g t ; & l t ; K e y & g t ; T a b l e s \ P l a y e r s \ C o l u m n s \ B o w l i n g   A v g & l t ; / K e y & g t ; & l t ; / D i a g r a m O b j e c t K e y & g t ; & l t ; D i a g r a m O b j e c t K e y & g t ; & l t ; K e y & g t ; T a b l e s \ P l a y e r s \ C o l u m n s \ D i s m i s s a l s & l t ; / K e y & g t ; & l t ; / D i a g r a m O b j e c t K e y & g t ; & l t ; D i a g r a m O b j e c t K e y & g t ; & l t ; K e y & g t ; T a b l e s \ P l a y e r s \ C o l u m n s \ C a t h e s & l t ; / K e y & g t ; & l t ; / D i a g r a m O b j e c t K e y & g t ; & l t ; D i a g r a m O b j e c t K e y & g t ; & l t ; K e y & g t ; T a b l e s \ T E A M S & l t ; / K e y & g t ; & l t ; / D i a g r a m O b j e c t K e y & g t ; & l t ; D i a g r a m O b j e c t K e y & g t ; & l t ; K e y & g t ; T a b l e s \ T E A M S \ C o l u m n s \ T e a m s & l t ; / K e y & g t ; & l t ; / D i a g r a m O b j e c t K e y & g t ; & l t ; D i a g r a m O b j e c t K e y & g t ; & l t ; K e y & g t ; T a b l e s \ T E A M S \ C o l u m n s \ M a t c h e s & l t ; / K e y & g t ; & l t ; / D i a g r a m O b j e c t K e y & g t ; & l t ; D i a g r a m O b j e c t K e y & g t ; & l t ; K e y & g t ; T a b l e s \ T E A M S \ C o l u m n s \ W o n & l t ; / K e y & g t ; & l t ; / D i a g r a m O b j e c t K e y & g t ; & l t ; D i a g r a m O b j e c t K e y & g t ; & l t ; K e y & g t ; T a b l e s \ T E A M S \ C o l u m n s \ L o s t & l t ; / K e y & g t ; & l t ; / D i a g r a m O b j e c t K e y & g t ; & l t ; D i a g r a m O b j e c t K e y & g t ; & l t ; K e y & g t ; T a b l e s \ T E A M S \ C o l u m n s \ T i e d & l t ; / K e y & g t ; & l t ; / D i a g r a m O b j e c t K e y & g t ; & l t ; D i a g r a m O b j e c t K e y & g t ; & l t ; K e y & g t ; T a b l e s \ T E A M S \ C o l u m n s \ A b a n d o n e d & l t ; / K e y & g t ; & l t ; / D i a g r a m O b j e c t K e y & g t ; & l t ; D i a g r a m O b j e c t K e y & g t ; & l t ; K e y & g t ; T a b l e s \ T E A M S \ C o l u m n s \ P o i n t s & l t ; / K e y & g t ; & l t ; / D i a g r a m O b j e c t K e y & g t ; & l t ; D i a g r a m O b j e c t K e y & g t ; & l t ; K e y & g t ; T a b l e s \ T E A M S \ M e a s u r e s \ S u m   o f   M a t c h e s & l t ; / K e y & g t ; & l t ; / D i a g r a m O b j e c t K e y & g t ; & l t ; D i a g r a m O b j e c t K e y & g t ; & l t ; K e y & g t ; T a b l e s \ T E A M S \ S u m   o f   M a t c h e s \ A d d i t i o n a l   I n f o \ I m p l i c i t   M e a s u r e & l t ; / K e y & g t ; & l t ; / D i a g r a m O b j e c t K e y & g t ; & l t ; D i a g r a m O b j e c t K e y & g t ; & l t ; K e y & g t ; T a b l e s \ T E A M S \ M e a s u r e s \ S u m   o f   W o n & l t ; / K e y & g t ; & l t ; / D i a g r a m O b j e c t K e y & g t ; & l t ; D i a g r a m O b j e c t K e y & g t ; & l t ; K e y & g t ; T a b l e s \ T E A M S \ S u m   o f   W o n \ A d d i t i o n a l   I n f o \ I m p l i c i t   M e a s u r e & l t ; / K e y & g t ; & l t ; / D i a g r a m O b j e c t K e y & g t ; & l t ; D i a g r a m O b j e c t K e y & g t ; & l t ; K e y & g t ; T a b l e s \ T E A M S \ M e a s u r e s \ S u m   o f   L o s t & l t ; / K e y & g t ; & l t ; / D i a g r a m O b j e c t K e y & g t ; & l t ; D i a g r a m O b j e c t K e y & g t ; & l t ; K e y & g t ; T a b l e s \ T E A M S \ S u m   o f   L o s t \ A d d i t i o n a l   I n f o \ I m p l i c i t   M e a s u r e & l t ; / K e y & g t ; & l t ; / D i a g r a m O b j e c t K e y & g t ; & l t ; D i a g r a m O b j e c t K e y & g t ; & l t ; K e y & g t ; T a b l e s \ T E A M S \ M e a s u r e s \ S u m   o f   P o i n t s & l t ; / K e y & g t ; & l t ; / D i a g r a m O b j e c t K e y & g t ; & l t ; D i a g r a m O b j e c t K e y & g t ; & l t ; K e y & g t ; T a b l e s \ T E A M S \ S u m   o f   P o i n t s \ A d d i t i o n a l   I n f o \ I m p l i c i t   M e a s u r e & l t ; / K e y & g t ; & l t ; / D i a g r a m O b j e c t K e y & g t ; & l t ; D i a g r a m O b j e c t K e y & g t ; & l t ; K e y & g t ; T a b l e s \ M a t c h e s & l t ; / K e y & g t ; & l t ; / D i a g r a m O b j e c t K e y & g t ; & l t ; D i a g r a m O b j e c t K e y & g t ; & l t ; K e y & g t ; T a b l e s \ M a t c h e s \ C o l u m n s \ K e y & l t ; / K e y & g t ; & l t ; / D i a g r a m O b j e c t K e y & g t ; & l t ; D i a g r a m O b j e c t K e y & g t ; & l t ; K e y & g t ; T a b l e s \ M a t c h e s \ C o l u m n s \ G r o u n d & l t ; / K e y & g t ; & l t ; / D i a g r a m O b j e c t K e y & g t ; & l t ; D i a g r a m O b j e c t K e y & g t ; & l t ; K e y & g t ; T a b l e s \ M a t c h e s \ C o l u m n s \ M a t c h   D a t e & l t ; / K e y & g t ; & l t ; / D i a g r a m O b j e c t K e y & g t ; & l t ; D i a g r a m O b j e c t K e y & g t ; & l t ; K e y & g t ; T a b l e s \ M a t c h e s \ C o l u m n s \ W i n n e r & l t ; / K e y & g t ; & l t ; / D i a g r a m O b j e c t K e y & g t ; & l t ; D i a g r a m O b j e c t K e y & g t ; & l t ; K e y & g t ; T a b l e s \ M a t c h e s \ C o l u m n s \ M a r g i n & l t ; / K e y & g t ; & l t ; / D i a g r a m O b j e c t K e y & g t ; & l t ; D i a g r a m O b j e c t K e y & g t ; & l t ; K e y & g t ; T a b l e s \ M a t c h e s \ C o l u m n s \ T e a m s & l t ; / K e y & g t ; & l t ; / D i a g r a m O b j e c t K e y & g t ; & l t ; D i a g r a m O b j e c t K e y & g t ; & l t ; K e y & g t ; T a b l e s \ M a t c h e s \ C o l u m n s \ H i g h e s t   S c o r e & l t ; / K e y & g t ; & l t ; / D i a g r a m O b j e c t K e y & g t ; & l t ; D i a g r a m O b j e c t K e y & g t ; & l t ; K e y & g t ; T a b l e s \ M a t c h e s \ C o l u m n s \ H i g h e s t   m a t c h   a g g r e g a t e s   ( R u n s ) & l t ; / K e y & g t ; & l t ; / D i a g r a m O b j e c t K e y & g t ; & l t ; D i a g r a m O b j e c t K e y & g t ; & l t ; K e y & g t ; T a b l e s \ M a t c h e s \ C o l u m n s \ B a l l s   R e m a i n n g   ( S e c o n d   I n n i n g s ) & l t ; / K e y & g t ; & l t ; / D i a g r a m O b j e c t K e y & g t ; & l t ; D i a g r a m O b j e c t K e y & g t ; & l t ; K e y & g t ; T a b l e s \ M a t c h e s \ C o l u m n s \ E x t r a   I n n i n g s & l t ; / K e y & g t ; & l t ; / D i a g r a m O b j e c t K e y & g t ; & l t ; D i a g r a m O b j e c t K e y & g t ; & l t ; K e y & g t ; T a b l e s \ M a t c h e s \ C o l u m n s \ H i g h   S c o r e   P l a y e r & l t ; / K e y & g t ; & l t ; / D i a g r a m O b j e c t K e y & g t ; & l t ; D i a g r a m O b j e c t K e y & g t ; & l t ; K e y & g t ; T a b l e s \ M a t c h e s \ C o l u m n s \ H i g h   S c o r e & l t ; / K e y & g t ; & l t ; / D i a g r a m O b j e c t K e y & g t ; & l t ; D i a g r a m O b j e c t K e y & g t ; & l t ; K e y & g t ; T a b l e s \ M a t c h e s \ C o l u m n s \ B a l l s & l t ; / K e y & g t ; & l t ; / D i a g r a m O b j e c t K e y & g t ; & l t ; D i a g r a m O b j e c t K e y & g t ; & l t ; K e y & g t ; T a b l e s \ M a t c h e s \ C o l u m n s \ 4 s & l t ; / K e y & g t ; & l t ; / D i a g r a m O b j e c t K e y & g t ; & l t ; D i a g r a m O b j e c t K e y & g t ; & l t ; K e y & g t ; T a b l e s \ M a t c h e s \ C o l u m n s \ 6 s & l t ; / K e y & g t ; & l t ; / D i a g r a m O b j e c t K e y & g t ; & l t ; D i a g r a m O b j e c t K e y & g t ; & l t ; K e y & g t ; T a b l e s \ M a t c h e s \ C o l u m n s \ H i g h e s t   S t r i k e   R a t e   P l a y e r s   ( B a t i n g ) & l t ; / K e y & g t ; & l t ; / D i a g r a m O b j e c t K e y & g t ; & l t ; D i a g r a m O b j e c t K e y & g t ; & l t ; K e y & g t ; T a b l e s \ M a t c h e s \ C o l u m n s \ H i g h e s t   S t r i k e   R a t e   ( B a t i n g ) & l t ; / K e y & g t ; & l t ; / D i a g r a m O b j e c t K e y & g t ; & l t ; D i a g r a m O b j e c t K e y & g t ; & l t ; K e y & g t ; T a b l e s \ M a t c h e s \ C o l u m n s \ B e s t   B o w l i n g   F i g u a r e s   P l a y e r & l t ; / K e y & g t ; & l t ; / D i a g r a m O b j e c t K e y & g t ; & l t ; D i a g r a m O b j e c t K e y & g t ; & l t ; K e y & g t ; T a b l e s \ M a t c h e s \ C o l u m n s \ B e s t   B o w l i n g   F i g u a r e s & l t ; / K e y & g t ; & l t ; / D i a g r a m O b j e c t K e y & g t ; & l t ; D i a g r a m O b j e c t K e y & g t ; & l t ; K e y & g t ; T a b l e s \ M a t c h e s \ C o l u m n s \ M o s t   D i s m i s s a l s   P l a y e r s & l t ; / K e y & g t ; & l t ; / D i a g r a m O b j e c t K e y & g t ; & l t ; D i a g r a m O b j e c t K e y & g t ; & l t ; K e y & g t ; T a b l e s \ M a t c h e s \ C o l u m n s \ M o s t   D i s m i s s a l s & l t ; / K e y & g t ; & l t ; / D i a g r a m O b j e c t K e y & g t ; & l t ; D i a g r a m O b j e c t K e y & g t ; & l t ; K e y & g t ; T a b l e s \ M a t c h e s \ C o l u m n s \ M o s t   C a t c h e s   P l a y e r s & l t ; / K e y & g t ; & l t ; / D i a g r a m O b j e c t K e y & g t ; & l t ; D i a g r a m O b j e c t K e y & g t ; & l t ; K e y & g t ; T a b l e s \ M a t c h e s \ C o l u m n s \ M o s t   C a t c h e s & l t ; / K e y & g t ; & l t ; / D i a g r a m O b j e c t K e y & g t ; & l t ; D i a g r a m O b j e c t K e y & g t ; & l t ; K e y & g t ; T a b l e s \ M a t c h e s \ C o l u m n s \ H i g h e s t   p a r t n e r s h i p   w i c k e t s   P l a y e r s & l t ; / K e y & g t ; & l t ; / D i a g r a m O b j e c t K e y & g t ; & l t ; D i a g r a m O b j e c t K e y & g t ; & l t ; K e y & g t ; T a b l e s \ M a t c h e s \ C o l u m n s \ H i g h e s t   p a r t n e r s h i p   w i c k e t s & l t ; / K e y & g t ; & l t ; / D i a g r a m O b j e c t K e y & g t ; & l t ; D i a g r a m O b j e c t K e y & g t ; & l t ; K e y & g t ; T a b l e s \ M a t c h e s \ C o l u m n s \ H i g h e s t   p a r t n e r s h i p   r u n s   P l a y e r s & l t ; / K e y & g t ; & l t ; / D i a g r a m O b j e c t K e y & g t ; & l t ; D i a g r a m O b j e c t K e y & g t ; & l t ; K e y & g t ; T a b l e s \ M a t c h e s \ C o l u m n s \ H i g h e s t   p a r t n e r s h i p   r u n s & l t ; / K e y & g t ; & l t ; / D i a g r a m O b j e c t K e y & g t ; & l t ; D i a g r a m O b j e c t K e y & g t ; & l t ; K e y & g t ; R e l a t i o n s h i p s \ & a m p ; l t ; T a b l e s \ P l a y e r s \ C o l u m n s \ T e a m s & a m p ; g t ; - & a m p ; l t ; T a b l e s \ T E A M S \ C o l u m n s \ T e a m s & a m p ; g t ; & l t ; / K e y & g t ; & l t ; / D i a g r a m O b j e c t K e y & g t ; & l t ; D i a g r a m O b j e c t K e y & g t ; & l t ; K e y & g t ; R e l a t i o n s h i p s \ & a m p ; l t ; T a b l e s \ P l a y e r s \ C o l u m n s \ T e a m s & a m p ; g t ; - & a m p ; l t ; T a b l e s \ T E A M S \ C o l u m n s \ T e a m s & a m p ; g t ; \ F K & l t ; / K e y & g t ; & l t ; / D i a g r a m O b j e c t K e y & g t ; & l t ; D i a g r a m O b j e c t K e y & g t ; & l t ; K e y & g t ; R e l a t i o n s h i p s \ & a m p ; l t ; T a b l e s \ P l a y e r s \ C o l u m n s \ T e a m s & a m p ; g t ; - & a m p ; l t ; T a b l e s \ T E A M S \ C o l u m n s \ T e a m s & a m p ; g t ; \ P K & l t ; / K e y & g t ; & l t ; / D i a g r a m O b j e c t K e y & g t ; & l t ; D i a g r a m O b j e c t K e y & g t ; & l t ; K e y & g t ; R e l a t i o n s h i p s \ & a m p ; l t ; T a b l e s \ P l a y e r s \ C o l u m n s \ T e a m s & a m p ; g t ; - & a m p ; l t ; T a b l e s \ T E A M S \ C o l u m n s \ T e a m s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P l a y e r s \ C o l u m n s \ T e a m s & a m p ; g t ; - & a m p ; l t ; T a b l e s \ T E A M S \ C o l u m n s \ T e a m s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9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 T a g s \ T a b l e s \ & a m p ; l t ; T a b l e s \ P l a y e r s & a m p ; g t ; & l t ; / K e y & g t ; & l t ; / a : K e y & g t ; & l t ; a : V a l u e 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 T a g s \ T a b l e s \ & a m p ; l t ; T a b l e s \ T E A M S & a m p ; g t ; & l t ; / K e y & g t ; & l t ; / a : K e y & g t ; & l t ; a : V a l u e 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 T a g s \ T a b l e s \ & a m p ; l t ; T a b l e s \ M a t c h e s & a m p ; g t ; & l t ; / K e y & g t ; & l t ; / a : K e y & g t ; & l t ; a : V a l u e 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& l t ; / K e y & g t ; & l t ; / a : K e y & g t ; & l t ; a : V a l u e   i : t y p e = " D i a g r a m D i s p l a y N o d e V i e w S t a t e " & g t ; & l t ; H e i g h t & g t ; 5 7 3 & l t ; / H e i g h t & g t ; & l t ; I s E x p a n d e d & g t ; t r u e & l t ; / I s E x p a n d e d & g t ; & l t ; L a y e d O u t & g t ; t r u e & l t ; / L a y e d O u t & g t ; & l t ; L e f t & g t ; 2 3 6 & l t ; / L e f t & g t ; & l t ; T a b I n d e x & g t ; 1 & l t ; / T a b I n d e x & g t ; & l t ; W i d t h & g t ; 2 7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\ C o l u m n s \ T e a m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\ C o l u m n s \ P l a y e r s   ( a s   p e r   P S L ) & l t ; / K e y & g t ; & l t ; / a : K e y & g t ; & l t ; a : V a l u e 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\ C o l u m n s \ P l a y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\ C o l u m n s \ L o c a l   /   I n t e r & l t ; / K e y & g t ; & l t ; / a : K e y & g t ; & l t ; a : V a l u e 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\ C o l u m n s \ M a t h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\ C o l u m n s \ I n n i n i n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\ C o l u m n s \ R u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\ C o l u m n s \ H i g h   S c o r e & l t ; / K e y & g t ; & l t ; / a : K e y & g t ; & l t ; a : V a l u e 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\ C o l u m n s \ 1 0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\ C o l u m n s \ 5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\ C o l u m n s \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\ C o l u m n s \ 4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\ C o l u m n s \ 6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\ C o l u m n s \ H i g h e s t   S t r i k e   R a t e   ( B a t i n g ) & l t ; / K e y & g t ; & l t ; / a : K e y & g t ; & l t ; a : V a l u e 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\ C o l u m n s \ H i g h e s t   S t r i k e   R a t e   ( B o w l i n g ) & l t ; / K e y & g t ; & l t ; / a : K e y & g t ; & l t ; a : V a l u e 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\ C o l u m n s \ W i c k e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\ C o l u m n s \ B a t i n g   A v e & l t ; / K e y & g t ; & l t ; / a : K e y & g t ; & l t ; a : V a l u e 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\ C o l u m n s \ B o w l i n g   A v g & l t ; / K e y & g t ; & l t ; / a : K e y & g t ; & l t ; a : V a l u e 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\ C o l u m n s \ D i s m i s s a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s \ C o l u m n s \ C a t h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E A M S & l t ; / K e y & g t ; & l t ; / a : K e y & g t ; & l t ; a : V a l u e   i : t y p e = " D i a g r a m D i s p l a y N o d e V i e w S t a t e " & g t ; & l t ; H e i g h t & g t ; 2 3 9 & l t ; / H e i g h t & g t ; & l t ; I s E x p a n d e d & g t ; t r u e & l t ; / I s E x p a n d e d & g t ; & l t ; L a y e d O u t & g t ; t r u e & l t ; / L a y e d O u t & g t ; & l t ; W i d t h & g t ; 1 8 7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E A M S \ C o l u m n s \ T e a m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E A M S \ C o l u m n s \ M a t c h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E A M S \ C o l u m n s \ W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E A M S \ C o l u m n s \ L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E A M S \ C o l u m n s \ T i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E A M S \ C o l u m n s \ A b a n d o n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E A M S \ C o l u m n s \ P o i n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E A M S \ M e a s u r e s \ S u m   o f   M a t c h e s & l t ; / K e y & g t ; & l t ; / a : K e y & g t ; & l t ; a : V a l u e 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E A M S \ S u m   o f   M a t c h e s \ A d d i t i o n a l 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E A M S \ M e a s u r e s \ S u m   o f   W o n & l t ; / K e y & g t ; & l t ; / a : K e y & g t ; & l t ; a : V a l u e 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E A M S \ S u m   o f   W o n \ A d d i t i o n a l 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E A M S \ M e a s u r e s \ S u m   o f   L o s t & l t ; / K e y & g t ; & l t ; / a : K e y & g t ; & l t ; a : V a l u e 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E A M S \ S u m   o f   L o s t \ A d d i t i o n a l 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E A M S \ M e a s u r e s \ S u m   o f   P o i n t s & l t ; / K e y & g t ; & l t ; / a : K e y & g t ; & l t ; a : V a l u e 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E A M S \ S u m   o f   P o i n t s \ A d d i t i o n a l 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& l t ; / K e y & g t ; & l t ; / a : K e y & g t ; & l t ; a : V a l u e   i : t y p e = " D i a g r a m D i s p l a y N o d e V i e w S t a t e " & g t ; & l t ; H e i g h t & g t ; 7 0 2 . 8 5 6 8 1 7 9 4 6 8 6 2 4 1 & l t ; / H e i g h t & g t ; & l t ; I s E x p a n d e d & g t ; t r u e & l t ; / I s E x p a n d e d & g t ; & l t ; L a y e d O u t & g t ; t r u e & l t ; / L a y e d O u t & g t ; & l t ; L e f t & g t ; 5 6 0 . 4 7 0 5 8 8 2 3 5 2 9 4 1 4 & l t ; / L e f t & g t ; & l t ; T a b I n d e x & g t ; 2 & l t ; / T a b I n d e x & g t ; & l t ; W i d t h & g t ; 2 8 0 . 8 8 2 3 5 2 9 4 1 1 7 6 5 8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G r o u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M a t c h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W i n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T e a m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H i g h e s t   S c o r e & l t ; / K e y & g t ; & l t ; / a : K e y & g t ; & l t ; a : V a l u e 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H i g h e s t   m a t c h   a g g r e g a t e s   ( R u n s ) & l t ; / K e y & g t ; & l t ; / a : K e y & g t ; & l t ; a : V a l u e 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B a l l s   R e m a i n n g   ( S e c o n d   I n n i n g s ) & l t ; / K e y & g t ; & l t ; / a : K e y & g t ; & l t ; a : V a l u e 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E x t r a   I n n i n g s & l t ; / K e y & g t ; & l t ; / a : K e y & g t ; & l t ; a : V a l u e 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H i g h   S c o r e   P l a y e r & l t ; / K e y & g t ; & l t ; / a : K e y & g t ; & l t ; a : V a l u e 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H i g h   S c o r e & l t ; / K e y & g t ; & l t ; / a : K e y & g t ; & l t ; a : V a l u e 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B a l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4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6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H i g h e s t   S t r i k e   R a t e   P l a y e r s   ( B a t i n g ) & l t ; / K e y & g t ; & l t ; / a : K e y & g t ; & l t ; a : V a l u e 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H i g h e s t   S t r i k e   R a t e   ( B a t i n g ) & l t ; / K e y & g t ; & l t ; / a : K e y & g t ; & l t ; a : V a l u e 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B e s t   B o w l i n g   F i g u a r e s   P l a y e r & l t ; / K e y & g t ; & l t ; / a : K e y & g t ; & l t ; a : V a l u e 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B e s t   B o w l i n g   F i g u a r e s & l t ; / K e y & g t ; & l t ; / a : K e y & g t ; & l t ; a : V a l u e 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M o s t   D i s m i s s a l s   P l a y e r s & l t ; / K e y & g t ; & l t ; / a : K e y & g t ; & l t ; a : V a l u e 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M o s t   D i s m i s s a l s & l t ; / K e y & g t ; & l t ; / a : K e y & g t ; & l t ; a : V a l u e 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M o s t   C a t c h e s   P l a y e r s & l t ; / K e y & g t ; & l t ; / a : K e y & g t ; & l t ; a : V a l u e 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M o s t   C a t c h e s & l t ; / K e y & g t ; & l t ; / a : K e y & g t ; & l t ; a : V a l u e 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H i g h e s t   p a r t n e r s h i p   w i c k e t s   P l a y e r s & l t ; / K e y & g t ; & l t ; / a : K e y & g t ; & l t ; a : V a l u e 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H i g h e s t   p a r t n e r s h i p   w i c k e t s & l t ; / K e y & g t ; & l t ; / a : K e y & g t ; & l t ; a : V a l u e 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H i g h e s t   p a r t n e r s h i p   r u n s   P l a y e r s & l t ; / K e y & g t ; & l t ; / a : K e y & g t ; & l t ; a : V a l u e 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c h e s \ C o l u m n s \ H i g h e s t   p a r t n e r s h i p   r u n s & l t ; / K e y & g t ; & l t ; / a : K e y & g t ; & l t ; a : V a l u e 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l a y e r s \ C o l u m n s \ T e a m s & a m p ; g t ; - & a m p ; l t ; T a b l e s \ T E A M S \ C o l u m n s \ T e a m s & a m p ; g t ; & l t ; / K e y & g t ; & l t ; / a : K e y & g t ; & l t ; a : V a l u e   i : t y p e = " D i a g r a m D i s p l a y L i n k V i e w S t a t e " & g t ; & l t ; A u t o m a t i o n P r o p e r t y H e l p e r T e x t & g t ; E n d   p o i n t   1 :   ( 2 2 0 , 2 8 6 . 5 ) .   E n d   p o i n t   2 :   ( 9 3 . 5 , 2 5 5 ) 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2 0 . 0 0 0 0 0 0 0 0 0 0 0 0 0 6 & l t ; / b : _ x & g t ; & l t ; b : _ y & g t ; 2 8 6 . 5 & l t ; / b : _ y & g t ; & l t ; / b : P o i n t & g t ; & l t ; b : P o i n t & g t ; & l t ; b : _ x & g t ; 9 5 . 5 & l t ; / b : _ x & g t ; & l t ; b : _ y & g t ; 2 8 6 . 5 & l t ; / b : _ y & g t ; & l t ; / b : P o i n t & g t ; & l t ; b : P o i n t & g t ; & l t ; b : _ x & g t ; 9 3 . 5 & l t ; / b : _ x & g t ; & l t ; b : _ y & g t ; 2 8 4 . 5 & l t ; / b : _ y & g t ; & l t ; / b : P o i n t & g t ; & l t ; b : P o i n t & g t ; & l t ; b : _ x & g t ; 9 3 . 5 & l t ; / b : _ x & g t ; & l t ; b : _ y & g t ; 2 5 4 . 9 9 9 9 9 9 9 9 9 9 9 9 9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l a y e r s \ C o l u m n s \ T e a m s & a m p ; g t ; - & a m p ; l t ; T a b l e s \ T E A M S \ C o l u m n s \ T e a m s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2 0 . 0 0 0 0 0 0 0 0 0 0 0 0 0 6 & l t ; / b : _ x & g t ; & l t ; b : _ y & g t ; 2 7 8 . 5 & l t ; / b : _ y & g t ; & l t ; / L a b e l L o c a t i o n & g t ; & l t ; L o c a t i o n   x m l n s : b = " h t t p : / / s c h e m a s . d a t a c o n t r a c t . o r g / 2 0 0 4 / 0 7 / S y s t e m . W i n d o w s " & g t ; & l t ; b : _ x & g t ; 2 3 6 . 0 0 0 0 0 0 0 0 0 0 0 0 0 3 & l t ; / b : _ x & g t ; & l t ; b : _ y & g t ; 2 8 6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l a y e r s \ C o l u m n s \ T e a m s & a m p ; g t ; - & a m p ; l t ; T a b l e s \ T E A M S \ C o l u m n s \ T e a m s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5 . 5 & l t ; / b : _ x & g t ; & l t ; b : _ y & g t ; 2 3 8 . 9 9 9 9 9 9 9 9 9 9 9 9 9 7 & l t ; / b : _ y & g t ; & l t ; / L a b e l L o c a t i o n & g t ; & l t ; L o c a t i o n   x m l n s : b = " h t t p : / / s c h e m a s . d a t a c o n t r a c t . o r g / 2 0 0 4 / 0 7 / S y s t e m . W i n d o w s " & g t ; & l t ; b : _ x & g t ; 9 3 . 5 & l t ; / b : _ x & g t ; & l t ; b : _ y & g t ; 2 3 8 . 9 9 9 9 9 9 9 9 9 9 9 9 9 7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l a y e r s \ C o l u m n s \ T e a m s & a m p ; g t ; - & a m p ; l t ; T a b l e s \ T E A M S \ C o l u m n s \ T e a m s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2 0 . 0 0 0 0 0 0 0 0 0 0 0 0 0 6 & l t ; / b : _ x & g t ; & l t ; b : _ y & g t ; 2 8 6 . 5 & l t ; / b : _ y & g t ; & l t ; / b : P o i n t & g t ; & l t ; b : P o i n t & g t ; & l t ; b : _ x & g t ; 9 5 . 5 & l t ; / b : _ x & g t ; & l t ; b : _ y & g t ; 2 8 6 . 5 & l t ; / b : _ y & g t ; & l t ; / b : P o i n t & g t ; & l t ; b : P o i n t & g t ; & l t ; b : _ x & g t ; 9 3 . 5 & l t ; / b : _ x & g t ; & l t ; b : _ y & g t ; 2 8 4 . 5 & l t ; / b : _ y & g t ; & l t ; / b : P o i n t & g t ; & l t ; b : P o i n t & g t ; & l t ; b : _ x & g t ; 9 3 . 5 & l t ; / b : _ x & g t ; & l t ; b : _ y & g t ; 2 5 4 . 9 9 9 9 9 9 9 9 9 9 9 9 9 7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E A M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 i : t y p e = " S a n d b o x E d i t o r T a b l e W i d g e t V i e w M o d e l K e y " & g t ; & l t ; T a b l e N a m e & g t ; T E A M S & l t ; / T a b l e N a m e & g t ; & l t ; / K e y & g t ; & l t ; M a i n t a i n e r 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a m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c h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b a n d o n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i n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l a y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 i : t y p e = " S a n d b o x E d i t o r T a b l e W i d g e t V i e w M o d e l K e y " & g t ; & l t ; T a b l e N a m e & g t ; P l a y e r s & l t ; / T a b l e N a m e & g t ; & l t ; / K e y & g t ; & l t ; M a i n t a i n e r 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a m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y e r s   ( a s   p e r   P S L ) & l t ; / K e y & g t ; & l t ; / a : K e y & g t ; & l t ; a : V a l u e 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y e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l   /   I n t e r & l t ; / K e y & g t ; & l t ; / a : K e y & g t ; & l t ; a : V a l u e 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h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n i n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n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  S c o r e & l t ; / K e y & g t ; & l t ; / a : K e y & g t ; & l t ; a : V a l u e 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1 0 0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5 0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4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6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e s t   S t r i k e   R a t e   ( B a t i n g ) & l t ; / K e y & g t ; & l t ; / a : K e y & g t ; & l t ; a : V a l u e 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e s t   S t r i k e   R a t e   ( B o w l i n g ) & l t ; / K e y & g t ; & l t ; / a : K e y & g t ; & l t ; a : V a l u e 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i c k e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t i n g   A v e & l t ; / K e y & g t ; & l t ; / a : K e y & g t ; & l t ; a : V a l u e 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w l i n g   A v g & l t ; / K e y & g t ; & l t ; / a : K e y & g t ; & l t ; a : V a l u e 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m i s s a l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h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M a t c h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 i : t y p e = " S a n d b o x E d i t o r T a b l e W i d g e t V i e w M o d e l K e y " & g t ; & l t ; T a b l e N a m e & g t ; M a t c h e s & l t ; / T a b l e N a m e & g t ; & l t ; / K e y & g t ; & l t ; M a i n t a i n e r 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o u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c h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i n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g i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a m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e s t   S c o r e & l t ; / K e y & g t ; & l t ; / a : K e y & g t ; & l t ; a : V a l u e 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e s t   m a t c h   a g g r e g a t e s   ( R u n s ) & l t ; / K e y & g t ; & l t ; / a : K e y & g t ; & l t ; a : V a l u e 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l l s   R e m a i n n g   ( S e c o n d   I n n i n g s ) & l t ; / K e y & g t ; & l t ; / a : K e y & g t ; & l t ; a : V a l u e 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t r a   I n n i n g s & l t ; / K e y & g t ; & l t ; / a : K e y & g t ; & l t ; a : V a l u e 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  S c o r e   P l a y e r & l t ; / K e y & g t ; & l t ; / a : K e y & g t ; & l t ; a : V a l u e 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  S c o r e & l t ; / K e y & g t ; & l t ; / a : K e y & g t ; & l t ; a : V a l u e 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l l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4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6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e s t   S t r i k e   R a t e   P l a y e r s   ( B a t i n g ) & l t ; / K e y & g t ; & l t ; / a : K e y & g t ; & l t ; a : V a l u e 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e s t   S t r i k e   R a t e   ( B a t i n g ) & l t ; / K e y & g t ; & l t ; / a : K e y & g t ; & l t ; a : V a l u e 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e s t   B o w l i n g   F i g u a r e s   P l a y e r & l t ; / K e y & g t ; & l t ; / a : K e y & g t ; & l t ; a : V a l u e 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e s t   B o w l i n g   F i g u a r e s & l t ; / K e y & g t ; & l t ; / a : K e y & g t ; & l t ; a : V a l u e 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s t   D i s m i s s a l s   P l a y e r s & l t ; / K e y & g t ; & l t ; / a : K e y & g t ; & l t ; a : V a l u e 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s t   D i s m i s s a l s & l t ; / K e y & g t ; & l t ; / a : K e y & g t ; & l t ; a : V a l u e 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s t   C a t c h e s   P l a y e r s & l t ; / K e y & g t ; & l t ; / a : K e y & g t ; & l t ; a : V a l u e 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s t   C a t c h e s & l t ; / K e y & g t ; & l t ; / a : K e y & g t ; & l t ; a : V a l u e 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e s t   p a r t n e r s h i p   w i c k e t s   P l a y e r s & l t ; / K e y & g t ; & l t ; / a : K e y & g t ; & l t ; a : V a l u e 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e s t   p a r t n e r s h i p   w i c k e t s & l t ; / K e y & g t ; & l t ; / a : K e y & g t ; & l t ; a : V a l u e 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e s t   p a r t n e r s h i p   r u n s   P l a y e r s & l t ; / K e y & g t ; & l t ; / a : K e y & g t ; & l t ; a : V a l u e 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e s t   p a r t n e r s h i p   r u n s & l t ; / K e y & g t ; & l t ; / a : K e y & g t ; & l t ; a : V a l u e 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 M a t c h e s 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 2 0 2 0 - 0 3 - 2 7 T 2 3 : 0 7 : 0 9 . 4 2 1 6 2 3 1 + 0 5 : 0 0 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M a t c h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 K e y < / s t r i n g > < / k e y > < v a l u e > < i n t > 5 9 < / i n t > < / v a l u e > < / i t e m > < i t e m > < k e y > < s t r i n g > G r o u n d < / s t r i n g > < / k e y > < v a l u e > < i n t > 8 2 < / i n t > < / v a l u e > < / i t e m > < i t e m > < k e y > < s t r i n g > M a t c h   D a t e < / s t r i n g > < / k e y > < v a l u e > < i n t > 1 0 6 < / i n t > < / v a l u e > < / i t e m > < i t e m > < k e y > < s t r i n g > W i n n e r < / s t r i n g > < / k e y > < v a l u e > < i n t > 8 2 < / i n t > < / v a l u e > < / i t e m > < i t e m > < k e y > < s t r i n g > M a r g i n < / s t r i n g > < / k e y > < v a l u e > < i n t > 7 9 < / i n t > < / v a l u e > < / i t e m > < i t e m > < k e y > < s t r i n g > T e a m s < / s t r i n g > < / k e y > < v a l u e > < i n t > 7 5 < / i n t > < / v a l u e > < / i t e m > < i t e m > < k e y > < s t r i n g > H i g h e s t   S c o r e < / s t r i n g > < / k e y > < v a l u e > < i n t > 1 2 0 < / i n t > < / v a l u e > < / i t e m > < i t e m > < k e y > < s t r i n g > H i g h e s t   m a t c h   a g g r e g a t e s   ( R u n s ) < / s t r i n g > < / k e y > < v a l u e > < i n t > 2 3 7 < / i n t > < / v a l u e > < / i t e m > < i t e m > < k e y > < s t r i n g > B a l l s   R e m a i n n g   ( S e c o n d   I n n i n g s ) < / s t r i n g > < / k e y > < v a l u e > < i n t > 2 3 6 < / i n t > < / v a l u e > < / i t e m > < i t e m > < k e y > < s t r i n g > E x t r a   I n n i n g s < / s t r i n g > < / k e y > < v a l u e > < i n t > 1 1 5 < / i n t > < / v a l u e > < / i t e m > < i t e m > < k e y > < s t r i n g > H i g h   S c o r e   P l a y e r < / s t r i n g > < / k e y > < v a l u e > < i n t > 1 4 3 < / i n t > < / v a l u e > < / i t e m > < i t e m > < k e y > < s t r i n g > H i g h   S c o r e < / s t r i n g > < / k e y > < v a l u e > < i n t > 1 0 1 < / i n t > < / v a l u e > < / i t e m > < i t e m > < k e y > < s t r i n g > B a l l s < / s t r i n g > < / k e y > < v a l u e > < i n t > 6 5 < / i n t > < / v a l u e > < / i t e m > < i t e m > < k e y > < s t r i n g > 4 s < / s t r i n g > < / k e y > < v a l u e > < i n t > 4 9 < / i n t > < / v a l u e > < / i t e m > < i t e m > < k e y > < s t r i n g > 6 s < / s t r i n g > < / k e y > < v a l u e > < i n t > 4 9 < / i n t > < / v a l u e > < / i t e m > < i t e m > < k e y > < s t r i n g > H i g h e s t   S t r i k e   R a t e   P l a y e r s   ( B a t i n g ) < / s t r i n g > < / k e y > < v a l u e > < i n t > 2 5 2 < / i n t > < / v a l u e > < / i t e m > < i t e m > < k e y > < s t r i n g > H i g h e s t   S t r i k e   R a t e   ( B a t i n g ) < / s t r i n g > < / k e y > < v a l u e > < i n t > 2 0 4 < / i n t > < / v a l u e > < / i t e m > < i t e m > < k e y > < s t r i n g > B e s t   B o w l i n g   F i g u a r e s   P l a y e r < / s t r i n g > < / k e y > < v a l u e > < i n t > 2 1 3 < / i n t > < / v a l u e > < / i t e m > < i t e m > < k e y > < s t r i n g > B e s t   B o w l i n g   F i g u a r e s < / s t r i n g > < / k e y > < v a l u e > < i n t > 1 7 1 < / i n t > < / v a l u e > < / i t e m > < i t e m > < k e y > < s t r i n g > M o s t   D i s m i s s a l s   P l a y e r s < / s t r i n g > < / k e y > < v a l u e > < i n t > 1 8 2 < / i n t > < / v a l u e > < / i t e m > < i t e m > < k e y > < s t r i n g > M o s t   D i s m i s s a l s < / s t r i n g > < / k e y > < v a l u e > < i n t > 1 3 4 < / i n t > < / v a l u e > < / i t e m > < i t e m > < k e y > < s t r i n g > M o s t   C a t c h e s   P l a y e r s < / s t r i n g > < / k e y > < v a l u e > < i n t > 1 6 6 < / i n t > < / v a l u e > < / i t e m > < i t e m > < k e y > < s t r i n g > M o s t   C a t c h e s < / s t r i n g > < / k e y > < v a l u e > < i n t > 1 1 8 < / i n t > < / v a l u e > < / i t e m > < i t e m > < k e y > < s t r i n g > H i g h e s t   p a r t n e r s h i p   w i c k e t s   P l a y e r s < / s t r i n g > < / k e y > < v a l u e > < i n t > 2 5 6 < / i n t > < / v a l u e > < / i t e m > < i t e m > < k e y > < s t r i n g > H i g h e s t   p a r t n e r s h i p   w i c k e t s < / s t r i n g > < / k e y > < v a l u e > < i n t > 2 0 8 < / i n t > < / v a l u e > < / i t e m > < i t e m > < k e y > < s t r i n g > H i g h e s t   p a r t n e r s h i p   r u n s   P l a y e r s < / s t r i n g > < / k e y > < v a l u e > < i n t > 2 3 6 < / i n t > < / v a l u e > < / i t e m > < i t e m > < k e y > < s t r i n g > H i g h e s t   p a r t n e r s h i p   r u n s < / s t r i n g > < / k e y > < v a l u e > < i n t > 1 8 8 < / i n t > < / v a l u e > < / i t e m > < / C o l u m n W i d t h s > < C o l u m n D i s p l a y I n d e x > < i t e m > < k e y > < s t r i n g > K e y < / s t r i n g > < / k e y > < v a l u e > < i n t > 0 < / i n t > < / v a l u e > < / i t e m > < i t e m > < k e y > < s t r i n g > G r o u n d < / s t r i n g > < / k e y > < v a l u e > < i n t > 1 < / i n t > < / v a l u e > < / i t e m > < i t e m > < k e y > < s t r i n g > M a t c h   D a t e < / s t r i n g > < / k e y > < v a l u e > < i n t > 2 < / i n t > < / v a l u e > < / i t e m > < i t e m > < k e y > < s t r i n g > W i n n e r < / s t r i n g > < / k e y > < v a l u e > < i n t > 3 < / i n t > < / v a l u e > < / i t e m > < i t e m > < k e y > < s t r i n g > M a r g i n < / s t r i n g > < / k e y > < v a l u e > < i n t > 4 < / i n t > < / v a l u e > < / i t e m > < i t e m > < k e y > < s t r i n g > T e a m s < / s t r i n g > < / k e y > < v a l u e > < i n t > 5 < / i n t > < / v a l u e > < / i t e m > < i t e m > < k e y > < s t r i n g > H i g h e s t   S c o r e < / s t r i n g > < / k e y > < v a l u e > < i n t > 6 < / i n t > < / v a l u e > < / i t e m > < i t e m > < k e y > < s t r i n g > H i g h e s t   m a t c h   a g g r e g a t e s   ( R u n s ) < / s t r i n g > < / k e y > < v a l u e > < i n t > 7 < / i n t > < / v a l u e > < / i t e m > < i t e m > < k e y > < s t r i n g > B a l l s   R e m a i n n g   ( S e c o n d   I n n i n g s ) < / s t r i n g > < / k e y > < v a l u e > < i n t > 8 < / i n t > < / v a l u e > < / i t e m > < i t e m > < k e y > < s t r i n g > E x t r a   I n n i n g s < / s t r i n g > < / k e y > < v a l u e > < i n t > 9 < / i n t > < / v a l u e > < / i t e m > < i t e m > < k e y > < s t r i n g > H i g h   S c o r e   P l a y e r < / s t r i n g > < / k e y > < v a l u e > < i n t > 1 0 < / i n t > < / v a l u e > < / i t e m > < i t e m > < k e y > < s t r i n g > H i g h   S c o r e < / s t r i n g > < / k e y > < v a l u e > < i n t > 1 1 < / i n t > < / v a l u e > < / i t e m > < i t e m > < k e y > < s t r i n g > B a l l s < / s t r i n g > < / k e y > < v a l u e > < i n t > 1 2 < / i n t > < / v a l u e > < / i t e m > < i t e m > < k e y > < s t r i n g > 4 s < / s t r i n g > < / k e y > < v a l u e > < i n t > 1 3 < / i n t > < / v a l u e > < / i t e m > < i t e m > < k e y > < s t r i n g > 6 s < / s t r i n g > < / k e y > < v a l u e > < i n t > 1 4 < / i n t > < / v a l u e > < / i t e m > < i t e m > < k e y > < s t r i n g > H i g h e s t   S t r i k e   R a t e   P l a y e r s   ( B a t i n g ) < / s t r i n g > < / k e y > < v a l u e > < i n t > 1 5 < / i n t > < / v a l u e > < / i t e m > < i t e m > < k e y > < s t r i n g > H i g h e s t   S t r i k e   R a t e   ( B a t i n g ) < / s t r i n g > < / k e y > < v a l u e > < i n t > 1 6 < / i n t > < / v a l u e > < / i t e m > < i t e m > < k e y > < s t r i n g > B e s t   B o w l i n g   F i g u a r e s   P l a y e r < / s t r i n g > < / k e y > < v a l u e > < i n t > 1 7 < / i n t > < / v a l u e > < / i t e m > < i t e m > < k e y > < s t r i n g > B e s t   B o w l i n g   F i g u a r e s < / s t r i n g > < / k e y > < v a l u e > < i n t > 1 8 < / i n t > < / v a l u e > < / i t e m > < i t e m > < k e y > < s t r i n g > M o s t   D i s m i s s a l s   P l a y e r s < / s t r i n g > < / k e y > < v a l u e > < i n t > 1 9 < / i n t > < / v a l u e > < / i t e m > < i t e m > < k e y > < s t r i n g > M o s t   D i s m i s s a l s < / s t r i n g > < / k e y > < v a l u e > < i n t > 2 0 < / i n t > < / v a l u e > < / i t e m > < i t e m > < k e y > < s t r i n g > M o s t   C a t c h e s   P l a y e r s < / s t r i n g > < / k e y > < v a l u e > < i n t > 2 1 < / i n t > < / v a l u e > < / i t e m > < i t e m > < k e y > < s t r i n g > M o s t   C a t c h e s < / s t r i n g > < / k e y > < v a l u e > < i n t > 2 2 < / i n t > < / v a l u e > < / i t e m > < i t e m > < k e y > < s t r i n g > H i g h e s t   p a r t n e r s h i p   w i c k e t s   P l a y e r s < / s t r i n g > < / k e y > < v a l u e > < i n t > 2 3 < / i n t > < / v a l u e > < / i t e m > < i t e m > < k e y > < s t r i n g > H i g h e s t   p a r t n e r s h i p   w i c k e t s < / s t r i n g > < / k e y > < v a l u e > < i n t > 2 4 < / i n t > < / v a l u e > < / i t e m > < i t e m > < k e y > < s t r i n g > H i g h e s t   p a r t n e r s h i p   r u n s   P l a y e r s < / s t r i n g > < / k e y > < v a l u e > < i n t > 2 5 < / i n t > < / v a l u e > < / i t e m > < i t e m > < k e y > < s t r i n g > H i g h e s t   p a r t n e r s h i p   r u n s 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l a y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 T e a m s < / s t r i n g > < / k e y > < v a l u e > < i n t > 7 5 < / i n t > < / v a l u e > < / i t e m > < i t e m > < k e y > < s t r i n g > P l a y e r s   ( a s   p e r   P S L ) < / s t r i n g > < / k e y > < v a l u e > < i n t > 1 5 5 < / i n t > < / v a l u e > < / i t e m > < i t e m > < k e y > < s t r i n g > P l a y e r s < / s t r i n g > < / k e y > < v a l u e > < i n t > 8 1 < / i n t > < / v a l u e > < / i t e m > < i t e m > < k e y > < s t r i n g > S t a t u s < / s t r i n g > < / k e y > < v a l u e > < i n t > 7 4 < / i n t > < / v a l u e > < / i t e m > < i t e m > < k e y > < s t r i n g > L o c a l   /   I n t e r < / s t r i n g > < / k e y > < v a l u e > < i n t > 1 0 9 < / i n t > < / v a l u e > < / i t e m > < i t e m > < k e y > < s t r i n g > M a t h e s < / s t r i n g > < / k e y > < v a l u e > < i n t > 8 2 < / i n t > < / v a l u e > < / i t e m > < i t e m > < k e y > < s t r i n g > I n n i n i n g < / s t r i n g > < / k e y > < v a l u e > < i n t > 8 7 < / i n t > < / v a l u e > < / i t e m > < i t e m > < k e y > < s t r i n g > R u n s < / s t r i n g > < / k e y > < v a l u e > < i n t > 6 6 < / i n t > < / v a l u e > < / i t e m > < i t e m > < k e y > < s t r i n g > H i g h   S c o r e < / s t r i n g > < / k e y > < v a l u e > < i n t > 1 0 1 < / i n t > < / v a l u e > < / i t e m > < i t e m > < k e y > < s t r i n g > 1 0 0 < / s t r i n g > < / k e y > < v a l u e > < i n t > 5 7 < / i n t > < / v a l u e > < / i t e m > < i t e m > < k e y > < s t r i n g > 5 0 < / s t r i n g > < / k e y > < v a l u e > < i n t > 5 0 < / i n t > < / v a l u e > < / i t e m > < i t e m > < k e y > < s t r i n g > 0 < / s t r i n g > < / k e y > < v a l u e > < i n t > 4 3 < / i n t > < / v a l u e > < / i t e m > < i t e m > < k e y > < s t r i n g > 4 s < / s t r i n g > < / k e y > < v a l u e > < i n t > 4 9 < / i n t > < / v a l u e > < / i t e m > < i t e m > < k e y > < s t r i n g > 6 s < / s t r i n g > < / k e y > < v a l u e > < i n t > 4 9 < / i n t > < / v a l u e > < / i t e m > < i t e m > < k e y > < s t r i n g > H i g h e s t   S t r i k e   R a t e   ( B a t i n g ) < / s t r i n g > < / k e y > < v a l u e > < i n t > 2 0 4 < / i n t > < / v a l u e > < / i t e m > < i t e m > < k e y > < s t r i n g > H i g h e s t   S t r i k e   R a t e   ( B o w l i n g ) < / s t r i n g > < / k e y > < v a l u e > < i n t > 2 1 6 < / i n t > < / v a l u e > < / i t e m > < i t e m > < k e y > < s t r i n g > W i c k e t s < / s t r i n g > < / k e y > < v a l u e > < i n t > 8 5 < / i n t > < / v a l u e > < / i t e m > < i t e m > < k e y > < s t r i n g > B a t i n g   A v e < / s t r i n g > < / k e y > < v a l u e > < i n t > 1 0 1 < / i n t > < / v a l u e > < / i t e m > < i t e m > < k e y > < s t r i n g > B o w l i n g   A v g < / s t r i n g > < / k e y > < v a l u e > < i n t > 1 1 2 < / i n t > < / v a l u e > < / i t e m > < i t e m > < k e y > < s t r i n g > D i s m i s s a l s < / s t r i n g > < / k e y > < v a l u e > < i n t > 1 0 0 < / i n t > < / v a l u e > < / i t e m > < i t e m > < k e y > < s t r i n g > C a t h e s < / s t r i n g > < / k e y > < v a l u e > < i n t > 7 8 < / i n t > < / v a l u e > < / i t e m > < / C o l u m n W i d t h s > < C o l u m n D i s p l a y I n d e x > < i t e m > < k e y > < s t r i n g > T e a m s < / s t r i n g > < / k e y > < v a l u e > < i n t > 0 < / i n t > < / v a l u e > < / i t e m > < i t e m > < k e y > < s t r i n g > P l a y e r s   ( a s   p e r   P S L ) < / s t r i n g > < / k e y > < v a l u e > < i n t > 1 < / i n t > < / v a l u e > < / i t e m > < i t e m > < k e y > < s t r i n g > P l a y e r s < / s t r i n g > < / k e y > < v a l u e > < i n t > 2 < / i n t > < / v a l u e > < / i t e m > < i t e m > < k e y > < s t r i n g > S t a t u s < / s t r i n g > < / k e y > < v a l u e > < i n t > 3 < / i n t > < / v a l u e > < / i t e m > < i t e m > < k e y > < s t r i n g > L o c a l   /   I n t e r < / s t r i n g > < / k e y > < v a l u e > < i n t > 4 < / i n t > < / v a l u e > < / i t e m > < i t e m > < k e y > < s t r i n g > M a t h e s < / s t r i n g > < / k e y > < v a l u e > < i n t > 5 < / i n t > < / v a l u e > < / i t e m > < i t e m > < k e y > < s t r i n g > I n n i n i n g < / s t r i n g > < / k e y > < v a l u e > < i n t > 6 < / i n t > < / v a l u e > < / i t e m > < i t e m > < k e y > < s t r i n g > R u n s < / s t r i n g > < / k e y > < v a l u e > < i n t > 7 < / i n t > < / v a l u e > < / i t e m > < i t e m > < k e y > < s t r i n g > H i g h   S c o r e < / s t r i n g > < / k e y > < v a l u e > < i n t > 8 < / i n t > < / v a l u e > < / i t e m > < i t e m > < k e y > < s t r i n g > 1 0 0 < / s t r i n g > < / k e y > < v a l u e > < i n t > 9 < / i n t > < / v a l u e > < / i t e m > < i t e m > < k e y > < s t r i n g > 5 0 < / s t r i n g > < / k e y > < v a l u e > < i n t > 1 0 < / i n t > < / v a l u e > < / i t e m > < i t e m > < k e y > < s t r i n g > 0 < / s t r i n g > < / k e y > < v a l u e > < i n t > 1 1 < / i n t > < / v a l u e > < / i t e m > < i t e m > < k e y > < s t r i n g > 4 s < / s t r i n g > < / k e y > < v a l u e > < i n t > 1 2 < / i n t > < / v a l u e > < / i t e m > < i t e m > < k e y > < s t r i n g > 6 s < / s t r i n g > < / k e y > < v a l u e > < i n t > 1 3 < / i n t > < / v a l u e > < / i t e m > < i t e m > < k e y > < s t r i n g > H i g h e s t   S t r i k e   R a t e   ( B a t i n g ) < / s t r i n g > < / k e y > < v a l u e > < i n t > 1 4 < / i n t > < / v a l u e > < / i t e m > < i t e m > < k e y > < s t r i n g > H i g h e s t   S t r i k e   R a t e   ( B o w l i n g ) < / s t r i n g > < / k e y > < v a l u e > < i n t > 1 5 < / i n t > < / v a l u e > < / i t e m > < i t e m > < k e y > < s t r i n g > W i c k e t s < / s t r i n g > < / k e y > < v a l u e > < i n t > 1 6 < / i n t > < / v a l u e > < / i t e m > < i t e m > < k e y > < s t r i n g > B a t i n g   A v e < / s t r i n g > < / k e y > < v a l u e > < i n t > 1 7 < / i n t > < / v a l u e > < / i t e m > < i t e m > < k e y > < s t r i n g > B o w l i n g   A v g < / s t r i n g > < / k e y > < v a l u e > < i n t > 1 8 < / i n t > < / v a l u e > < / i t e m > < i t e m > < k e y > < s t r i n g > D i s m i s s a l s < / s t r i n g > < / k e y > < v a l u e > < i n t > 1 9 < / i n t > < / v a l u e > < / i t e m > < i t e m > < k e y > < s t r i n g > C a t h e s 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 T E A M S , P l a y e r s , M a t c h e s 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E A M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 T e a m s < / s t r i n g > < / k e y > < v a l u e > < i n t > 7 5 < / i n t > < / v a l u e > < / i t e m > < i t e m > < k e y > < s t r i n g > M a t c h e s < / s t r i n g > < / k e y > < v a l u e > < i n t > 8 8 < / i n t > < / v a l u e > < / i t e m > < i t e m > < k e y > < s t r i n g > W o n < / s t r i n g > < / k e y > < v a l u e > < i n t > 6 4 < / i n t > < / v a l u e > < / i t e m > < i t e m > < k e y > < s t r i n g > L o s t < / s t r i n g > < / k e y > < v a l u e > < i n t > 6 1 < / i n t > < / v a l u e > < / i t e m > < i t e m > < k e y > < s t r i n g > T i e d < / s t r i n g > < / k e y > < v a l u e > < i n t > 6 3 < / i n t > < / v a l u e > < / i t e m > < i t e m > < k e y > < s t r i n g > A b a n d o n e d < / s t r i n g > < / k e y > < v a l u e > < i n t > 1 0 8 < / i n t > < / v a l u e > < / i t e m > < i t e m > < k e y > < s t r i n g > P o i n t s < / s t r i n g > < / k e y > < v a l u e > < i n t > 7 5 < / i n t > < / v a l u e > < / i t e m > < / C o l u m n W i d t h s > < C o l u m n D i s p l a y I n d e x > < i t e m > < k e y > < s t r i n g > T e a m s < / s t r i n g > < / k e y > < v a l u e > < i n t > 0 < / i n t > < / v a l u e > < / i t e m > < i t e m > < k e y > < s t r i n g > M a t c h e s < / s t r i n g > < / k e y > < v a l u e > < i n t > 1 < / i n t > < / v a l u e > < / i t e m > < i t e m > < k e y > < s t r i n g > W o n < / s t r i n g > < / k e y > < v a l u e > < i n t > 2 < / i n t > < / v a l u e > < / i t e m > < i t e m > < k e y > < s t r i n g > L o s t < / s t r i n g > < / k e y > < v a l u e > < i n t > 3 < / i n t > < / v a l u e > < / i t e m > < i t e m > < k e y > < s t r i n g > T i e d < / s t r i n g > < / k e y > < v a l u e > < i n t > 4 < / i n t > < / v a l u e > < / i t e m > < i t e m > < k e y > < s t r i n g > A b a n d o n e d < / s t r i n g > < / k e y > < v a l u e > < i n t > 5 < / i n t > < / v a l u e > < / i t e m > < i t e m > < k e y > < s t r i n g > P o i n t s 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 P l a y e r s < / E x c e l T a b l e N a m e > < G e m i n i T a b l e I d > P l a y e r s 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 T E A M S < / E x c e l T a b l e N a m e > < G e m i n i T a b l e I d > T E A M S 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 M a t c h e s < / E x c e l T a b l e N a m e > < G e m i n i T a b l e I d > M a t c h e s 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0E0A567A-4161-4413-A348-BE1EBBD80359}">
  <ds:schemaRefs/>
</ds:datastoreItem>
</file>

<file path=customXml/itemProps10.xml><?xml version="1.0" encoding="utf-8"?>
<ds:datastoreItem xmlns:ds="http://schemas.openxmlformats.org/officeDocument/2006/customXml" ds:itemID="{E29A1F61-982D-4FF9-BC76-E70B0D107706}">
  <ds:schemaRefs/>
</ds:datastoreItem>
</file>

<file path=customXml/itemProps11.xml><?xml version="1.0" encoding="utf-8"?>
<ds:datastoreItem xmlns:ds="http://schemas.openxmlformats.org/officeDocument/2006/customXml" ds:itemID="{5E1BB223-20EC-4132-A883-8AE902B74E5E}">
  <ds:schemaRefs/>
</ds:datastoreItem>
</file>

<file path=customXml/itemProps12.xml><?xml version="1.0" encoding="utf-8"?>
<ds:datastoreItem xmlns:ds="http://schemas.openxmlformats.org/officeDocument/2006/customXml" ds:itemID="{260B0A13-B923-463D-9FDE-37817E450B2E}">
  <ds:schemaRefs/>
</ds:datastoreItem>
</file>

<file path=customXml/itemProps13.xml><?xml version="1.0" encoding="utf-8"?>
<ds:datastoreItem xmlns:ds="http://schemas.openxmlformats.org/officeDocument/2006/customXml" ds:itemID="{45B437A2-F4FD-4866-8DB4-0FCD531C17B3}">
  <ds:schemaRefs/>
</ds:datastoreItem>
</file>

<file path=customXml/itemProps14.xml><?xml version="1.0" encoding="utf-8"?>
<ds:datastoreItem xmlns:ds="http://schemas.openxmlformats.org/officeDocument/2006/customXml" ds:itemID="{50E0D304-B1E3-403B-B03D-E6035CF0922F}">
  <ds:schemaRefs/>
</ds:datastoreItem>
</file>

<file path=customXml/itemProps15.xml><?xml version="1.0" encoding="utf-8"?>
<ds:datastoreItem xmlns:ds="http://schemas.openxmlformats.org/officeDocument/2006/customXml" ds:itemID="{53744AAE-AAB8-4783-BF67-ECCFF1AFA435}">
  <ds:schemaRefs/>
</ds:datastoreItem>
</file>

<file path=customXml/itemProps16.xml><?xml version="1.0" encoding="utf-8"?>
<ds:datastoreItem xmlns:ds="http://schemas.openxmlformats.org/officeDocument/2006/customXml" ds:itemID="{939DAC98-0FC2-482D-9080-0BF97E64841A}">
  <ds:schemaRefs/>
</ds:datastoreItem>
</file>

<file path=customXml/itemProps17.xml><?xml version="1.0" encoding="utf-8"?>
<ds:datastoreItem xmlns:ds="http://schemas.openxmlformats.org/officeDocument/2006/customXml" ds:itemID="{DF1E736A-59A6-4179-A90F-5C8A6CF83EEA}">
  <ds:schemaRefs/>
</ds:datastoreItem>
</file>

<file path=customXml/itemProps18.xml><?xml version="1.0" encoding="utf-8"?>
<ds:datastoreItem xmlns:ds="http://schemas.openxmlformats.org/officeDocument/2006/customXml" ds:itemID="{2368BAD6-00AB-4ED2-826D-3BAE5C97559A}">
  <ds:schemaRefs/>
</ds:datastoreItem>
</file>

<file path=customXml/itemProps19.xml><?xml version="1.0" encoding="utf-8"?>
<ds:datastoreItem xmlns:ds="http://schemas.openxmlformats.org/officeDocument/2006/customXml" ds:itemID="{B7CDC46E-C6BC-489C-8687-13FE50FC3E6D}">
  <ds:schemaRefs/>
</ds:datastoreItem>
</file>

<file path=customXml/itemProps2.xml><?xml version="1.0" encoding="utf-8"?>
<ds:datastoreItem xmlns:ds="http://schemas.openxmlformats.org/officeDocument/2006/customXml" ds:itemID="{954BCCAB-3FE8-47CB-8863-A9208A3F4306}">
  <ds:schemaRefs/>
</ds:datastoreItem>
</file>

<file path=customXml/itemProps20.xml><?xml version="1.0" encoding="utf-8"?>
<ds:datastoreItem xmlns:ds="http://schemas.openxmlformats.org/officeDocument/2006/customXml" ds:itemID="{5AA4152A-5D34-46EA-95F6-6301C4DFFBBB}">
  <ds:schemaRefs/>
</ds:datastoreItem>
</file>

<file path=customXml/itemProps3.xml><?xml version="1.0" encoding="utf-8"?>
<ds:datastoreItem xmlns:ds="http://schemas.openxmlformats.org/officeDocument/2006/customXml" ds:itemID="{B6741737-B18C-4877-8E47-87DA174A887A}">
  <ds:schemaRefs/>
</ds:datastoreItem>
</file>

<file path=customXml/itemProps4.xml><?xml version="1.0" encoding="utf-8"?>
<ds:datastoreItem xmlns:ds="http://schemas.openxmlformats.org/officeDocument/2006/customXml" ds:itemID="{BED18796-87CC-45F0-8DB5-D63A1DC44AE1}">
  <ds:schemaRefs/>
</ds:datastoreItem>
</file>

<file path=customXml/itemProps5.xml><?xml version="1.0" encoding="utf-8"?>
<ds:datastoreItem xmlns:ds="http://schemas.openxmlformats.org/officeDocument/2006/customXml" ds:itemID="{9366EA0F-F107-4B9D-BC13-F0E8F37E8457}">
  <ds:schemaRefs/>
</ds:datastoreItem>
</file>

<file path=customXml/itemProps6.xml><?xml version="1.0" encoding="utf-8"?>
<ds:datastoreItem xmlns:ds="http://schemas.openxmlformats.org/officeDocument/2006/customXml" ds:itemID="{3C869E59-A593-487B-BAB1-58445EEE1C68}">
  <ds:schemaRefs/>
</ds:datastoreItem>
</file>

<file path=customXml/itemProps7.xml><?xml version="1.0" encoding="utf-8"?>
<ds:datastoreItem xmlns:ds="http://schemas.openxmlformats.org/officeDocument/2006/customXml" ds:itemID="{08E239A7-175D-452B-83DC-6F4A21176902}">
  <ds:schemaRefs/>
</ds:datastoreItem>
</file>

<file path=customXml/itemProps8.xml><?xml version="1.0" encoding="utf-8"?>
<ds:datastoreItem xmlns:ds="http://schemas.openxmlformats.org/officeDocument/2006/customXml" ds:itemID="{DC4704C1-1F64-40B7-B227-7EBF73A12C4A}">
  <ds:schemaRefs/>
</ds:datastoreItem>
</file>

<file path=customXml/itemProps9.xml><?xml version="1.0" encoding="utf-8"?>
<ds:datastoreItem xmlns:ds="http://schemas.openxmlformats.org/officeDocument/2006/customXml" ds:itemID="{9A2E9FBE-E20E-40B7-9224-0B0D3DAA4AB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 Dates</vt:lpstr>
      <vt:lpstr>Sheet1</vt:lpstr>
      <vt:lpstr>All Teams</vt:lpstr>
      <vt:lpstr>No of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Dewan</dc:creator>
  <cp:lastModifiedBy>Quamber Naqvi</cp:lastModifiedBy>
  <dcterms:created xsi:type="dcterms:W3CDTF">2020-03-27T17:48:33Z</dcterms:created>
  <dcterms:modified xsi:type="dcterms:W3CDTF">2020-06-06T07:31:59Z</dcterms:modified>
</cp:coreProperties>
</file>