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3" i="1"/>
  <c r="B26"/>
  <c r="D28"/>
  <c r="D27"/>
  <c r="D26"/>
  <c r="T29"/>
  <c r="I22"/>
  <c r="H22"/>
  <c r="S20" l="1"/>
  <c r="R20"/>
  <c r="I27"/>
  <c r="N27"/>
  <c r="L27"/>
  <c r="G8"/>
  <c r="I23" s="1"/>
  <c r="I17"/>
  <c r="D17"/>
  <c r="H17" s="1"/>
  <c r="F10"/>
  <c r="Q8"/>
  <c r="S8"/>
  <c r="D13"/>
  <c r="F9"/>
  <c r="F8"/>
  <c r="G6"/>
  <c r="R21" l="1"/>
  <c r="I26"/>
  <c r="I25"/>
</calcChain>
</file>

<file path=xl/sharedStrings.xml><?xml version="1.0" encoding="utf-8"?>
<sst xmlns="http://schemas.openxmlformats.org/spreadsheetml/2006/main" count="16" uniqueCount="15">
  <si>
    <t>Gain=  R8/(R1+ R2+ R3)  ;</t>
  </si>
  <si>
    <t>R8</t>
  </si>
  <si>
    <t>R1</t>
  </si>
  <si>
    <t>R2</t>
  </si>
  <si>
    <t>R3</t>
  </si>
  <si>
    <t>Vac</t>
  </si>
  <si>
    <t>Vp</t>
  </si>
  <si>
    <t>Vout</t>
  </si>
  <si>
    <t>RESULT = [V(P) – V(N) ] * GAIN/REFERENCE * 2(RESOLUTION - m)</t>
  </si>
  <si>
    <t>peak</t>
  </si>
  <si>
    <t>vol</t>
  </si>
  <si>
    <t>Vinadc</t>
  </si>
  <si>
    <t>Voutamp</t>
  </si>
  <si>
    <t>Vinamp (mV)</t>
  </si>
  <si>
    <t>Iac (A)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</si>
</sst>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T33"/>
  <sheetViews>
    <sheetView tabSelected="1" topLeftCell="A12" workbookViewId="0">
      <selection activeCell="K33" sqref="K33"/>
    </sheetView>
  </sheetViews>
  <sheetFormatPr defaultRowHeight="15"/>
  <cols>
    <col min="9" max="9" width="16.28515625" customWidth="1"/>
  </cols>
  <sheetData>
    <row r="4" spans="1:19">
      <c r="G4" t="s">
        <v>0</v>
      </c>
    </row>
    <row r="5" spans="1:19">
      <c r="J5" t="s">
        <v>1</v>
      </c>
      <c r="K5" t="s">
        <v>2</v>
      </c>
      <c r="L5" t="s">
        <v>3</v>
      </c>
      <c r="M5" t="s">
        <v>4</v>
      </c>
    </row>
    <row r="6" spans="1:19">
      <c r="G6">
        <f>J6/(K6+L6+M6)</f>
        <v>7.3279594963693295E-3</v>
      </c>
      <c r="J6">
        <v>22</v>
      </c>
      <c r="K6">
        <v>1500</v>
      </c>
      <c r="L6">
        <v>1500</v>
      </c>
      <c r="M6">
        <v>2.2000000000000002</v>
      </c>
    </row>
    <row r="7" spans="1:19">
      <c r="E7" t="s">
        <v>5</v>
      </c>
      <c r="F7" t="s">
        <v>6</v>
      </c>
      <c r="J7">
        <v>100</v>
      </c>
      <c r="K7">
        <v>10</v>
      </c>
      <c r="L7">
        <v>0</v>
      </c>
      <c r="M7">
        <v>0</v>
      </c>
      <c r="Q7">
        <v>4096</v>
      </c>
      <c r="S7">
        <v>3</v>
      </c>
    </row>
    <row r="8" spans="1:19">
      <c r="E8">
        <v>200</v>
      </c>
      <c r="F8">
        <f>E8*SQRT(2)</f>
        <v>282.84271247461902</v>
      </c>
      <c r="G8">
        <f>J7/(SUM(K7:M7))</f>
        <v>10</v>
      </c>
      <c r="Q8">
        <f>Q7*S8/S7</f>
        <v>1414.9358529585454</v>
      </c>
      <c r="S8">
        <f>F9</f>
        <v>1.0363299704286222</v>
      </c>
    </row>
    <row r="9" spans="1:19">
      <c r="E9" t="s">
        <v>7</v>
      </c>
      <c r="F9">
        <f>F8*G6/2</f>
        <v>1.0363299704286222</v>
      </c>
      <c r="I9">
        <v>3</v>
      </c>
    </row>
    <row r="10" spans="1:19">
      <c r="F10">
        <f>(F9*I10)/I9</f>
        <v>1414.9358529585454</v>
      </c>
      <c r="I10">
        <v>4096</v>
      </c>
    </row>
    <row r="11" spans="1:19">
      <c r="D11">
        <v>2337</v>
      </c>
    </row>
    <row r="12" spans="1:19">
      <c r="D12">
        <v>3812</v>
      </c>
    </row>
    <row r="13" spans="1:19">
      <c r="D13">
        <f>D12-D11</f>
        <v>1475</v>
      </c>
    </row>
    <row r="14" spans="1:19">
      <c r="A14" t="s">
        <v>8</v>
      </c>
    </row>
    <row r="16" spans="1:19">
      <c r="D16" t="s">
        <v>9</v>
      </c>
      <c r="F16" t="s">
        <v>10</v>
      </c>
    </row>
    <row r="17" spans="1:20">
      <c r="D17">
        <f>D18*F17/F18</f>
        <v>1.06201171875</v>
      </c>
      <c r="F17">
        <v>2.9</v>
      </c>
      <c r="H17">
        <f>D17*2/G6</f>
        <v>289.85196200284088</v>
      </c>
      <c r="I17">
        <f>H17/SQRT(2)</f>
        <v>204.95628787243427</v>
      </c>
    </row>
    <row r="18" spans="1:20">
      <c r="D18">
        <v>1500</v>
      </c>
      <c r="F18">
        <v>4096</v>
      </c>
      <c r="R18">
        <v>2432</v>
      </c>
      <c r="S18">
        <v>2737</v>
      </c>
    </row>
    <row r="19" spans="1:20">
      <c r="R19">
        <v>2412</v>
      </c>
    </row>
    <row r="20" spans="1:20">
      <c r="R20">
        <f>R18-R19</f>
        <v>20</v>
      </c>
      <c r="S20">
        <f>S18-R19</f>
        <v>325</v>
      </c>
    </row>
    <row r="21" spans="1:20">
      <c r="G21" t="s">
        <v>11</v>
      </c>
      <c r="H21" t="s">
        <v>12</v>
      </c>
      <c r="I21" t="s">
        <v>13</v>
      </c>
      <c r="R21">
        <f>R20*G8</f>
        <v>200</v>
      </c>
    </row>
    <row r="22" spans="1:20">
      <c r="G22">
        <v>1.2</v>
      </c>
      <c r="H22">
        <f>G22*2</f>
        <v>2.4</v>
      </c>
      <c r="I22">
        <f>H22/G8*1000</f>
        <v>240</v>
      </c>
    </row>
    <row r="23" spans="1:20">
      <c r="I23">
        <f>200*G8</f>
        <v>2000</v>
      </c>
    </row>
    <row r="24" spans="1:20">
      <c r="A24" t="s">
        <v>14</v>
      </c>
      <c r="C24" t="s">
        <v>9</v>
      </c>
    </row>
    <row r="25" spans="1:20">
      <c r="A25">
        <v>0.1</v>
      </c>
      <c r="C25">
        <v>220</v>
      </c>
      <c r="I25">
        <f>2500/G8</f>
        <v>250</v>
      </c>
    </row>
    <row r="26" spans="1:20">
      <c r="A26">
        <v>0.15</v>
      </c>
      <c r="B26">
        <f>A26-A25</f>
        <v>4.9999999999999989E-2</v>
      </c>
      <c r="C26">
        <v>320</v>
      </c>
      <c r="D26">
        <f>C26-C25</f>
        <v>100</v>
      </c>
      <c r="I26">
        <f>180*G8</f>
        <v>1800</v>
      </c>
    </row>
    <row r="27" spans="1:20">
      <c r="A27">
        <v>0.2</v>
      </c>
      <c r="C27">
        <v>420</v>
      </c>
      <c r="D27">
        <f>C27-C26</f>
        <v>100</v>
      </c>
      <c r="I27">
        <f>2600/200</f>
        <v>13</v>
      </c>
      <c r="L27">
        <f>100/(2.2+2.2)</f>
        <v>22.727272727272727</v>
      </c>
      <c r="N27">
        <f>22/(10+10)</f>
        <v>1.1000000000000001</v>
      </c>
    </row>
    <row r="28" spans="1:20">
      <c r="A28">
        <v>0.25</v>
      </c>
      <c r="C28">
        <v>520</v>
      </c>
      <c r="D28">
        <f>C28-C27</f>
        <v>100</v>
      </c>
    </row>
    <row r="29" spans="1:20">
      <c r="A29">
        <v>0.3</v>
      </c>
      <c r="C29">
        <v>630</v>
      </c>
      <c r="S29">
        <v>2218</v>
      </c>
      <c r="T29">
        <f>S30-S29</f>
        <v>612</v>
      </c>
    </row>
    <row r="30" spans="1:20">
      <c r="S30">
        <v>2830</v>
      </c>
    </row>
    <row r="32" spans="1:20">
      <c r="H32">
        <v>0.05</v>
      </c>
      <c r="J32">
        <v>100</v>
      </c>
    </row>
    <row r="33" spans="8:10">
      <c r="H33">
        <v>0.01</v>
      </c>
      <c r="J33">
        <f>J32*H33/H32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z620</dc:creator>
  <cp:lastModifiedBy>Workstation z620</cp:lastModifiedBy>
  <dcterms:created xsi:type="dcterms:W3CDTF">2018-10-05T06:58:50Z</dcterms:created>
  <dcterms:modified xsi:type="dcterms:W3CDTF">2018-10-09T08:56:09Z</dcterms:modified>
</cp:coreProperties>
</file>