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20" yWindow="60" windowWidth="19440" windowHeight="12240"/>
  </bookViews>
  <sheets>
    <sheet name="GARCH" sheetId="3" r:id="rId1"/>
  </sheets>
  <calcPr calcId="152511"/>
</workbook>
</file>

<file path=xl/calcChain.xml><?xml version="1.0" encoding="utf-8"?>
<calcChain xmlns="http://schemas.openxmlformats.org/spreadsheetml/2006/main">
  <c r="R36" i="3" l="1"/>
  <c r="Q37" i="3"/>
  <c r="P37" i="3"/>
  <c r="N37" i="3"/>
  <c r="N36" i="3"/>
  <c r="N34" i="3"/>
  <c r="U19" i="3" l="1"/>
  <c r="I202" i="3"/>
  <c r="I201" i="3"/>
  <c r="I200" i="3"/>
  <c r="I199" i="3"/>
  <c r="I198" i="3"/>
  <c r="I197" i="3"/>
  <c r="I196" i="3"/>
  <c r="I195" i="3"/>
  <c r="I194" i="3"/>
  <c r="I193" i="3"/>
  <c r="I192" i="3"/>
  <c r="I191" i="3"/>
  <c r="I190" i="3"/>
  <c r="I189" i="3"/>
  <c r="I188" i="3"/>
  <c r="I187" i="3"/>
  <c r="I186" i="3"/>
  <c r="I185" i="3"/>
  <c r="I184" i="3"/>
  <c r="I183" i="3"/>
  <c r="I182" i="3"/>
  <c r="I181" i="3"/>
  <c r="I180" i="3"/>
  <c r="I179" i="3"/>
  <c r="I178" i="3"/>
  <c r="I177" i="3"/>
  <c r="I176" i="3"/>
  <c r="I175" i="3"/>
  <c r="I174" i="3"/>
  <c r="I173" i="3"/>
  <c r="I172" i="3"/>
  <c r="I171" i="3"/>
  <c r="I170" i="3"/>
  <c r="I169" i="3"/>
  <c r="I168" i="3"/>
  <c r="I167" i="3"/>
  <c r="I166" i="3"/>
  <c r="I165" i="3"/>
  <c r="I164" i="3"/>
  <c r="I163" i="3"/>
  <c r="I162" i="3"/>
  <c r="I161" i="3"/>
  <c r="I160" i="3"/>
  <c r="I159" i="3"/>
  <c r="I158" i="3"/>
  <c r="I157" i="3"/>
  <c r="I156" i="3"/>
  <c r="I155" i="3"/>
  <c r="I154" i="3"/>
  <c r="I153" i="3"/>
  <c r="I152" i="3"/>
  <c r="I151" i="3"/>
  <c r="I150" i="3"/>
  <c r="I149" i="3"/>
  <c r="I148" i="3"/>
  <c r="I147" i="3"/>
  <c r="I146" i="3"/>
  <c r="I145" i="3"/>
  <c r="I144" i="3"/>
  <c r="I143" i="3"/>
  <c r="I142" i="3"/>
  <c r="I141" i="3"/>
  <c r="I140" i="3"/>
  <c r="I139" i="3"/>
  <c r="I138" i="3"/>
  <c r="I137" i="3"/>
  <c r="I136" i="3"/>
  <c r="I135" i="3"/>
  <c r="I134" i="3"/>
  <c r="I133" i="3"/>
  <c r="I132" i="3"/>
  <c r="I131" i="3"/>
  <c r="I130" i="3"/>
  <c r="I129" i="3"/>
  <c r="I128" i="3"/>
  <c r="I127" i="3"/>
  <c r="I126" i="3"/>
  <c r="I125" i="3"/>
  <c r="I124" i="3"/>
  <c r="I123" i="3"/>
  <c r="I122" i="3"/>
  <c r="I121" i="3"/>
  <c r="I120" i="3"/>
  <c r="I119" i="3"/>
  <c r="I118" i="3"/>
  <c r="I117" i="3"/>
  <c r="I116" i="3"/>
  <c r="I115" i="3"/>
  <c r="I114" i="3"/>
  <c r="I113" i="3"/>
  <c r="I112" i="3"/>
  <c r="I111" i="3"/>
  <c r="I110" i="3"/>
  <c r="I109" i="3"/>
  <c r="I108" i="3"/>
  <c r="I107" i="3"/>
  <c r="I106" i="3"/>
  <c r="I105" i="3"/>
  <c r="I104" i="3"/>
  <c r="I103" i="3"/>
  <c r="I102" i="3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J3" i="3" s="1" a="1"/>
  <c r="I7" i="3"/>
  <c r="I6" i="3"/>
  <c r="I5" i="3"/>
  <c r="I4" i="3"/>
  <c r="I3" i="3"/>
  <c r="J188" i="3" l="1"/>
  <c r="J180" i="3"/>
  <c r="J172" i="3"/>
  <c r="J164" i="3"/>
  <c r="J156" i="3"/>
  <c r="J148" i="3"/>
  <c r="J140" i="3"/>
  <c r="J132" i="3"/>
  <c r="J124" i="3"/>
  <c r="J116" i="3"/>
  <c r="J108" i="3"/>
  <c r="J100" i="3"/>
  <c r="J92" i="3"/>
  <c r="J84" i="3"/>
  <c r="J76" i="3"/>
  <c r="J68" i="3"/>
  <c r="J60" i="3"/>
  <c r="J52" i="3"/>
  <c r="J44" i="3"/>
  <c r="J36" i="3"/>
  <c r="J28" i="3"/>
  <c r="J20" i="3"/>
  <c r="J12" i="3"/>
  <c r="J4" i="3"/>
  <c r="J187" i="3"/>
  <c r="J179" i="3"/>
  <c r="J171" i="3"/>
  <c r="J163" i="3"/>
  <c r="J155" i="3"/>
  <c r="J147" i="3"/>
  <c r="J139" i="3"/>
  <c r="J131" i="3"/>
  <c r="J123" i="3"/>
  <c r="J115" i="3"/>
  <c r="J107" i="3"/>
  <c r="J99" i="3"/>
  <c r="J91" i="3"/>
  <c r="J83" i="3"/>
  <c r="J75" i="3"/>
  <c r="J67" i="3"/>
  <c r="J59" i="3"/>
  <c r="J51" i="3"/>
  <c r="J43" i="3"/>
  <c r="J35" i="3"/>
  <c r="J27" i="3"/>
  <c r="J19" i="3"/>
  <c r="J11" i="3"/>
  <c r="J3" i="3"/>
  <c r="J186" i="3"/>
  <c r="J178" i="3"/>
  <c r="J170" i="3"/>
  <c r="J162" i="3"/>
  <c r="J154" i="3"/>
  <c r="J146" i="3"/>
  <c r="J138" i="3"/>
  <c r="J130" i="3"/>
  <c r="J122" i="3"/>
  <c r="J114" i="3"/>
  <c r="J106" i="3"/>
  <c r="J98" i="3"/>
  <c r="J90" i="3"/>
  <c r="J82" i="3"/>
  <c r="J74" i="3"/>
  <c r="J66" i="3"/>
  <c r="J58" i="3"/>
  <c r="J50" i="3"/>
  <c r="J42" i="3"/>
  <c r="J34" i="3"/>
  <c r="J26" i="3"/>
  <c r="J18" i="3"/>
  <c r="J10" i="3"/>
  <c r="J185" i="3"/>
  <c r="J177" i="3"/>
  <c r="J169" i="3"/>
  <c r="J161" i="3"/>
  <c r="J153" i="3"/>
  <c r="J145" i="3"/>
  <c r="J137" i="3"/>
  <c r="J129" i="3"/>
  <c r="J121" i="3"/>
  <c r="J113" i="3"/>
  <c r="J105" i="3"/>
  <c r="J97" i="3"/>
  <c r="J89" i="3"/>
  <c r="J81" i="3"/>
  <c r="J73" i="3"/>
  <c r="J65" i="3"/>
  <c r="J57" i="3"/>
  <c r="J49" i="3"/>
  <c r="J41" i="3"/>
  <c r="J33" i="3"/>
  <c r="J25" i="3"/>
  <c r="J17" i="3"/>
  <c r="J9" i="3"/>
  <c r="J184" i="3"/>
  <c r="J176" i="3"/>
  <c r="J168" i="3"/>
  <c r="J160" i="3"/>
  <c r="J152" i="3"/>
  <c r="J144" i="3"/>
  <c r="J136" i="3"/>
  <c r="J128" i="3"/>
  <c r="J120" i="3"/>
  <c r="J112" i="3"/>
  <c r="J104" i="3"/>
  <c r="J96" i="3"/>
  <c r="J88" i="3"/>
  <c r="J80" i="3"/>
  <c r="J72" i="3"/>
  <c r="J64" i="3"/>
  <c r="J56" i="3"/>
  <c r="J48" i="3"/>
  <c r="J40" i="3"/>
  <c r="J32" i="3"/>
  <c r="J24" i="3"/>
  <c r="J16" i="3"/>
  <c r="J8" i="3"/>
  <c r="J183" i="3"/>
  <c r="J175" i="3"/>
  <c r="J167" i="3"/>
  <c r="J159" i="3"/>
  <c r="J181" i="3"/>
  <c r="J150" i="3"/>
  <c r="J127" i="3"/>
  <c r="J109" i="3"/>
  <c r="J86" i="3"/>
  <c r="J63" i="3"/>
  <c r="J45" i="3"/>
  <c r="J22" i="3"/>
  <c r="J174" i="3"/>
  <c r="J149" i="3"/>
  <c r="J126" i="3"/>
  <c r="J103" i="3"/>
  <c r="J85" i="3"/>
  <c r="J62" i="3"/>
  <c r="J39" i="3"/>
  <c r="J21" i="3"/>
  <c r="J173" i="3"/>
  <c r="J143" i="3"/>
  <c r="J125" i="3"/>
  <c r="J102" i="3"/>
  <c r="J79" i="3"/>
  <c r="J61" i="3"/>
  <c r="J38" i="3"/>
  <c r="J15" i="3"/>
  <c r="J166" i="3"/>
  <c r="J142" i="3"/>
  <c r="J119" i="3"/>
  <c r="J101" i="3"/>
  <c r="J78" i="3"/>
  <c r="J55" i="3"/>
  <c r="J37" i="3"/>
  <c r="J14" i="3"/>
  <c r="J165" i="3"/>
  <c r="J141" i="3"/>
  <c r="J118" i="3"/>
  <c r="J95" i="3"/>
  <c r="J77" i="3"/>
  <c r="J54" i="3"/>
  <c r="J31" i="3"/>
  <c r="J13" i="3"/>
  <c r="J190" i="3"/>
  <c r="J158" i="3"/>
  <c r="J135" i="3"/>
  <c r="J117" i="3"/>
  <c r="J94" i="3"/>
  <c r="J71" i="3"/>
  <c r="J53" i="3"/>
  <c r="J30" i="3"/>
  <c r="J7" i="3"/>
  <c r="J189" i="3"/>
  <c r="J157" i="3"/>
  <c r="J134" i="3"/>
  <c r="J111" i="3"/>
  <c r="J93" i="3"/>
  <c r="J70" i="3"/>
  <c r="J47" i="3"/>
  <c r="J29" i="3"/>
  <c r="J6" i="3"/>
  <c r="J182" i="3"/>
  <c r="J151" i="3"/>
  <c r="J133" i="3"/>
  <c r="J110" i="3"/>
  <c r="J87" i="3"/>
  <c r="J69" i="3"/>
  <c r="J46" i="3"/>
  <c r="J23" i="3"/>
  <c r="J5" i="3"/>
  <c r="P29" i="3" l="1"/>
  <c r="S24" i="3"/>
  <c r="T24" i="3" s="1"/>
  <c r="P28" i="3"/>
  <c r="P27" i="3"/>
  <c r="X22" i="3"/>
  <c r="Y22" i="3" s="1"/>
  <c r="S23" i="3"/>
  <c r="T23" i="3" s="1"/>
  <c r="P26" i="3"/>
  <c r="P24" i="3"/>
  <c r="X21" i="3"/>
  <c r="Y21" i="3" s="1"/>
  <c r="S21" i="3"/>
  <c r="T21" i="3" s="1"/>
  <c r="P23" i="3"/>
  <c r="P22" i="3"/>
  <c r="X20" i="3"/>
  <c r="Y20" i="3" s="1"/>
  <c r="P30" i="3"/>
  <c r="P21" i="3"/>
</calcChain>
</file>

<file path=xl/comments1.xml><?xml version="1.0" encoding="utf-8"?>
<comments xmlns="http://schemas.openxmlformats.org/spreadsheetml/2006/main">
  <authors>
    <author>Author</author>
  </authors>
  <commentList>
    <comment ref="R36" authorId="0" shapeId="0">
      <text>
        <r>
          <rPr>
            <b/>
            <sz val="9"/>
            <color indexed="81"/>
            <rFont val="Tahoma"/>
            <family val="2"/>
          </rPr>
          <t xml:space="preserve">NumXL: </t>
        </r>
        <r>
          <rPr>
            <sz val="9"/>
            <color indexed="81"/>
            <rFont val="Tahoma"/>
            <family val="2"/>
          </rPr>
          <t>The computed size-corrected empirical value falls inside the theoretical's confidence interval. The input data does not show any sign of long memory or persistence. The sample data is plain noise.</t>
        </r>
      </text>
    </comment>
  </commentList>
</comments>
</file>

<file path=xl/sharedStrings.xml><?xml version="1.0" encoding="utf-8"?>
<sst xmlns="http://schemas.openxmlformats.org/spreadsheetml/2006/main" count="39" uniqueCount="38">
  <si>
    <t>Target</t>
  </si>
  <si>
    <t>Descriptive Statistics</t>
  </si>
  <si>
    <t>AVERAGE:</t>
  </si>
  <si>
    <t>STD DEV:</t>
  </si>
  <si>
    <t>SKEW:</t>
  </si>
  <si>
    <t>EXCESS-KURTOSIS:</t>
  </si>
  <si>
    <t>MEDIAN:</t>
  </si>
  <si>
    <t>MIN:</t>
  </si>
  <si>
    <t>MAX:</t>
  </si>
  <si>
    <t>Q 1:</t>
  </si>
  <si>
    <t>Q 3:</t>
  </si>
  <si>
    <t>Significance Test</t>
  </si>
  <si>
    <t>P-Value</t>
  </si>
  <si>
    <t>SIG?</t>
  </si>
  <si>
    <t>Test</t>
  </si>
  <si>
    <t>p-value</t>
  </si>
  <si>
    <t>White-noise</t>
  </si>
  <si>
    <t>Normal Distributed?</t>
  </si>
  <si>
    <t>ARCH Effect?</t>
  </si>
  <si>
    <t>Step</t>
  </si>
  <si>
    <t>Date</t>
  </si>
  <si>
    <t>Open</t>
  </si>
  <si>
    <t>High</t>
  </si>
  <si>
    <t>Low</t>
  </si>
  <si>
    <t>Close</t>
  </si>
  <si>
    <t>Volume</t>
  </si>
  <si>
    <t>Adj Close</t>
  </si>
  <si>
    <t>LN</t>
  </si>
  <si>
    <t>%RET</t>
  </si>
  <si>
    <t>Confidence Interval</t>
  </si>
  <si>
    <t>UL</t>
  </si>
  <si>
    <t>LL</t>
  </si>
  <si>
    <t>Noise?</t>
  </si>
  <si>
    <t>Empirical</t>
  </si>
  <si>
    <t>Size-Corrected (Anis-LIyod &amp; Peters)</t>
  </si>
  <si>
    <t>Empirical(Data)</t>
  </si>
  <si>
    <t>Theorectical (Noise)</t>
  </si>
  <si>
    <t>Hurst Exponent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</si>
</sst>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3" borderId="0" applyNumberFormat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2" fontId="0" fillId="0" borderId="0" xfId="0" applyNumberFormat="1" applyFont="1" applyAlignment="1">
      <alignment horizontal="center"/>
    </xf>
    <xf numFmtId="10" fontId="1" fillId="2" borderId="3" xfId="0" applyNumberFormat="1" applyFont="1" applyFill="1" applyBorder="1" applyAlignment="1">
      <alignment horizontal="center"/>
    </xf>
    <xf numFmtId="0" fontId="0" fillId="0" borderId="3" xfId="0" applyBorder="1"/>
    <xf numFmtId="164" fontId="0" fillId="0" borderId="0" xfId="0" applyNumberFormat="1" applyFont="1" applyAlignment="1">
      <alignment horizontal="center"/>
    </xf>
    <xf numFmtId="10" fontId="0" fillId="0" borderId="0" xfId="0" applyNumberFormat="1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9" fontId="1" fillId="2" borderId="6" xfId="0" applyNumberFormat="1" applyFont="1" applyFill="1" applyBorder="1" applyAlignment="1">
      <alignment horizontal="center"/>
    </xf>
    <xf numFmtId="165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/>
    <xf numFmtId="0" fontId="3" fillId="0" borderId="0" xfId="2" applyFill="1" applyBorder="1" applyAlignment="1"/>
    <xf numFmtId="0" fontId="0" fillId="0" borderId="0" xfId="0" applyFill="1" applyBorder="1"/>
    <xf numFmtId="0" fontId="4" fillId="0" borderId="4" xfId="0" applyFont="1" applyBorder="1" applyAlignment="1">
      <alignment horizontal="center"/>
    </xf>
    <xf numFmtId="0" fontId="1" fillId="4" borderId="7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0" xfId="0" applyFont="1"/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5875"/>
          </c:spPr>
          <c:marker>
            <c:symbol val="none"/>
          </c:marker>
          <c:cat>
            <c:numRef>
              <c:f>GARCH!$B$3:$B$190</c:f>
              <c:numCache>
                <c:formatCode>m/d/yyyy</c:formatCode>
                <c:ptCount val="188"/>
                <c:pt idx="0">
                  <c:v>39815</c:v>
                </c:pt>
                <c:pt idx="1">
                  <c:v>39818</c:v>
                </c:pt>
                <c:pt idx="2">
                  <c:v>39825</c:v>
                </c:pt>
                <c:pt idx="3">
                  <c:v>39833</c:v>
                </c:pt>
                <c:pt idx="4">
                  <c:v>39839</c:v>
                </c:pt>
                <c:pt idx="5">
                  <c:v>39846</c:v>
                </c:pt>
                <c:pt idx="6">
                  <c:v>39853</c:v>
                </c:pt>
                <c:pt idx="7">
                  <c:v>39861</c:v>
                </c:pt>
                <c:pt idx="8">
                  <c:v>39867</c:v>
                </c:pt>
                <c:pt idx="9">
                  <c:v>39874</c:v>
                </c:pt>
                <c:pt idx="10">
                  <c:v>39881</c:v>
                </c:pt>
                <c:pt idx="11">
                  <c:v>39888</c:v>
                </c:pt>
                <c:pt idx="12">
                  <c:v>39895</c:v>
                </c:pt>
                <c:pt idx="13">
                  <c:v>39902</c:v>
                </c:pt>
                <c:pt idx="14">
                  <c:v>39909</c:v>
                </c:pt>
                <c:pt idx="15">
                  <c:v>39916</c:v>
                </c:pt>
                <c:pt idx="16">
                  <c:v>39923</c:v>
                </c:pt>
                <c:pt idx="17">
                  <c:v>39930</c:v>
                </c:pt>
                <c:pt idx="18">
                  <c:v>39937</c:v>
                </c:pt>
                <c:pt idx="19">
                  <c:v>39944</c:v>
                </c:pt>
                <c:pt idx="20">
                  <c:v>39951</c:v>
                </c:pt>
                <c:pt idx="21">
                  <c:v>39959</c:v>
                </c:pt>
                <c:pt idx="22">
                  <c:v>39965</c:v>
                </c:pt>
                <c:pt idx="23">
                  <c:v>39972</c:v>
                </c:pt>
                <c:pt idx="24">
                  <c:v>39979</c:v>
                </c:pt>
                <c:pt idx="25">
                  <c:v>39986</c:v>
                </c:pt>
                <c:pt idx="26">
                  <c:v>39993</c:v>
                </c:pt>
                <c:pt idx="27">
                  <c:v>40000</c:v>
                </c:pt>
                <c:pt idx="28">
                  <c:v>40007</c:v>
                </c:pt>
                <c:pt idx="29">
                  <c:v>40014</c:v>
                </c:pt>
                <c:pt idx="30">
                  <c:v>40021</c:v>
                </c:pt>
                <c:pt idx="31">
                  <c:v>40028</c:v>
                </c:pt>
                <c:pt idx="32">
                  <c:v>40035</c:v>
                </c:pt>
                <c:pt idx="33">
                  <c:v>40042</c:v>
                </c:pt>
                <c:pt idx="34">
                  <c:v>40049</c:v>
                </c:pt>
                <c:pt idx="35">
                  <c:v>40056</c:v>
                </c:pt>
                <c:pt idx="36">
                  <c:v>40064</c:v>
                </c:pt>
                <c:pt idx="37">
                  <c:v>40070</c:v>
                </c:pt>
                <c:pt idx="38">
                  <c:v>40077</c:v>
                </c:pt>
                <c:pt idx="39">
                  <c:v>40084</c:v>
                </c:pt>
                <c:pt idx="40">
                  <c:v>40091</c:v>
                </c:pt>
                <c:pt idx="41">
                  <c:v>40098</c:v>
                </c:pt>
                <c:pt idx="42">
                  <c:v>40105</c:v>
                </c:pt>
                <c:pt idx="43">
                  <c:v>40112</c:v>
                </c:pt>
                <c:pt idx="44">
                  <c:v>40119</c:v>
                </c:pt>
                <c:pt idx="45">
                  <c:v>40126</c:v>
                </c:pt>
                <c:pt idx="46">
                  <c:v>40133</c:v>
                </c:pt>
                <c:pt idx="47">
                  <c:v>40140</c:v>
                </c:pt>
                <c:pt idx="48">
                  <c:v>40147</c:v>
                </c:pt>
                <c:pt idx="49">
                  <c:v>40154</c:v>
                </c:pt>
                <c:pt idx="50">
                  <c:v>40161</c:v>
                </c:pt>
                <c:pt idx="51">
                  <c:v>40168</c:v>
                </c:pt>
                <c:pt idx="52">
                  <c:v>40175</c:v>
                </c:pt>
                <c:pt idx="53">
                  <c:v>40182</c:v>
                </c:pt>
                <c:pt idx="54">
                  <c:v>40189</c:v>
                </c:pt>
                <c:pt idx="55">
                  <c:v>40197</c:v>
                </c:pt>
                <c:pt idx="56">
                  <c:v>40203</c:v>
                </c:pt>
                <c:pt idx="57">
                  <c:v>40210</c:v>
                </c:pt>
                <c:pt idx="58">
                  <c:v>40217</c:v>
                </c:pt>
                <c:pt idx="59">
                  <c:v>40225</c:v>
                </c:pt>
                <c:pt idx="60">
                  <c:v>40231</c:v>
                </c:pt>
                <c:pt idx="61">
                  <c:v>40238</c:v>
                </c:pt>
                <c:pt idx="62">
                  <c:v>40245</c:v>
                </c:pt>
                <c:pt idx="63">
                  <c:v>40252</c:v>
                </c:pt>
                <c:pt idx="64">
                  <c:v>40259</c:v>
                </c:pt>
                <c:pt idx="65">
                  <c:v>40266</c:v>
                </c:pt>
                <c:pt idx="66">
                  <c:v>40273</c:v>
                </c:pt>
                <c:pt idx="67">
                  <c:v>40280</c:v>
                </c:pt>
                <c:pt idx="68">
                  <c:v>40287</c:v>
                </c:pt>
                <c:pt idx="69">
                  <c:v>40294</c:v>
                </c:pt>
                <c:pt idx="70">
                  <c:v>40301</c:v>
                </c:pt>
                <c:pt idx="71">
                  <c:v>40308</c:v>
                </c:pt>
                <c:pt idx="72">
                  <c:v>40315</c:v>
                </c:pt>
                <c:pt idx="73">
                  <c:v>40322</c:v>
                </c:pt>
                <c:pt idx="74">
                  <c:v>40330</c:v>
                </c:pt>
                <c:pt idx="75">
                  <c:v>40336</c:v>
                </c:pt>
                <c:pt idx="76">
                  <c:v>40343</c:v>
                </c:pt>
                <c:pt idx="77">
                  <c:v>40350</c:v>
                </c:pt>
                <c:pt idx="78">
                  <c:v>40357</c:v>
                </c:pt>
                <c:pt idx="79">
                  <c:v>40365</c:v>
                </c:pt>
                <c:pt idx="80">
                  <c:v>40371</c:v>
                </c:pt>
                <c:pt idx="81">
                  <c:v>40378</c:v>
                </c:pt>
                <c:pt idx="82">
                  <c:v>40385</c:v>
                </c:pt>
                <c:pt idx="83">
                  <c:v>40392</c:v>
                </c:pt>
                <c:pt idx="84">
                  <c:v>40399</c:v>
                </c:pt>
                <c:pt idx="85">
                  <c:v>40406</c:v>
                </c:pt>
                <c:pt idx="86">
                  <c:v>40413</c:v>
                </c:pt>
                <c:pt idx="87">
                  <c:v>40420</c:v>
                </c:pt>
                <c:pt idx="88">
                  <c:v>40428</c:v>
                </c:pt>
                <c:pt idx="89">
                  <c:v>40434</c:v>
                </c:pt>
                <c:pt idx="90">
                  <c:v>40441</c:v>
                </c:pt>
                <c:pt idx="91">
                  <c:v>40448</c:v>
                </c:pt>
                <c:pt idx="92">
                  <c:v>40455</c:v>
                </c:pt>
                <c:pt idx="93">
                  <c:v>40462</c:v>
                </c:pt>
                <c:pt idx="94">
                  <c:v>40469</c:v>
                </c:pt>
                <c:pt idx="95">
                  <c:v>40476</c:v>
                </c:pt>
                <c:pt idx="96">
                  <c:v>40483</c:v>
                </c:pt>
                <c:pt idx="97">
                  <c:v>40490</c:v>
                </c:pt>
                <c:pt idx="98">
                  <c:v>40497</c:v>
                </c:pt>
                <c:pt idx="99">
                  <c:v>40504</c:v>
                </c:pt>
                <c:pt idx="100">
                  <c:v>40511</c:v>
                </c:pt>
                <c:pt idx="101">
                  <c:v>40518</c:v>
                </c:pt>
                <c:pt idx="102">
                  <c:v>40525</c:v>
                </c:pt>
                <c:pt idx="103">
                  <c:v>40532</c:v>
                </c:pt>
                <c:pt idx="104">
                  <c:v>40539</c:v>
                </c:pt>
                <c:pt idx="105">
                  <c:v>40546</c:v>
                </c:pt>
                <c:pt idx="106">
                  <c:v>40553</c:v>
                </c:pt>
                <c:pt idx="107">
                  <c:v>40561</c:v>
                </c:pt>
                <c:pt idx="108">
                  <c:v>40567</c:v>
                </c:pt>
                <c:pt idx="109">
                  <c:v>40574</c:v>
                </c:pt>
                <c:pt idx="110">
                  <c:v>40581</c:v>
                </c:pt>
                <c:pt idx="111">
                  <c:v>40588</c:v>
                </c:pt>
                <c:pt idx="112">
                  <c:v>40596</c:v>
                </c:pt>
                <c:pt idx="113">
                  <c:v>40602</c:v>
                </c:pt>
                <c:pt idx="114">
                  <c:v>40609</c:v>
                </c:pt>
                <c:pt idx="115">
                  <c:v>40616</c:v>
                </c:pt>
                <c:pt idx="116">
                  <c:v>40623</c:v>
                </c:pt>
                <c:pt idx="117">
                  <c:v>40630</c:v>
                </c:pt>
                <c:pt idx="118">
                  <c:v>40637</c:v>
                </c:pt>
                <c:pt idx="119">
                  <c:v>40644</c:v>
                </c:pt>
                <c:pt idx="120">
                  <c:v>40651</c:v>
                </c:pt>
                <c:pt idx="121">
                  <c:v>40658</c:v>
                </c:pt>
                <c:pt idx="122">
                  <c:v>40665</c:v>
                </c:pt>
                <c:pt idx="123">
                  <c:v>40672</c:v>
                </c:pt>
                <c:pt idx="124">
                  <c:v>40679</c:v>
                </c:pt>
                <c:pt idx="125">
                  <c:v>40686</c:v>
                </c:pt>
                <c:pt idx="126">
                  <c:v>40694</c:v>
                </c:pt>
                <c:pt idx="127">
                  <c:v>40700</c:v>
                </c:pt>
                <c:pt idx="128">
                  <c:v>40707</c:v>
                </c:pt>
                <c:pt idx="129">
                  <c:v>40714</c:v>
                </c:pt>
                <c:pt idx="130">
                  <c:v>40721</c:v>
                </c:pt>
                <c:pt idx="131">
                  <c:v>40729</c:v>
                </c:pt>
                <c:pt idx="132">
                  <c:v>40735</c:v>
                </c:pt>
                <c:pt idx="133">
                  <c:v>40742</c:v>
                </c:pt>
                <c:pt idx="134">
                  <c:v>40749</c:v>
                </c:pt>
                <c:pt idx="135">
                  <c:v>40756</c:v>
                </c:pt>
                <c:pt idx="136">
                  <c:v>40763</c:v>
                </c:pt>
                <c:pt idx="137">
                  <c:v>40770</c:v>
                </c:pt>
                <c:pt idx="138">
                  <c:v>40777</c:v>
                </c:pt>
                <c:pt idx="139">
                  <c:v>40784</c:v>
                </c:pt>
                <c:pt idx="140">
                  <c:v>40792</c:v>
                </c:pt>
                <c:pt idx="141">
                  <c:v>40798</c:v>
                </c:pt>
                <c:pt idx="142">
                  <c:v>40805</c:v>
                </c:pt>
                <c:pt idx="143">
                  <c:v>40812</c:v>
                </c:pt>
                <c:pt idx="144">
                  <c:v>40819</c:v>
                </c:pt>
                <c:pt idx="145">
                  <c:v>40826</c:v>
                </c:pt>
                <c:pt idx="146">
                  <c:v>40833</c:v>
                </c:pt>
                <c:pt idx="147">
                  <c:v>40840</c:v>
                </c:pt>
                <c:pt idx="148">
                  <c:v>40847</c:v>
                </c:pt>
                <c:pt idx="149">
                  <c:v>40854</c:v>
                </c:pt>
                <c:pt idx="150">
                  <c:v>40861</c:v>
                </c:pt>
                <c:pt idx="151">
                  <c:v>40868</c:v>
                </c:pt>
                <c:pt idx="152">
                  <c:v>40875</c:v>
                </c:pt>
                <c:pt idx="153">
                  <c:v>40882</c:v>
                </c:pt>
                <c:pt idx="154">
                  <c:v>40889</c:v>
                </c:pt>
                <c:pt idx="155">
                  <c:v>40896</c:v>
                </c:pt>
                <c:pt idx="156">
                  <c:v>40904</c:v>
                </c:pt>
                <c:pt idx="157">
                  <c:v>40911</c:v>
                </c:pt>
                <c:pt idx="158">
                  <c:v>40917</c:v>
                </c:pt>
                <c:pt idx="159">
                  <c:v>40925</c:v>
                </c:pt>
                <c:pt idx="160">
                  <c:v>40931</c:v>
                </c:pt>
                <c:pt idx="161">
                  <c:v>40938</c:v>
                </c:pt>
                <c:pt idx="162">
                  <c:v>40945</c:v>
                </c:pt>
                <c:pt idx="163">
                  <c:v>40952</c:v>
                </c:pt>
                <c:pt idx="164">
                  <c:v>40960</c:v>
                </c:pt>
                <c:pt idx="165">
                  <c:v>40966</c:v>
                </c:pt>
                <c:pt idx="166">
                  <c:v>40973</c:v>
                </c:pt>
                <c:pt idx="167">
                  <c:v>40980</c:v>
                </c:pt>
                <c:pt idx="168">
                  <c:v>40987</c:v>
                </c:pt>
                <c:pt idx="169">
                  <c:v>40994</c:v>
                </c:pt>
                <c:pt idx="170">
                  <c:v>41001</c:v>
                </c:pt>
                <c:pt idx="171">
                  <c:v>41008</c:v>
                </c:pt>
                <c:pt idx="172">
                  <c:v>41015</c:v>
                </c:pt>
                <c:pt idx="173">
                  <c:v>41022</c:v>
                </c:pt>
                <c:pt idx="174">
                  <c:v>41029</c:v>
                </c:pt>
                <c:pt idx="175">
                  <c:v>41036</c:v>
                </c:pt>
                <c:pt idx="176">
                  <c:v>41043</c:v>
                </c:pt>
                <c:pt idx="177">
                  <c:v>41050</c:v>
                </c:pt>
                <c:pt idx="178">
                  <c:v>41058</c:v>
                </c:pt>
                <c:pt idx="179">
                  <c:v>41064</c:v>
                </c:pt>
                <c:pt idx="180">
                  <c:v>41071</c:v>
                </c:pt>
                <c:pt idx="181">
                  <c:v>41078</c:v>
                </c:pt>
                <c:pt idx="182">
                  <c:v>41085</c:v>
                </c:pt>
                <c:pt idx="183">
                  <c:v>41092</c:v>
                </c:pt>
                <c:pt idx="184">
                  <c:v>41099</c:v>
                </c:pt>
                <c:pt idx="185">
                  <c:v>41106</c:v>
                </c:pt>
                <c:pt idx="186">
                  <c:v>41113</c:v>
                </c:pt>
                <c:pt idx="187">
                  <c:v>41120</c:v>
                </c:pt>
              </c:numCache>
            </c:numRef>
          </c:cat>
          <c:val>
            <c:numRef>
              <c:f>GARCH!$J$3:$J$190</c:f>
              <c:numCache>
                <c:formatCode>0.00%</c:formatCode>
                <c:ptCount val="188"/>
                <c:pt idx="0">
                  <c:v>#N/A</c:v>
                </c:pt>
                <c:pt idx="1">
                  <c:v>-4.2479473370508281E-2</c:v>
                </c:pt>
                <c:pt idx="2">
                  <c:v>-4.6251017650755344E-2</c:v>
                </c:pt>
                <c:pt idx="3">
                  <c:v>-2.3179845778993347E-2</c:v>
                </c:pt>
                <c:pt idx="4">
                  <c:v>-3.4849986868970007E-3</c:v>
                </c:pt>
                <c:pt idx="5">
                  <c:v>4.8950236079001286E-2</c:v>
                </c:pt>
                <c:pt idx="6">
                  <c:v>-4.9726332353889013E-2</c:v>
                </c:pt>
                <c:pt idx="7">
                  <c:v>-6.6749382892057341E-2</c:v>
                </c:pt>
                <c:pt idx="8">
                  <c:v>-4.6144614296821374E-2</c:v>
                </c:pt>
                <c:pt idx="9">
                  <c:v>-7.0048870591201684E-2</c:v>
                </c:pt>
                <c:pt idx="10">
                  <c:v>9.8891532418926786E-2</c:v>
                </c:pt>
                <c:pt idx="11">
                  <c:v>1.5224820932283833E-2</c:v>
                </c:pt>
                <c:pt idx="12">
                  <c:v>6.1944710991913787E-2</c:v>
                </c:pt>
                <c:pt idx="13">
                  <c:v>3.1927835363043222E-2</c:v>
                </c:pt>
                <c:pt idx="14">
                  <c:v>1.8257353445553015E-2</c:v>
                </c:pt>
                <c:pt idx="15">
                  <c:v>1.476041558312069E-2</c:v>
                </c:pt>
                <c:pt idx="16">
                  <c:v>-4.8959706122069235E-3</c:v>
                </c:pt>
                <c:pt idx="17">
                  <c:v>1.4132788836769272E-2</c:v>
                </c:pt>
                <c:pt idx="18">
                  <c:v>5.6217034784697084E-2</c:v>
                </c:pt>
                <c:pt idx="19">
                  <c:v>-4.6944886954300102E-2</c:v>
                </c:pt>
                <c:pt idx="20">
                  <c:v>3.4699406638161179E-3</c:v>
                </c:pt>
                <c:pt idx="21">
                  <c:v>3.8660079714734508E-2</c:v>
                </c:pt>
                <c:pt idx="22">
                  <c:v>2.1599111803461746E-2</c:v>
                </c:pt>
                <c:pt idx="23">
                  <c:v>5.6072817098389294E-3</c:v>
                </c:pt>
                <c:pt idx="24">
                  <c:v>-2.6861704591636837E-2</c:v>
                </c:pt>
                <c:pt idx="25">
                  <c:v>-2.185039107521547E-3</c:v>
                </c:pt>
                <c:pt idx="26">
                  <c:v>-2.2352502221551163E-2</c:v>
                </c:pt>
                <c:pt idx="27">
                  <c:v>-2.0817976589328602E-2</c:v>
                </c:pt>
                <c:pt idx="28">
                  <c:v>6.7846243289783281E-2</c:v>
                </c:pt>
                <c:pt idx="29">
                  <c:v>4.0826487377735532E-2</c:v>
                </c:pt>
                <c:pt idx="30">
                  <c:v>7.6266549382566495E-3</c:v>
                </c:pt>
                <c:pt idx="31">
                  <c:v>2.3896252306243149E-2</c:v>
                </c:pt>
                <c:pt idx="32">
                  <c:v>-4.0831339772733344E-3</c:v>
                </c:pt>
                <c:pt idx="33">
                  <c:v>2.1483883742566157E-2</c:v>
                </c:pt>
                <c:pt idx="34">
                  <c:v>3.8942455444717083E-3</c:v>
                </c:pt>
                <c:pt idx="35">
                  <c:v>-1.2763940657055883E-2</c:v>
                </c:pt>
                <c:pt idx="36">
                  <c:v>2.6174687210284375E-2</c:v>
                </c:pt>
                <c:pt idx="37">
                  <c:v>2.3143177553096805E-2</c:v>
                </c:pt>
                <c:pt idx="38">
                  <c:v>-2.142903546461028E-2</c:v>
                </c:pt>
                <c:pt idx="39">
                  <c:v>-1.9019134186186726E-2</c:v>
                </c:pt>
                <c:pt idx="40">
                  <c:v>4.5562767207213639E-2</c:v>
                </c:pt>
                <c:pt idx="41">
                  <c:v>1.5092054137507027E-2</c:v>
                </c:pt>
                <c:pt idx="42">
                  <c:v>-7.4688741401152114E-3</c:v>
                </c:pt>
                <c:pt idx="43">
                  <c:v>-4.2767058266819369E-2</c:v>
                </c:pt>
                <c:pt idx="44">
                  <c:v>3.3867679205528134E-2</c:v>
                </c:pt>
                <c:pt idx="45">
                  <c:v>2.3014075879935092E-2</c:v>
                </c:pt>
                <c:pt idx="46">
                  <c:v>-1.7294393242153205E-3</c:v>
                </c:pt>
                <c:pt idx="47">
                  <c:v>1.2493394542225644E-3</c:v>
                </c:pt>
                <c:pt idx="48">
                  <c:v>1.3072081567353067E-2</c:v>
                </c:pt>
                <c:pt idx="49">
                  <c:v>9.4750812470589807E-4</c:v>
                </c:pt>
                <c:pt idx="50">
                  <c:v>-2.8452219497552278E-3</c:v>
                </c:pt>
                <c:pt idx="51">
                  <c:v>2.0400237432006918E-2</c:v>
                </c:pt>
                <c:pt idx="52">
                  <c:v>-9.2554299741598456E-3</c:v>
                </c:pt>
                <c:pt idx="53">
                  <c:v>2.7695930389256773E-2</c:v>
                </c:pt>
                <c:pt idx="54">
                  <c:v>-8.1640594720111537E-3</c:v>
                </c:pt>
                <c:pt idx="55">
                  <c:v>-3.9740328649513934E-2</c:v>
                </c:pt>
                <c:pt idx="56">
                  <c:v>-1.681686485757794E-2</c:v>
                </c:pt>
                <c:pt idx="57">
                  <c:v>-6.8459925079897843E-3</c:v>
                </c:pt>
                <c:pt idx="58">
                  <c:v>1.2870692491902425E-2</c:v>
                </c:pt>
                <c:pt idx="59">
                  <c:v>2.8273134434943614E-2</c:v>
                </c:pt>
                <c:pt idx="60">
                  <c:v>-3.5852477313262909E-3</c:v>
                </c:pt>
                <c:pt idx="61">
                  <c:v>3.1172563571754353E-2</c:v>
                </c:pt>
                <c:pt idx="62">
                  <c:v>1.0571500985337323E-2</c:v>
                </c:pt>
                <c:pt idx="63">
                  <c:v>4.4321903318929046E-3</c:v>
                </c:pt>
                <c:pt idx="64">
                  <c:v>5.221003848339123E-3</c:v>
                </c:pt>
                <c:pt idx="65">
                  <c:v>1.0449789191218528E-2</c:v>
                </c:pt>
                <c:pt idx="66">
                  <c:v>1.4728845883976049E-2</c:v>
                </c:pt>
                <c:pt idx="67">
                  <c:v>-1.5771491922453862E-3</c:v>
                </c:pt>
                <c:pt idx="68">
                  <c:v>2.0311435184051874E-2</c:v>
                </c:pt>
                <c:pt idx="69">
                  <c:v>-2.4969760461275747E-2</c:v>
                </c:pt>
                <c:pt idx="70">
                  <c:v>-6.5625653419346008E-2</c:v>
                </c:pt>
                <c:pt idx="71">
                  <c:v>2.3337956615018918E-2</c:v>
                </c:pt>
                <c:pt idx="72">
                  <c:v>-4.2907309146331229E-2</c:v>
                </c:pt>
                <c:pt idx="73">
                  <c:v>2.3954402294297239E-3</c:v>
                </c:pt>
                <c:pt idx="74">
                  <c:v>-2.3628483790165689E-2</c:v>
                </c:pt>
                <c:pt idx="75">
                  <c:v>2.649545823099686E-2</c:v>
                </c:pt>
                <c:pt idx="76">
                  <c:v>2.3204210321275731E-2</c:v>
                </c:pt>
                <c:pt idx="77">
                  <c:v>-3.510796996653287E-2</c:v>
                </c:pt>
                <c:pt idx="78">
                  <c:v>-5.3965289666293437E-2</c:v>
                </c:pt>
                <c:pt idx="79">
                  <c:v>5.473756502082594E-2</c:v>
                </c:pt>
                <c:pt idx="80">
                  <c:v>-1.2037811609400428E-2</c:v>
                </c:pt>
                <c:pt idx="81">
                  <c:v>3.4555698452438222E-2</c:v>
                </c:pt>
                <c:pt idx="82">
                  <c:v>-1.3217524582893603E-3</c:v>
                </c:pt>
                <c:pt idx="83">
                  <c:v>1.9089191982374132E-2</c:v>
                </c:pt>
                <c:pt idx="84">
                  <c:v>-3.7009793573369976E-2</c:v>
                </c:pt>
                <c:pt idx="85">
                  <c:v>-7.2397632692968727E-3</c:v>
                </c:pt>
                <c:pt idx="86">
                  <c:v>-6.2196507594594053E-3</c:v>
                </c:pt>
                <c:pt idx="87">
                  <c:v>3.7032409378366715E-2</c:v>
                </c:pt>
                <c:pt idx="88">
                  <c:v>5.246896699421022E-3</c:v>
                </c:pt>
                <c:pt idx="89">
                  <c:v>1.4380727487703915E-2</c:v>
                </c:pt>
                <c:pt idx="90">
                  <c:v>2.0514007421620128E-2</c:v>
                </c:pt>
                <c:pt idx="91">
                  <c:v>-1.8065220340712784E-3</c:v>
                </c:pt>
                <c:pt idx="92">
                  <c:v>1.6676018501767587E-2</c:v>
                </c:pt>
                <c:pt idx="93">
                  <c:v>9.9089548273996186E-3</c:v>
                </c:pt>
                <c:pt idx="94">
                  <c:v>5.5309389933873021E-3</c:v>
                </c:pt>
                <c:pt idx="95">
                  <c:v>1.1375072320731761E-3</c:v>
                </c:pt>
                <c:pt idx="96">
                  <c:v>3.5058148264613287E-2</c:v>
                </c:pt>
                <c:pt idx="97">
                  <c:v>-2.0731877627039097E-2</c:v>
                </c:pt>
                <c:pt idx="98">
                  <c:v>7.7556124357958112E-4</c:v>
                </c:pt>
                <c:pt idx="99">
                  <c:v>-1.2481743046030225E-2</c:v>
                </c:pt>
                <c:pt idx="100">
                  <c:v>3.3872477259711431E-2</c:v>
                </c:pt>
                <c:pt idx="101">
                  <c:v>1.2818003169658532E-2</c:v>
                </c:pt>
                <c:pt idx="102">
                  <c:v>3.8218723822174283E-3</c:v>
                </c:pt>
                <c:pt idx="103">
                  <c:v>1.0394417955714275E-2</c:v>
                </c:pt>
                <c:pt idx="104">
                  <c:v>1.2302646620412361E-3</c:v>
                </c:pt>
                <c:pt idx="105">
                  <c:v>1.1004798242108649E-2</c:v>
                </c:pt>
                <c:pt idx="106">
                  <c:v>1.6801713626731996E-2</c:v>
                </c:pt>
                <c:pt idx="107">
                  <c:v>-7.2006071577916941E-3</c:v>
                </c:pt>
                <c:pt idx="108">
                  <c:v>-5.0714538159040146E-3</c:v>
                </c:pt>
                <c:pt idx="109">
                  <c:v>2.6519571252541674E-2</c:v>
                </c:pt>
                <c:pt idx="110">
                  <c:v>1.4822020317377671E-2</c:v>
                </c:pt>
                <c:pt idx="111">
                  <c:v>1.0552764981115459E-2</c:v>
                </c:pt>
                <c:pt idx="112">
                  <c:v>-1.6455236295804809E-2</c:v>
                </c:pt>
                <c:pt idx="113">
                  <c:v>1.0899183640260546E-3</c:v>
                </c:pt>
                <c:pt idx="114">
                  <c:v>-1.2448780847571506E-2</c:v>
                </c:pt>
                <c:pt idx="115">
                  <c:v>-1.9490692970005163E-2</c:v>
                </c:pt>
                <c:pt idx="116">
                  <c:v>2.7338178898862253E-2</c:v>
                </c:pt>
                <c:pt idx="117">
                  <c:v>1.4049208455966244E-2</c:v>
                </c:pt>
                <c:pt idx="118">
                  <c:v>-2.2377415873631179E-3</c:v>
                </c:pt>
                <c:pt idx="119">
                  <c:v>-6.1214402146925195E-3</c:v>
                </c:pt>
                <c:pt idx="120">
                  <c:v>1.3049874396656946E-2</c:v>
                </c:pt>
                <c:pt idx="121">
                  <c:v>1.9599533499997435E-2</c:v>
                </c:pt>
                <c:pt idx="122">
                  <c:v>-1.6459092023498378E-2</c:v>
                </c:pt>
                <c:pt idx="123">
                  <c:v>-1.224365013679396E-3</c:v>
                </c:pt>
                <c:pt idx="124">
                  <c:v>-3.2211086980895587E-3</c:v>
                </c:pt>
                <c:pt idx="125">
                  <c:v>-6.9158953077330665E-4</c:v>
                </c:pt>
                <c:pt idx="126">
                  <c:v>-2.340970921215213E-2</c:v>
                </c:pt>
                <c:pt idx="127">
                  <c:v>-2.1877488436468973E-2</c:v>
                </c:pt>
                <c:pt idx="128">
                  <c:v>6.4324196155318702E-4</c:v>
                </c:pt>
                <c:pt idx="129">
                  <c:v>-1.930968497648955E-3</c:v>
                </c:pt>
                <c:pt idx="130">
                  <c:v>5.4537603114582112E-2</c:v>
                </c:pt>
                <c:pt idx="131">
                  <c:v>3.5778213478838694E-3</c:v>
                </c:pt>
                <c:pt idx="132">
                  <c:v>-2.0342286563862721E-2</c:v>
                </c:pt>
                <c:pt idx="133">
                  <c:v>2.170913315831946E-2</c:v>
                </c:pt>
                <c:pt idx="134">
                  <c:v>-3.9785449912916881E-2</c:v>
                </c:pt>
                <c:pt idx="135">
                  <c:v>-7.4229462598648155E-2</c:v>
                </c:pt>
                <c:pt idx="136">
                  <c:v>-1.6464100244036217E-2</c:v>
                </c:pt>
                <c:pt idx="137">
                  <c:v>-4.7450926470615329E-2</c:v>
                </c:pt>
                <c:pt idx="138">
                  <c:v>4.6239748885058773E-2</c:v>
                </c:pt>
                <c:pt idx="139">
                  <c:v>-1.039321070516408E-3</c:v>
                </c:pt>
                <c:pt idx="140">
                  <c:v>-1.6513415306751433E-2</c:v>
                </c:pt>
                <c:pt idx="141">
                  <c:v>5.2345511294125124E-2</c:v>
                </c:pt>
                <c:pt idx="142">
                  <c:v>-6.7972216567694588E-2</c:v>
                </c:pt>
                <c:pt idx="143">
                  <c:v>-3.4062420886691314E-3</c:v>
                </c:pt>
                <c:pt idx="144">
                  <c:v>2.2375078881250232E-2</c:v>
                </c:pt>
                <c:pt idx="145">
                  <c:v>5.7577833973386561E-2</c:v>
                </c:pt>
                <c:pt idx="146">
                  <c:v>1.1374061464060503E-2</c:v>
                </c:pt>
                <c:pt idx="147">
                  <c:v>3.6689553623452831E-2</c:v>
                </c:pt>
                <c:pt idx="148">
                  <c:v>-2.4552394897236596E-2</c:v>
                </c:pt>
                <c:pt idx="149">
                  <c:v>9.3481219069611043E-3</c:v>
                </c:pt>
                <c:pt idx="150">
                  <c:v>-3.7678628533186931E-2</c:v>
                </c:pt>
                <c:pt idx="151">
                  <c:v>-4.7329462398448818E-2</c:v>
                </c:pt>
                <c:pt idx="152">
                  <c:v>7.0627490871257415E-2</c:v>
                </c:pt>
                <c:pt idx="153">
                  <c:v>9.5562761582748124E-3</c:v>
                </c:pt>
                <c:pt idx="154">
                  <c:v>-2.9694218841247455E-2</c:v>
                </c:pt>
                <c:pt idx="155">
                  <c:v>3.8680879658038236E-2</c:v>
                </c:pt>
                <c:pt idx="156">
                  <c:v>-7.0541374679473634E-3</c:v>
                </c:pt>
                <c:pt idx="157">
                  <c:v>1.7463862363951144E-2</c:v>
                </c:pt>
                <c:pt idx="158">
                  <c:v>8.8147902726261051E-3</c:v>
                </c:pt>
                <c:pt idx="159">
                  <c:v>2.3847522189974768E-2</c:v>
                </c:pt>
                <c:pt idx="160">
                  <c:v>-9.9513921022875707E-4</c:v>
                </c:pt>
                <c:pt idx="161">
                  <c:v>2.0392625714444002E-2</c:v>
                </c:pt>
                <c:pt idx="162">
                  <c:v>-1.3516559841146858E-3</c:v>
                </c:pt>
                <c:pt idx="163">
                  <c:v>1.5138810321591478E-2</c:v>
                </c:pt>
                <c:pt idx="164">
                  <c:v>3.8413285027552035E-3</c:v>
                </c:pt>
                <c:pt idx="165">
                  <c:v>2.7978224700389021E-3</c:v>
                </c:pt>
                <c:pt idx="166">
                  <c:v>1.8364129008601182E-3</c:v>
                </c:pt>
                <c:pt idx="167">
                  <c:v>2.4073088243483198E-2</c:v>
                </c:pt>
                <c:pt idx="168">
                  <c:v>-4.6677044282352753E-3</c:v>
                </c:pt>
                <c:pt idx="169">
                  <c:v>8.2434788168264106E-3</c:v>
                </c:pt>
                <c:pt idx="170">
                  <c:v>-7.2362844870772491E-3</c:v>
                </c:pt>
                <c:pt idx="171">
                  <c:v>-1.9165740915735974E-2</c:v>
                </c:pt>
                <c:pt idx="172">
                  <c:v>5.9195554154660712E-3</c:v>
                </c:pt>
                <c:pt idx="173">
                  <c:v>1.7551279327430613E-2</c:v>
                </c:pt>
                <c:pt idx="174">
                  <c:v>-2.4497528878258734E-2</c:v>
                </c:pt>
                <c:pt idx="175">
                  <c:v>-1.0177078988695243E-2</c:v>
                </c:pt>
                <c:pt idx="176">
                  <c:v>-4.4252996603630024E-2</c:v>
                </c:pt>
                <c:pt idx="177">
                  <c:v>1.8043408622625989E-2</c:v>
                </c:pt>
                <c:pt idx="178">
                  <c:v>-3.0281936871240589E-2</c:v>
                </c:pt>
                <c:pt idx="179">
                  <c:v>3.7786804753183745E-2</c:v>
                </c:pt>
                <c:pt idx="180">
                  <c:v>1.2980861319926262E-2</c:v>
                </c:pt>
                <c:pt idx="181">
                  <c:v>-5.0822231961307196E-3</c:v>
                </c:pt>
                <c:pt idx="182">
                  <c:v>1.9588102181959499E-2</c:v>
                </c:pt>
                <c:pt idx="183">
                  <c:v>-4.4920727990804821E-3</c:v>
                </c:pt>
                <c:pt idx="184">
                  <c:v>1.9171219557048147E-3</c:v>
                </c:pt>
                <c:pt idx="185">
                  <c:v>5.2898514359780435E-3</c:v>
                </c:pt>
                <c:pt idx="186">
                  <c:v>1.6064310566799911E-2</c:v>
                </c:pt>
                <c:pt idx="18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7824016"/>
        <c:axId val="1937824560"/>
      </c:lineChart>
      <c:dateAx>
        <c:axId val="193782401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crossAx val="1937824560"/>
        <c:crosses val="autoZero"/>
        <c:auto val="1"/>
        <c:lblOffset val="100"/>
        <c:baseTimeUnit val="days"/>
      </c:dateAx>
      <c:valAx>
        <c:axId val="1937824560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1937824016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581025</xdr:colOff>
      <xdr:row>1</xdr:row>
      <xdr:rowOff>190500</xdr:rowOff>
    </xdr:from>
    <xdr:to>
      <xdr:col>22</xdr:col>
      <xdr:colOff>542925</xdr:colOff>
      <xdr:row>16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Y202"/>
  <sheetViews>
    <sheetView tabSelected="1" topLeftCell="E10" workbookViewId="0">
      <selection activeCell="V32" sqref="V32"/>
    </sheetView>
  </sheetViews>
  <sheetFormatPr defaultRowHeight="15" x14ac:dyDescent="0.25"/>
  <cols>
    <col min="2" max="2" width="14" style="4" customWidth="1"/>
    <col min="3" max="3" width="9.85546875" style="4" customWidth="1"/>
    <col min="4" max="8" width="9.140625" style="4"/>
    <col min="12" max="12" width="15.7109375" customWidth="1"/>
    <col min="13" max="13" width="14.5703125" customWidth="1"/>
  </cols>
  <sheetData>
    <row r="2" spans="1:10" ht="15.75" thickBot="1" x14ac:dyDescent="0.3">
      <c r="A2" s="12" t="s">
        <v>19</v>
      </c>
      <c r="B2" s="12" t="s">
        <v>20</v>
      </c>
      <c r="C2" s="12" t="s">
        <v>21</v>
      </c>
      <c r="D2" s="12" t="s">
        <v>22</v>
      </c>
      <c r="E2" s="12" t="s">
        <v>23</v>
      </c>
      <c r="F2" s="12" t="s">
        <v>24</v>
      </c>
      <c r="G2" s="12" t="s">
        <v>25</v>
      </c>
      <c r="H2" s="12" t="s">
        <v>26</v>
      </c>
      <c r="I2" s="13" t="s">
        <v>27</v>
      </c>
      <c r="J2" s="13" t="s">
        <v>28</v>
      </c>
    </row>
    <row r="3" spans="1:10" x14ac:dyDescent="0.25">
      <c r="A3" s="4">
        <v>0</v>
      </c>
      <c r="B3" s="14">
        <v>39815</v>
      </c>
      <c r="C3" s="4">
        <v>90.44</v>
      </c>
      <c r="D3" s="4">
        <v>93.44</v>
      </c>
      <c r="E3" s="4">
        <v>89.85</v>
      </c>
      <c r="F3" s="4">
        <v>92.96</v>
      </c>
      <c r="G3" s="4">
        <v>227566300</v>
      </c>
      <c r="H3" s="4">
        <v>86.8</v>
      </c>
      <c r="I3" s="15">
        <f>LN(H3)</f>
        <v>4.4636066216663046</v>
      </c>
      <c r="J3" s="16" t="e">
        <f t="array" ref="J3:J190">_xll.DIFF($I$3:$I$190,1,1,1)</f>
        <v>#N/A</v>
      </c>
    </row>
    <row r="4" spans="1:10" x14ac:dyDescent="0.25">
      <c r="A4" s="4">
        <v>0</v>
      </c>
      <c r="B4" s="14">
        <v>39818</v>
      </c>
      <c r="C4" s="4">
        <v>92.63</v>
      </c>
      <c r="D4" s="4">
        <v>94.45</v>
      </c>
      <c r="E4" s="4">
        <v>85.36</v>
      </c>
      <c r="F4" s="4">
        <v>89.09</v>
      </c>
      <c r="G4" s="4">
        <v>288816800</v>
      </c>
      <c r="H4" s="4">
        <v>83.19</v>
      </c>
      <c r="I4" s="15">
        <f t="shared" ref="I4:I67" si="0">LN(H4)</f>
        <v>4.4211271482957963</v>
      </c>
      <c r="J4" s="16">
        <v>-4.2479473370508281E-2</v>
      </c>
    </row>
    <row r="5" spans="1:10" x14ac:dyDescent="0.25">
      <c r="A5" s="4">
        <v>0</v>
      </c>
      <c r="B5" s="14">
        <v>39825</v>
      </c>
      <c r="C5" s="4">
        <v>88.84</v>
      </c>
      <c r="D5" s="4">
        <v>88.91</v>
      </c>
      <c r="E5" s="4">
        <v>81.72</v>
      </c>
      <c r="F5" s="4">
        <v>85.06</v>
      </c>
      <c r="G5" s="4">
        <v>400333300</v>
      </c>
      <c r="H5" s="4">
        <v>79.430000000000007</v>
      </c>
      <c r="I5" s="15">
        <f t="shared" si="0"/>
        <v>4.374876130645041</v>
      </c>
      <c r="J5" s="16">
        <v>-4.6251017650755344E-2</v>
      </c>
    </row>
    <row r="6" spans="1:10" x14ac:dyDescent="0.25">
      <c r="A6" s="4">
        <v>0</v>
      </c>
      <c r="B6" s="14">
        <v>39833</v>
      </c>
      <c r="C6" s="4">
        <v>84.23</v>
      </c>
      <c r="D6" s="4">
        <v>85.06</v>
      </c>
      <c r="E6" s="4">
        <v>80.05</v>
      </c>
      <c r="F6" s="4">
        <v>83.11</v>
      </c>
      <c r="G6" s="4">
        <v>399739200</v>
      </c>
      <c r="H6" s="4">
        <v>77.61</v>
      </c>
      <c r="I6" s="15">
        <f t="shared" si="0"/>
        <v>4.3516962848660476</v>
      </c>
      <c r="J6" s="16">
        <v>-2.3179845778993347E-2</v>
      </c>
    </row>
    <row r="7" spans="1:10" x14ac:dyDescent="0.25">
      <c r="A7" s="4">
        <v>0</v>
      </c>
      <c r="B7" s="14">
        <v>39839</v>
      </c>
      <c r="C7" s="4">
        <v>83.59</v>
      </c>
      <c r="D7" s="4">
        <v>87.95</v>
      </c>
      <c r="E7" s="4">
        <v>82.21</v>
      </c>
      <c r="F7" s="4">
        <v>82.83</v>
      </c>
      <c r="G7" s="4">
        <v>319910300</v>
      </c>
      <c r="H7" s="4">
        <v>77.34</v>
      </c>
      <c r="I7" s="15">
        <f t="shared" si="0"/>
        <v>4.3482112861791506</v>
      </c>
      <c r="J7" s="16">
        <v>-3.4849986868970007E-3</v>
      </c>
    </row>
    <row r="8" spans="1:10" x14ac:dyDescent="0.25">
      <c r="A8" s="4">
        <v>0</v>
      </c>
      <c r="B8" s="14">
        <v>39846</v>
      </c>
      <c r="C8" s="4">
        <v>81.569999999999993</v>
      </c>
      <c r="D8" s="4">
        <v>87.34</v>
      </c>
      <c r="E8" s="4">
        <v>77.73</v>
      </c>
      <c r="F8" s="4">
        <v>86.98</v>
      </c>
      <c r="G8" s="4">
        <v>334677900</v>
      </c>
      <c r="H8" s="4">
        <v>81.22</v>
      </c>
      <c r="I8" s="15">
        <f t="shared" si="0"/>
        <v>4.3971615222581519</v>
      </c>
      <c r="J8" s="16">
        <v>4.8950236079001286E-2</v>
      </c>
    </row>
    <row r="9" spans="1:10" x14ac:dyDescent="0.25">
      <c r="A9" s="4">
        <v>0</v>
      </c>
      <c r="B9" s="14">
        <v>39853</v>
      </c>
      <c r="C9" s="4">
        <v>86.96</v>
      </c>
      <c r="D9" s="4">
        <v>87.74</v>
      </c>
      <c r="E9" s="4">
        <v>81.05</v>
      </c>
      <c r="F9" s="4">
        <v>82.76</v>
      </c>
      <c r="G9" s="4">
        <v>372806200</v>
      </c>
      <c r="H9" s="4">
        <v>77.28</v>
      </c>
      <c r="I9" s="15">
        <f t="shared" si="0"/>
        <v>4.3474351899042629</v>
      </c>
      <c r="J9" s="16">
        <v>-4.9726332353889013E-2</v>
      </c>
    </row>
    <row r="10" spans="1:10" x14ac:dyDescent="0.25">
      <c r="A10" s="4">
        <v>0</v>
      </c>
      <c r="B10" s="14">
        <v>39861</v>
      </c>
      <c r="C10" s="4">
        <v>80.16</v>
      </c>
      <c r="D10" s="4">
        <v>82.96</v>
      </c>
      <c r="E10" s="4">
        <v>75.77</v>
      </c>
      <c r="F10" s="4">
        <v>77.42</v>
      </c>
      <c r="G10" s="4">
        <v>408979700</v>
      </c>
      <c r="H10" s="4">
        <v>72.290000000000006</v>
      </c>
      <c r="I10" s="15">
        <f t="shared" si="0"/>
        <v>4.2806858070122056</v>
      </c>
      <c r="J10" s="16">
        <v>-6.6749382892057341E-2</v>
      </c>
    </row>
    <row r="11" spans="1:10" x14ac:dyDescent="0.25">
      <c r="A11" s="4">
        <v>0</v>
      </c>
      <c r="B11" s="14">
        <v>39867</v>
      </c>
      <c r="C11" s="4">
        <v>78.27</v>
      </c>
      <c r="D11" s="4">
        <v>79.67</v>
      </c>
      <c r="E11" s="4">
        <v>73.81</v>
      </c>
      <c r="F11" s="4">
        <v>73.930000000000007</v>
      </c>
      <c r="G11" s="4">
        <v>420350500</v>
      </c>
      <c r="H11" s="4">
        <v>69.03</v>
      </c>
      <c r="I11" s="15">
        <f t="shared" si="0"/>
        <v>4.2345411927153842</v>
      </c>
      <c r="J11" s="16">
        <v>-4.6144614296821374E-2</v>
      </c>
    </row>
    <row r="12" spans="1:10" x14ac:dyDescent="0.25">
      <c r="A12" s="4">
        <v>0</v>
      </c>
      <c r="B12" s="14">
        <v>39874</v>
      </c>
      <c r="C12" s="4">
        <v>72.52</v>
      </c>
      <c r="D12" s="4">
        <v>73.92</v>
      </c>
      <c r="E12" s="4">
        <v>67.099999999999994</v>
      </c>
      <c r="F12" s="4">
        <v>68.92</v>
      </c>
      <c r="G12" s="4">
        <v>461797200</v>
      </c>
      <c r="H12" s="4">
        <v>64.36</v>
      </c>
      <c r="I12" s="15">
        <f t="shared" si="0"/>
        <v>4.1644923221241825</v>
      </c>
      <c r="J12" s="16">
        <v>-7.0048870591201684E-2</v>
      </c>
    </row>
    <row r="13" spans="1:10" x14ac:dyDescent="0.25">
      <c r="A13" s="4">
        <v>0</v>
      </c>
      <c r="B13" s="14">
        <v>39881</v>
      </c>
      <c r="C13" s="4">
        <v>67.95</v>
      </c>
      <c r="D13" s="4">
        <v>76.98</v>
      </c>
      <c r="E13" s="4">
        <v>67.73</v>
      </c>
      <c r="F13" s="4">
        <v>76.09</v>
      </c>
      <c r="G13" s="4">
        <v>377991700</v>
      </c>
      <c r="H13" s="4">
        <v>71.05</v>
      </c>
      <c r="I13" s="15">
        <f t="shared" si="0"/>
        <v>4.2633838545431093</v>
      </c>
      <c r="J13" s="16">
        <v>9.8891532418926786E-2</v>
      </c>
    </row>
    <row r="14" spans="1:10" x14ac:dyDescent="0.25">
      <c r="A14" s="4">
        <v>0</v>
      </c>
      <c r="B14" s="14">
        <v>39888</v>
      </c>
      <c r="C14" s="4">
        <v>76.959999999999994</v>
      </c>
      <c r="D14" s="4">
        <v>81</v>
      </c>
      <c r="E14" s="4">
        <v>75.45</v>
      </c>
      <c r="F14" s="4">
        <v>76.709999999999994</v>
      </c>
      <c r="G14" s="4">
        <v>398066200</v>
      </c>
      <c r="H14" s="4">
        <v>72.14</v>
      </c>
      <c r="I14" s="15">
        <f t="shared" si="0"/>
        <v>4.2786086754753931</v>
      </c>
      <c r="J14" s="16">
        <v>1.5224820932283833E-2</v>
      </c>
    </row>
    <row r="15" spans="1:10" x14ac:dyDescent="0.25">
      <c r="A15" s="4">
        <v>0</v>
      </c>
      <c r="B15" s="14">
        <v>39895</v>
      </c>
      <c r="C15" s="4">
        <v>78.739999999999995</v>
      </c>
      <c r="D15" s="4">
        <v>83.3</v>
      </c>
      <c r="E15" s="4">
        <v>78.31</v>
      </c>
      <c r="F15" s="4">
        <v>81.61</v>
      </c>
      <c r="G15" s="4">
        <v>387267300</v>
      </c>
      <c r="H15" s="4">
        <v>76.75</v>
      </c>
      <c r="I15" s="15">
        <f t="shared" si="0"/>
        <v>4.3405533864673069</v>
      </c>
      <c r="J15" s="16">
        <v>6.1944710991913787E-2</v>
      </c>
    </row>
    <row r="16" spans="1:10" x14ac:dyDescent="0.25">
      <c r="A16" s="4">
        <v>0</v>
      </c>
      <c r="B16" s="14">
        <v>39902</v>
      </c>
      <c r="C16" s="4">
        <v>79.8</v>
      </c>
      <c r="D16" s="4">
        <v>84.61</v>
      </c>
      <c r="E16" s="4">
        <v>77.959999999999994</v>
      </c>
      <c r="F16" s="4">
        <v>84.26</v>
      </c>
      <c r="G16" s="4">
        <v>365175500</v>
      </c>
      <c r="H16" s="4">
        <v>79.239999999999995</v>
      </c>
      <c r="I16" s="15">
        <f t="shared" si="0"/>
        <v>4.3724812218303502</v>
      </c>
      <c r="J16" s="16">
        <v>3.1927835363043222E-2</v>
      </c>
    </row>
    <row r="17" spans="1:25" x14ac:dyDescent="0.25">
      <c r="A17" s="4">
        <v>0</v>
      </c>
      <c r="B17" s="14">
        <v>39909</v>
      </c>
      <c r="C17" s="4">
        <v>83.34</v>
      </c>
      <c r="D17" s="4">
        <v>85.82</v>
      </c>
      <c r="E17" s="4">
        <v>81.510000000000005</v>
      </c>
      <c r="F17" s="4">
        <v>85.81</v>
      </c>
      <c r="G17" s="4">
        <v>255967600</v>
      </c>
      <c r="H17" s="4">
        <v>80.7</v>
      </c>
      <c r="I17" s="15">
        <f t="shared" si="0"/>
        <v>4.3907385752759032</v>
      </c>
      <c r="J17" s="16">
        <v>1.8257353445553015E-2</v>
      </c>
    </row>
    <row r="18" spans="1:25" ht="15.75" thickBot="1" x14ac:dyDescent="0.3">
      <c r="A18" s="4">
        <v>0</v>
      </c>
      <c r="B18" s="14">
        <v>39916</v>
      </c>
      <c r="C18" s="4">
        <v>84.92</v>
      </c>
      <c r="D18" s="4">
        <v>87.65</v>
      </c>
      <c r="E18" s="4">
        <v>83.61</v>
      </c>
      <c r="F18" s="4">
        <v>87.08</v>
      </c>
      <c r="G18" s="4">
        <v>270004800</v>
      </c>
      <c r="H18" s="4">
        <v>81.900000000000006</v>
      </c>
      <c r="I18" s="15">
        <f t="shared" si="0"/>
        <v>4.4054989908590239</v>
      </c>
      <c r="J18" s="16">
        <v>1.476041558312069E-2</v>
      </c>
    </row>
    <row r="19" spans="1:25" ht="15.75" thickBot="1" x14ac:dyDescent="0.3">
      <c r="A19" s="4">
        <v>0</v>
      </c>
      <c r="B19" s="14">
        <v>39923</v>
      </c>
      <c r="C19" s="4">
        <v>85.54</v>
      </c>
      <c r="D19" s="4">
        <v>87.31</v>
      </c>
      <c r="E19" s="4">
        <v>82.75</v>
      </c>
      <c r="F19" s="4">
        <v>86.66</v>
      </c>
      <c r="G19" s="4">
        <v>272156500</v>
      </c>
      <c r="H19" s="4">
        <v>81.5</v>
      </c>
      <c r="I19" s="15">
        <f t="shared" si="0"/>
        <v>4.4006030202468169</v>
      </c>
      <c r="J19" s="16">
        <v>-4.8959706122069235E-3</v>
      </c>
      <c r="N19" s="5" t="s">
        <v>1</v>
      </c>
      <c r="O19" s="6"/>
      <c r="P19" s="6"/>
      <c r="R19" s="5" t="s">
        <v>11</v>
      </c>
      <c r="S19" s="6"/>
      <c r="T19" s="9"/>
      <c r="U19" s="8">
        <f>0.05</f>
        <v>0.05</v>
      </c>
      <c r="W19" s="1" t="s">
        <v>14</v>
      </c>
      <c r="X19" s="1" t="s">
        <v>15</v>
      </c>
      <c r="Y19" s="1" t="s">
        <v>13</v>
      </c>
    </row>
    <row r="20" spans="1:25" x14ac:dyDescent="0.25">
      <c r="A20" s="4">
        <v>0</v>
      </c>
      <c r="B20" s="14">
        <v>39930</v>
      </c>
      <c r="C20" s="4">
        <v>85.68</v>
      </c>
      <c r="D20" s="4">
        <v>89.02</v>
      </c>
      <c r="E20" s="4">
        <v>84.76</v>
      </c>
      <c r="F20" s="4">
        <v>87.89</v>
      </c>
      <c r="G20" s="4">
        <v>277308700</v>
      </c>
      <c r="H20" s="4">
        <v>82.66</v>
      </c>
      <c r="I20" s="15">
        <f t="shared" si="0"/>
        <v>4.4147358090835862</v>
      </c>
      <c r="J20" s="16">
        <v>1.4132788836769272E-2</v>
      </c>
      <c r="R20" s="2" t="s">
        <v>0</v>
      </c>
      <c r="S20" s="2" t="s">
        <v>12</v>
      </c>
      <c r="T20" s="2" t="s">
        <v>13</v>
      </c>
      <c r="W20" s="3" t="s">
        <v>16</v>
      </c>
      <c r="X20" s="11">
        <f>_xll.WNTest(GARCH!$J$4:$J$190, 1)</f>
        <v>0.72968310957297711</v>
      </c>
      <c r="Y20" s="10" t="b">
        <f>IF($X20 &gt; $U$19, TRUE, FALSE)</f>
        <v>1</v>
      </c>
    </row>
    <row r="21" spans="1:25" x14ac:dyDescent="0.25">
      <c r="A21" s="4">
        <v>0</v>
      </c>
      <c r="B21" s="14">
        <v>39937</v>
      </c>
      <c r="C21" s="4">
        <v>88.55</v>
      </c>
      <c r="D21" s="4">
        <v>93.22</v>
      </c>
      <c r="E21" s="4">
        <v>88.38</v>
      </c>
      <c r="F21" s="4">
        <v>92.98</v>
      </c>
      <c r="G21" s="4">
        <v>287781400</v>
      </c>
      <c r="H21" s="4">
        <v>87.44</v>
      </c>
      <c r="I21" s="15">
        <f t="shared" si="0"/>
        <v>4.4709528438682833</v>
      </c>
      <c r="J21" s="16">
        <v>5.6217034784697084E-2</v>
      </c>
      <c r="O21" s="3" t="s">
        <v>2</v>
      </c>
      <c r="P21" s="11">
        <f>AVERAGE(_xll.RMNA(GARCH!$J$4:$J$190))</f>
        <v>2.5056818136391323E-3</v>
      </c>
      <c r="R21" s="10">
        <v>0</v>
      </c>
      <c r="S21" s="11">
        <f>_xll.TEST_MEAN(GARCH!$J$4:$J$190,$R21)</f>
        <v>0.11150394157226998</v>
      </c>
      <c r="T21" s="10" t="b">
        <f>IF($S21 &gt; $U$19/2, FALSE, TRUE)</f>
        <v>0</v>
      </c>
      <c r="W21" s="3" t="s">
        <v>17</v>
      </c>
      <c r="X21" s="11">
        <f>_xll.NormalityTest(GARCH!$J$4:$J$190, 1)</f>
        <v>8.9989149009327141E-2</v>
      </c>
      <c r="Y21" s="10" t="b">
        <f>IF($X21 &gt; $U$19, TRUE, FALSE)</f>
        <v>1</v>
      </c>
    </row>
    <row r="22" spans="1:25" x14ac:dyDescent="0.25">
      <c r="A22" s="4">
        <v>0</v>
      </c>
      <c r="B22" s="14">
        <v>39944</v>
      </c>
      <c r="C22" s="4">
        <v>91.7</v>
      </c>
      <c r="D22" s="4">
        <v>92.11</v>
      </c>
      <c r="E22" s="4">
        <v>88.15</v>
      </c>
      <c r="F22" s="4">
        <v>88.71</v>
      </c>
      <c r="G22" s="4">
        <v>266315000</v>
      </c>
      <c r="H22" s="4">
        <v>83.43</v>
      </c>
      <c r="I22" s="15">
        <f t="shared" si="0"/>
        <v>4.4240079569139832</v>
      </c>
      <c r="J22" s="16">
        <v>-4.6944886954300102E-2</v>
      </c>
      <c r="O22" s="3" t="s">
        <v>3</v>
      </c>
      <c r="P22" s="11">
        <f>STDEV(_xll.RMNA(GARCH!$J$4:$J$190))</f>
        <v>2.8024871134206958E-2</v>
      </c>
      <c r="R22" s="10"/>
      <c r="S22" s="11"/>
      <c r="T22" s="10"/>
      <c r="W22" s="3" t="s">
        <v>18</v>
      </c>
      <c r="X22" s="11">
        <f>_xll.ARCHTest(GARCH!$J$4:$J$190,1)</f>
        <v>1.8556435782109712E-7</v>
      </c>
      <c r="Y22" s="10" t="b">
        <f>IF($X22 &lt; $U$19, TRUE, FALSE)</f>
        <v>1</v>
      </c>
    </row>
    <row r="23" spans="1:25" x14ac:dyDescent="0.25">
      <c r="A23" s="4">
        <v>0</v>
      </c>
      <c r="B23" s="14">
        <v>39951</v>
      </c>
      <c r="C23" s="4">
        <v>89.55</v>
      </c>
      <c r="D23" s="4">
        <v>92.8</v>
      </c>
      <c r="E23" s="4">
        <v>88.26</v>
      </c>
      <c r="F23" s="4">
        <v>89.02</v>
      </c>
      <c r="G23" s="4">
        <v>231814400</v>
      </c>
      <c r="H23" s="4">
        <v>83.72</v>
      </c>
      <c r="I23" s="15">
        <f t="shared" si="0"/>
        <v>4.4274778975777993</v>
      </c>
      <c r="J23" s="16">
        <v>3.4699406638161179E-3</v>
      </c>
      <c r="O23" s="3" t="s">
        <v>4</v>
      </c>
      <c r="P23" s="7">
        <f>SKEW(_xll.RMNA(GARCH!$J$4:$J$190))</f>
        <v>-0.10609337657704586</v>
      </c>
      <c r="R23" s="10">
        <v>0</v>
      </c>
      <c r="S23" s="11">
        <f>_xll.TEST_SKEW(GARCH!$J$4:$J$190)</f>
        <v>0.28000703084794665</v>
      </c>
      <c r="T23" s="10" t="b">
        <f>IF($S23 &gt; $U$19/2, FALSE, TRUE)</f>
        <v>0</v>
      </c>
    </row>
    <row r="24" spans="1:25" x14ac:dyDescent="0.25">
      <c r="A24" s="4">
        <v>0</v>
      </c>
      <c r="B24" s="14">
        <v>39959</v>
      </c>
      <c r="C24" s="4">
        <v>88.36</v>
      </c>
      <c r="D24" s="4">
        <v>93.7</v>
      </c>
      <c r="E24" s="4">
        <v>88.32</v>
      </c>
      <c r="F24" s="4">
        <v>92.53</v>
      </c>
      <c r="G24" s="4">
        <v>257517700</v>
      </c>
      <c r="H24" s="4">
        <v>87.02</v>
      </c>
      <c r="I24" s="15">
        <f t="shared" si="0"/>
        <v>4.4661379772925338</v>
      </c>
      <c r="J24" s="16">
        <v>3.8660079714734508E-2</v>
      </c>
      <c r="O24" s="3" t="s">
        <v>5</v>
      </c>
      <c r="P24" s="7">
        <f>KURT(_xll.RMNA(GARCH!$J$4:$J$190))</f>
        <v>0.81093919859391006</v>
      </c>
      <c r="R24" s="10">
        <v>0</v>
      </c>
      <c r="S24" s="11">
        <f>_xll.TEST_XKURT(GARCH!$J$4:$J$190)</f>
        <v>2.2610983540577122E-2</v>
      </c>
      <c r="T24" s="10" t="b">
        <f>IF($S24 &gt; $U$19/2, FALSE, TRUE)</f>
        <v>1</v>
      </c>
    </row>
    <row r="25" spans="1:25" x14ac:dyDescent="0.25">
      <c r="A25" s="4">
        <v>0</v>
      </c>
      <c r="B25" s="14">
        <v>39965</v>
      </c>
      <c r="C25" s="4">
        <v>93.67</v>
      </c>
      <c r="D25" s="4">
        <v>95.67</v>
      </c>
      <c r="E25" s="4">
        <v>92.76</v>
      </c>
      <c r="F25" s="4">
        <v>94.55</v>
      </c>
      <c r="G25" s="4">
        <v>247358400</v>
      </c>
      <c r="H25" s="4">
        <v>88.92</v>
      </c>
      <c r="I25" s="15">
        <f t="shared" si="0"/>
        <v>4.4877370890959956</v>
      </c>
      <c r="J25" s="16">
        <v>2.1599111803461746E-2</v>
      </c>
      <c r="O25" s="3"/>
      <c r="P25" s="11"/>
    </row>
    <row r="26" spans="1:25" x14ac:dyDescent="0.25">
      <c r="A26" s="4">
        <v>0</v>
      </c>
      <c r="B26" s="14">
        <v>39972</v>
      </c>
      <c r="C26" s="4">
        <v>93.84</v>
      </c>
      <c r="D26" s="4">
        <v>96.11</v>
      </c>
      <c r="E26" s="4">
        <v>93.04</v>
      </c>
      <c r="F26" s="4">
        <v>95.08</v>
      </c>
      <c r="G26" s="4">
        <v>243913400</v>
      </c>
      <c r="H26" s="4">
        <v>89.42</v>
      </c>
      <c r="I26" s="15">
        <f t="shared" si="0"/>
        <v>4.4933443708058345</v>
      </c>
      <c r="J26" s="16">
        <v>5.6072817098389294E-3</v>
      </c>
      <c r="O26" s="3" t="s">
        <v>6</v>
      </c>
      <c r="P26" s="11">
        <f>MEDIAN(_xll.RMNA(GARCH!$J$4:$J$190))</f>
        <v>2.7978224700389021E-3</v>
      </c>
    </row>
    <row r="27" spans="1:25" x14ac:dyDescent="0.25">
      <c r="A27" s="4">
        <v>0</v>
      </c>
      <c r="B27" s="14">
        <v>39979</v>
      </c>
      <c r="C27" s="4">
        <v>93.96</v>
      </c>
      <c r="D27" s="4">
        <v>94.02</v>
      </c>
      <c r="E27" s="4">
        <v>90.83</v>
      </c>
      <c r="F27" s="4">
        <v>92.04</v>
      </c>
      <c r="G27" s="4">
        <v>220467000</v>
      </c>
      <c r="H27" s="4">
        <v>87.05</v>
      </c>
      <c r="I27" s="15">
        <f t="shared" si="0"/>
        <v>4.4664826662141976</v>
      </c>
      <c r="J27" s="16">
        <v>-2.6861704591636837E-2</v>
      </c>
      <c r="O27" s="3" t="s">
        <v>7</v>
      </c>
      <c r="P27" s="11">
        <f>MIN(_xll.RMNA(GARCH!$J$4:$J$190))</f>
        <v>-7.4229462598648155E-2</v>
      </c>
    </row>
    <row r="28" spans="1:25" x14ac:dyDescent="0.25">
      <c r="A28" s="4">
        <v>0</v>
      </c>
      <c r="B28" s="14">
        <v>39986</v>
      </c>
      <c r="C28" s="4">
        <v>91.14</v>
      </c>
      <c r="D28" s="4">
        <v>92.24</v>
      </c>
      <c r="E28" s="4">
        <v>88.85</v>
      </c>
      <c r="F28" s="4">
        <v>91.84</v>
      </c>
      <c r="G28" s="4">
        <v>219758200</v>
      </c>
      <c r="H28" s="4">
        <v>86.86</v>
      </c>
      <c r="I28" s="15">
        <f t="shared" si="0"/>
        <v>4.4642976271066761</v>
      </c>
      <c r="J28" s="16">
        <v>-2.185039107521547E-3</v>
      </c>
      <c r="O28" s="3" t="s">
        <v>8</v>
      </c>
      <c r="P28" s="11">
        <f>MAX(_xll.RMNA(GARCH!$J$4:$J$190))</f>
        <v>9.8891532418926786E-2</v>
      </c>
    </row>
    <row r="29" spans="1:25" x14ac:dyDescent="0.25">
      <c r="A29" s="4">
        <v>0</v>
      </c>
      <c r="B29" s="14">
        <v>39993</v>
      </c>
      <c r="C29" s="4">
        <v>92.11</v>
      </c>
      <c r="D29" s="4">
        <v>93.23</v>
      </c>
      <c r="E29" s="4">
        <v>89.76</v>
      </c>
      <c r="F29" s="4">
        <v>89.81</v>
      </c>
      <c r="G29" s="4">
        <v>195680100</v>
      </c>
      <c r="H29" s="4">
        <v>84.94</v>
      </c>
      <c r="I29" s="15">
        <f t="shared" si="0"/>
        <v>4.4419451248851249</v>
      </c>
      <c r="J29" s="16">
        <v>-2.2352502221551163E-2</v>
      </c>
      <c r="O29" s="3" t="s">
        <v>9</v>
      </c>
      <c r="P29" s="11">
        <f>QUARTILE(_xll.RMNA(GARCH!$J$4:$J$190),1)</f>
        <v>-1.2243296228485967E-2</v>
      </c>
    </row>
    <row r="30" spans="1:25" x14ac:dyDescent="0.25">
      <c r="A30" s="4">
        <v>0</v>
      </c>
      <c r="B30" s="14">
        <v>40000</v>
      </c>
      <c r="C30" s="4">
        <v>88.94</v>
      </c>
      <c r="D30" s="4">
        <v>89.93</v>
      </c>
      <c r="E30" s="4">
        <v>87</v>
      </c>
      <c r="F30" s="4">
        <v>87.96</v>
      </c>
      <c r="G30" s="4">
        <v>191387300</v>
      </c>
      <c r="H30" s="4">
        <v>83.19</v>
      </c>
      <c r="I30" s="15">
        <f t="shared" si="0"/>
        <v>4.4211271482957963</v>
      </c>
      <c r="J30" s="16">
        <v>-2.0817976589328602E-2</v>
      </c>
      <c r="O30" s="3" t="s">
        <v>10</v>
      </c>
      <c r="P30" s="11">
        <f>QUARTILE(_xll.RMNA(GARCH!$J$4:$J$190),3)</f>
        <v>1.9338647082166815E-2</v>
      </c>
    </row>
    <row r="31" spans="1:25" x14ac:dyDescent="0.25">
      <c r="A31" s="4">
        <v>0</v>
      </c>
      <c r="B31" s="14">
        <v>40007</v>
      </c>
      <c r="C31" s="4">
        <v>88.31</v>
      </c>
      <c r="D31" s="4">
        <v>94.51</v>
      </c>
      <c r="E31" s="4">
        <v>87.59</v>
      </c>
      <c r="F31" s="4">
        <v>94.13</v>
      </c>
      <c r="G31" s="4">
        <v>197903000</v>
      </c>
      <c r="H31" s="4">
        <v>89.03</v>
      </c>
      <c r="I31" s="15">
        <f t="shared" si="0"/>
        <v>4.4889733915855796</v>
      </c>
      <c r="J31" s="16">
        <v>6.7846243289783281E-2</v>
      </c>
    </row>
    <row r="32" spans="1:25" ht="15.75" thickBot="1" x14ac:dyDescent="0.3">
      <c r="A32" s="4">
        <v>0</v>
      </c>
      <c r="B32" s="14">
        <v>40014</v>
      </c>
      <c r="C32" s="4">
        <v>94.68</v>
      </c>
      <c r="D32" s="4">
        <v>98.14</v>
      </c>
      <c r="E32" s="4">
        <v>94.19</v>
      </c>
      <c r="F32" s="4">
        <v>98.06</v>
      </c>
      <c r="G32" s="4">
        <v>198152800</v>
      </c>
      <c r="H32" s="4">
        <v>92.74</v>
      </c>
      <c r="I32" s="15">
        <f t="shared" si="0"/>
        <v>4.5297998789633152</v>
      </c>
      <c r="J32" s="16">
        <v>4.0826487377735532E-2</v>
      </c>
      <c r="M32" s="30" t="s">
        <v>37</v>
      </c>
      <c r="P32" s="27" t="s">
        <v>29</v>
      </c>
      <c r="Q32" s="27"/>
      <c r="R32" s="17"/>
    </row>
    <row r="33" spans="1:19" ht="15.75" thickBot="1" x14ac:dyDescent="0.3">
      <c r="A33" s="4">
        <v>0</v>
      </c>
      <c r="B33" s="14">
        <v>40021</v>
      </c>
      <c r="C33" s="4">
        <v>97.88</v>
      </c>
      <c r="D33" s="4">
        <v>99.83</v>
      </c>
      <c r="E33" s="4">
        <v>96.98</v>
      </c>
      <c r="F33" s="4">
        <v>98.81</v>
      </c>
      <c r="G33" s="4">
        <v>194655400</v>
      </c>
      <c r="H33" s="4">
        <v>93.45</v>
      </c>
      <c r="I33" s="15">
        <f t="shared" si="0"/>
        <v>4.5374265339015718</v>
      </c>
      <c r="J33" s="16">
        <v>7.6266549382566495E-3</v>
      </c>
      <c r="M33" s="18"/>
      <c r="N33" s="18"/>
      <c r="O33" s="18"/>
      <c r="P33" s="19" t="s">
        <v>30</v>
      </c>
      <c r="Q33" s="19" t="s">
        <v>31</v>
      </c>
      <c r="R33" s="20" t="s">
        <v>32</v>
      </c>
      <c r="S33" s="21">
        <v>0.05</v>
      </c>
    </row>
    <row r="34" spans="1:19" x14ac:dyDescent="0.25">
      <c r="A34" s="4">
        <v>0</v>
      </c>
      <c r="B34" s="14">
        <v>40028</v>
      </c>
      <c r="C34" s="4">
        <v>99.85</v>
      </c>
      <c r="D34" s="4">
        <v>102.03</v>
      </c>
      <c r="E34" s="4">
        <v>99.31</v>
      </c>
      <c r="F34" s="4">
        <v>101.2</v>
      </c>
      <c r="G34" s="4">
        <v>190212500</v>
      </c>
      <c r="H34" s="4">
        <v>95.71</v>
      </c>
      <c r="I34" s="15">
        <f t="shared" si="0"/>
        <v>4.5613227862078149</v>
      </c>
      <c r="J34" s="16">
        <v>2.3896252306243149E-2</v>
      </c>
      <c r="M34" s="3" t="s">
        <v>33</v>
      </c>
      <c r="N34" s="22">
        <f>_xll.Hurst($J$3:$J$190,$S$33,1)</f>
        <v>0.59304382880122108</v>
      </c>
      <c r="O34" s="23"/>
      <c r="P34" s="23"/>
      <c r="Q34" s="23"/>
      <c r="R34" s="23"/>
    </row>
    <row r="35" spans="1:19" x14ac:dyDescent="0.25">
      <c r="A35" s="4">
        <v>0</v>
      </c>
      <c r="B35" s="14">
        <v>40035</v>
      </c>
      <c r="C35" s="4">
        <v>100.74</v>
      </c>
      <c r="D35" s="4">
        <v>101.61</v>
      </c>
      <c r="E35" s="4">
        <v>99.46</v>
      </c>
      <c r="F35" s="4">
        <v>100.79</v>
      </c>
      <c r="G35" s="4">
        <v>176663500</v>
      </c>
      <c r="H35" s="4">
        <v>95.32</v>
      </c>
      <c r="I35" s="15">
        <f t="shared" si="0"/>
        <v>4.5572396522305416</v>
      </c>
      <c r="J35" s="16">
        <v>-4.0831339772733344E-3</v>
      </c>
      <c r="M35" s="28" t="s">
        <v>34</v>
      </c>
      <c r="N35" s="29"/>
      <c r="O35" s="29"/>
    </row>
    <row r="36" spans="1:19" x14ac:dyDescent="0.25">
      <c r="A36" s="4">
        <v>0</v>
      </c>
      <c r="B36" s="14">
        <v>40042</v>
      </c>
      <c r="C36" s="4">
        <v>98.85</v>
      </c>
      <c r="D36" s="4">
        <v>103.13</v>
      </c>
      <c r="E36" s="4">
        <v>98.11</v>
      </c>
      <c r="F36" s="4">
        <v>102.97</v>
      </c>
      <c r="G36" s="4">
        <v>200535600</v>
      </c>
      <c r="H36" s="4">
        <v>97.39</v>
      </c>
      <c r="I36" s="15">
        <f t="shared" si="0"/>
        <v>4.5787235359731078</v>
      </c>
      <c r="J36" s="16">
        <v>2.1483883742566157E-2</v>
      </c>
      <c r="M36" s="3" t="s">
        <v>35</v>
      </c>
      <c r="N36" s="22">
        <f>_xll.Hurst($J$3:$J$190,$S$33,2)</f>
        <v>0.52055836826729696</v>
      </c>
      <c r="R36" s="24" t="b">
        <f>AND($N$36&lt;P37,$N$36&gt;Q37)</f>
        <v>1</v>
      </c>
    </row>
    <row r="37" spans="1:19" x14ac:dyDescent="0.25">
      <c r="A37" s="4">
        <v>0</v>
      </c>
      <c r="B37" s="14">
        <v>40049</v>
      </c>
      <c r="C37" s="4">
        <v>103.39</v>
      </c>
      <c r="D37" s="4">
        <v>104.35</v>
      </c>
      <c r="E37" s="4">
        <v>101.94</v>
      </c>
      <c r="F37" s="4">
        <v>103.38</v>
      </c>
      <c r="G37" s="4">
        <v>188892900</v>
      </c>
      <c r="H37" s="4">
        <v>97.77</v>
      </c>
      <c r="I37" s="15">
        <f t="shared" si="0"/>
        <v>4.5826177815175795</v>
      </c>
      <c r="J37" s="16">
        <v>3.8942455444717083E-3</v>
      </c>
      <c r="M37" s="3" t="s">
        <v>36</v>
      </c>
      <c r="N37" s="22">
        <f>_xll.Hurst($J$3:$J$190,$S$33,3)</f>
        <v>0.56716178863607625</v>
      </c>
      <c r="O37" s="25"/>
      <c r="P37" s="22">
        <f>_xll.Hurst($J$3:$J$190,$S$33,4)</f>
        <v>0.97083167535940196</v>
      </c>
      <c r="Q37" s="22">
        <f>_xll.Hurst($J$3:$J$190,$S$33,5)</f>
        <v>-1.1811185034443228E-2</v>
      </c>
      <c r="R37" s="22"/>
      <c r="S37" s="26"/>
    </row>
    <row r="38" spans="1:19" x14ac:dyDescent="0.25">
      <c r="A38" s="4">
        <v>0</v>
      </c>
      <c r="B38" s="14">
        <v>40056</v>
      </c>
      <c r="C38" s="4">
        <v>102.37</v>
      </c>
      <c r="D38" s="4">
        <v>103.24</v>
      </c>
      <c r="E38" s="4">
        <v>99.57</v>
      </c>
      <c r="F38" s="4">
        <v>102.06</v>
      </c>
      <c r="G38" s="4">
        <v>191078700</v>
      </c>
      <c r="H38" s="4">
        <v>96.53</v>
      </c>
      <c r="I38" s="15">
        <f t="shared" si="0"/>
        <v>4.5698538408605236</v>
      </c>
      <c r="J38" s="16">
        <v>-1.2763940657055883E-2</v>
      </c>
    </row>
    <row r="39" spans="1:19" x14ac:dyDescent="0.25">
      <c r="A39" s="4">
        <v>0</v>
      </c>
      <c r="B39" s="14">
        <v>40064</v>
      </c>
      <c r="C39" s="4">
        <v>103</v>
      </c>
      <c r="D39" s="4">
        <v>105.3</v>
      </c>
      <c r="E39" s="4">
        <v>102.39</v>
      </c>
      <c r="F39" s="4">
        <v>104.77</v>
      </c>
      <c r="G39" s="4">
        <v>150696000</v>
      </c>
      <c r="H39" s="4">
        <v>99.09</v>
      </c>
      <c r="I39" s="15">
        <f t="shared" si="0"/>
        <v>4.596028528070808</v>
      </c>
      <c r="J39" s="16">
        <v>2.6174687210284375E-2</v>
      </c>
    </row>
    <row r="40" spans="1:19" x14ac:dyDescent="0.25">
      <c r="A40" s="4">
        <v>0</v>
      </c>
      <c r="B40" s="14">
        <v>40070</v>
      </c>
      <c r="C40" s="4">
        <v>103.88</v>
      </c>
      <c r="D40" s="4">
        <v>108.06</v>
      </c>
      <c r="E40" s="4">
        <v>103.15</v>
      </c>
      <c r="F40" s="4">
        <v>106.72</v>
      </c>
      <c r="G40" s="4">
        <v>187153200</v>
      </c>
      <c r="H40" s="4">
        <v>101.41</v>
      </c>
      <c r="I40" s="15">
        <f t="shared" si="0"/>
        <v>4.6191717056239048</v>
      </c>
      <c r="J40" s="16">
        <v>2.3143177553096805E-2</v>
      </c>
    </row>
    <row r="41" spans="1:19" x14ac:dyDescent="0.25">
      <c r="A41" s="4">
        <v>0</v>
      </c>
      <c r="B41" s="14">
        <v>40077</v>
      </c>
      <c r="C41" s="4">
        <v>105.89</v>
      </c>
      <c r="D41" s="4">
        <v>108.03</v>
      </c>
      <c r="E41" s="4">
        <v>104.09</v>
      </c>
      <c r="F41" s="4">
        <v>104.45</v>
      </c>
      <c r="G41" s="4">
        <v>190732300</v>
      </c>
      <c r="H41" s="4">
        <v>99.26</v>
      </c>
      <c r="I41" s="15">
        <f t="shared" si="0"/>
        <v>4.5977426701592945</v>
      </c>
      <c r="J41" s="16">
        <v>-2.142903546461028E-2</v>
      </c>
    </row>
    <row r="42" spans="1:19" x14ac:dyDescent="0.25">
      <c r="A42" s="4">
        <v>0</v>
      </c>
      <c r="B42" s="14">
        <v>40084</v>
      </c>
      <c r="C42" s="4">
        <v>104.85</v>
      </c>
      <c r="D42" s="4">
        <v>107.02</v>
      </c>
      <c r="E42" s="4">
        <v>101.99</v>
      </c>
      <c r="F42" s="4">
        <v>102.49</v>
      </c>
      <c r="G42" s="4">
        <v>202598400</v>
      </c>
      <c r="H42" s="4">
        <v>97.39</v>
      </c>
      <c r="I42" s="15">
        <f t="shared" si="0"/>
        <v>4.5787235359731078</v>
      </c>
      <c r="J42" s="16">
        <v>-1.9019134186186726E-2</v>
      </c>
    </row>
    <row r="43" spans="1:19" x14ac:dyDescent="0.25">
      <c r="A43" s="4">
        <v>0</v>
      </c>
      <c r="B43" s="14">
        <v>40091</v>
      </c>
      <c r="C43" s="4">
        <v>102.9</v>
      </c>
      <c r="D43" s="4">
        <v>107.26</v>
      </c>
      <c r="E43" s="4">
        <v>102.6</v>
      </c>
      <c r="F43" s="4">
        <v>107.26</v>
      </c>
      <c r="G43" s="4">
        <v>165976100</v>
      </c>
      <c r="H43" s="4">
        <v>101.93</v>
      </c>
      <c r="I43" s="15">
        <f t="shared" si="0"/>
        <v>4.6242863031803214</v>
      </c>
      <c r="J43" s="16">
        <v>4.5562767207213639E-2</v>
      </c>
    </row>
    <row r="44" spans="1:19" x14ac:dyDescent="0.25">
      <c r="A44" s="4">
        <v>0</v>
      </c>
      <c r="B44" s="14">
        <v>40098</v>
      </c>
      <c r="C44" s="4">
        <v>107.76</v>
      </c>
      <c r="D44" s="4">
        <v>109.71</v>
      </c>
      <c r="E44" s="4">
        <v>106.76</v>
      </c>
      <c r="F44" s="4">
        <v>108.89</v>
      </c>
      <c r="G44" s="4">
        <v>166617600</v>
      </c>
      <c r="H44" s="4">
        <v>103.48</v>
      </c>
      <c r="I44" s="15">
        <f t="shared" si="0"/>
        <v>4.6393783573178284</v>
      </c>
      <c r="J44" s="16">
        <v>1.5092054137507027E-2</v>
      </c>
    </row>
    <row r="45" spans="1:19" x14ac:dyDescent="0.25">
      <c r="A45" s="4">
        <v>0</v>
      </c>
      <c r="B45" s="14">
        <v>40105</v>
      </c>
      <c r="C45" s="4">
        <v>109.07</v>
      </c>
      <c r="D45" s="4">
        <v>110.31</v>
      </c>
      <c r="E45" s="4">
        <v>107.5</v>
      </c>
      <c r="F45" s="4">
        <v>108.08</v>
      </c>
      <c r="G45" s="4">
        <v>208861600</v>
      </c>
      <c r="H45" s="4">
        <v>102.71</v>
      </c>
      <c r="I45" s="15">
        <f t="shared" si="0"/>
        <v>4.6319094831777132</v>
      </c>
      <c r="J45" s="16">
        <v>-7.4688741401152114E-3</v>
      </c>
    </row>
    <row r="46" spans="1:19" x14ac:dyDescent="0.25">
      <c r="A46" s="4">
        <v>0</v>
      </c>
      <c r="B46" s="14">
        <v>40112</v>
      </c>
      <c r="C46" s="4">
        <v>108.2</v>
      </c>
      <c r="D46" s="4">
        <v>109.31</v>
      </c>
      <c r="E46" s="4">
        <v>103.44</v>
      </c>
      <c r="F46" s="4">
        <v>103.56</v>
      </c>
      <c r="G46" s="4">
        <v>253566900</v>
      </c>
      <c r="H46" s="4">
        <v>98.41</v>
      </c>
      <c r="I46" s="15">
        <f t="shared" si="0"/>
        <v>4.5891424249108939</v>
      </c>
      <c r="J46" s="16">
        <v>-4.2767058266819369E-2</v>
      </c>
    </row>
    <row r="47" spans="1:19" x14ac:dyDescent="0.25">
      <c r="A47" s="4">
        <v>0</v>
      </c>
      <c r="B47" s="14">
        <v>40119</v>
      </c>
      <c r="C47" s="4">
        <v>104.13</v>
      </c>
      <c r="D47" s="4">
        <v>107.4</v>
      </c>
      <c r="E47" s="4">
        <v>103.08</v>
      </c>
      <c r="F47" s="4">
        <v>107.13</v>
      </c>
      <c r="G47" s="4">
        <v>216310300</v>
      </c>
      <c r="H47" s="4">
        <v>101.8</v>
      </c>
      <c r="I47" s="15">
        <f t="shared" si="0"/>
        <v>4.623010104116422</v>
      </c>
      <c r="J47" s="16">
        <v>3.3867679205528134E-2</v>
      </c>
    </row>
    <row r="48" spans="1:19" x14ac:dyDescent="0.25">
      <c r="A48" s="4">
        <v>0</v>
      </c>
      <c r="B48" s="14">
        <v>40126</v>
      </c>
      <c r="C48" s="4">
        <v>107.95</v>
      </c>
      <c r="D48" s="4">
        <v>110.82</v>
      </c>
      <c r="E48" s="4">
        <v>107.87</v>
      </c>
      <c r="F48" s="4">
        <v>109.62</v>
      </c>
      <c r="G48" s="4">
        <v>161793800</v>
      </c>
      <c r="H48" s="4">
        <v>104.17</v>
      </c>
      <c r="I48" s="15">
        <f t="shared" si="0"/>
        <v>4.6460241799963571</v>
      </c>
      <c r="J48" s="16">
        <v>2.3014075879935092E-2</v>
      </c>
    </row>
    <row r="49" spans="1:10" x14ac:dyDescent="0.25">
      <c r="A49" s="4">
        <v>0</v>
      </c>
      <c r="B49" s="14">
        <v>40133</v>
      </c>
      <c r="C49" s="4">
        <v>110.38</v>
      </c>
      <c r="D49" s="4">
        <v>111.69</v>
      </c>
      <c r="E49" s="4">
        <v>109.01</v>
      </c>
      <c r="F49" s="4">
        <v>109.43</v>
      </c>
      <c r="G49" s="4">
        <v>171494700</v>
      </c>
      <c r="H49" s="4">
        <v>103.99</v>
      </c>
      <c r="I49" s="15">
        <f t="shared" si="0"/>
        <v>4.6442947406721418</v>
      </c>
      <c r="J49" s="16">
        <v>-1.7294393242153205E-3</v>
      </c>
    </row>
    <row r="50" spans="1:10" x14ac:dyDescent="0.25">
      <c r="A50" s="4">
        <v>0</v>
      </c>
      <c r="B50" s="14">
        <v>40140</v>
      </c>
      <c r="C50" s="4">
        <v>110.72</v>
      </c>
      <c r="D50" s="4">
        <v>111.74</v>
      </c>
      <c r="E50" s="4">
        <v>108.29</v>
      </c>
      <c r="F50" s="4">
        <v>109.57</v>
      </c>
      <c r="G50" s="4">
        <v>130499200</v>
      </c>
      <c r="H50" s="4">
        <v>104.12</v>
      </c>
      <c r="I50" s="15">
        <f t="shared" si="0"/>
        <v>4.6455440801263643</v>
      </c>
      <c r="J50" s="16">
        <v>1.2493394542225644E-3</v>
      </c>
    </row>
    <row r="51" spans="1:10" x14ac:dyDescent="0.25">
      <c r="A51" s="4">
        <v>0</v>
      </c>
      <c r="B51" s="14">
        <v>40147</v>
      </c>
      <c r="C51" s="4">
        <v>109.48</v>
      </c>
      <c r="D51" s="4">
        <v>112.38</v>
      </c>
      <c r="E51" s="4">
        <v>108.12</v>
      </c>
      <c r="F51" s="4">
        <v>111.01</v>
      </c>
      <c r="G51" s="4">
        <v>179007200</v>
      </c>
      <c r="H51" s="4">
        <v>105.49</v>
      </c>
      <c r="I51" s="15">
        <f t="shared" si="0"/>
        <v>4.6586161616937174</v>
      </c>
      <c r="J51" s="16">
        <v>1.3072081567353067E-2</v>
      </c>
    </row>
    <row r="52" spans="1:10" x14ac:dyDescent="0.25">
      <c r="A52" s="4">
        <v>0</v>
      </c>
      <c r="B52" s="14">
        <v>40154</v>
      </c>
      <c r="C52" s="4">
        <v>110.91</v>
      </c>
      <c r="D52" s="4">
        <v>111.53</v>
      </c>
      <c r="E52" s="4">
        <v>109.02</v>
      </c>
      <c r="F52" s="4">
        <v>111.11</v>
      </c>
      <c r="G52" s="4">
        <v>143153900</v>
      </c>
      <c r="H52" s="4">
        <v>105.59</v>
      </c>
      <c r="I52" s="15">
        <f t="shared" si="0"/>
        <v>4.6595636698184233</v>
      </c>
      <c r="J52" s="16">
        <v>9.4750812470589807E-4</v>
      </c>
    </row>
    <row r="53" spans="1:10" x14ac:dyDescent="0.25">
      <c r="A53" s="4">
        <v>0</v>
      </c>
      <c r="B53" s="14">
        <v>40161</v>
      </c>
      <c r="C53" s="4">
        <v>111.87</v>
      </c>
      <c r="D53" s="4">
        <v>112.13</v>
      </c>
      <c r="E53" s="4">
        <v>109.28</v>
      </c>
      <c r="F53" s="4">
        <v>110.21</v>
      </c>
      <c r="G53" s="4">
        <v>148177900</v>
      </c>
      <c r="H53" s="4">
        <v>105.29</v>
      </c>
      <c r="I53" s="15">
        <f t="shared" si="0"/>
        <v>4.6567184478686681</v>
      </c>
      <c r="J53" s="16">
        <v>-2.8452219497552278E-3</v>
      </c>
    </row>
    <row r="54" spans="1:10" x14ac:dyDescent="0.25">
      <c r="A54" s="4">
        <v>0</v>
      </c>
      <c r="B54" s="14">
        <v>40168</v>
      </c>
      <c r="C54" s="4">
        <v>110.76</v>
      </c>
      <c r="D54" s="4">
        <v>112.6</v>
      </c>
      <c r="E54" s="4">
        <v>110.76</v>
      </c>
      <c r="F54" s="4">
        <v>112.48</v>
      </c>
      <c r="G54" s="4">
        <v>90301900</v>
      </c>
      <c r="H54" s="4">
        <v>107.46</v>
      </c>
      <c r="I54" s="15">
        <f t="shared" si="0"/>
        <v>4.677118685300675</v>
      </c>
      <c r="J54" s="16">
        <v>2.0400237432006918E-2</v>
      </c>
    </row>
    <row r="55" spans="1:10" x14ac:dyDescent="0.25">
      <c r="A55" s="4">
        <v>0</v>
      </c>
      <c r="B55" s="14">
        <v>40175</v>
      </c>
      <c r="C55" s="4">
        <v>112.9</v>
      </c>
      <c r="D55" s="4">
        <v>113.03</v>
      </c>
      <c r="E55" s="4">
        <v>111.39</v>
      </c>
      <c r="F55" s="4">
        <v>111.44</v>
      </c>
      <c r="G55" s="4">
        <v>82964300</v>
      </c>
      <c r="H55" s="4">
        <v>106.47</v>
      </c>
      <c r="I55" s="15">
        <f t="shared" si="0"/>
        <v>4.6678632553265151</v>
      </c>
      <c r="J55" s="16">
        <v>-9.2554299741598456E-3</v>
      </c>
    </row>
    <row r="56" spans="1:10" x14ac:dyDescent="0.25">
      <c r="A56" s="4">
        <v>0</v>
      </c>
      <c r="B56" s="14">
        <v>40182</v>
      </c>
      <c r="C56" s="4">
        <v>112.37</v>
      </c>
      <c r="D56" s="4">
        <v>114.62</v>
      </c>
      <c r="E56" s="4">
        <v>111.51</v>
      </c>
      <c r="F56" s="4">
        <v>114.57</v>
      </c>
      <c r="G56" s="4">
        <v>120818500</v>
      </c>
      <c r="H56" s="4">
        <v>109.46</v>
      </c>
      <c r="I56" s="15">
        <f t="shared" si="0"/>
        <v>4.6955591857157719</v>
      </c>
      <c r="J56" s="16">
        <v>2.7695930389256773E-2</v>
      </c>
    </row>
    <row r="57" spans="1:10" x14ac:dyDescent="0.25">
      <c r="A57" s="4">
        <v>0</v>
      </c>
      <c r="B57" s="14">
        <v>40189</v>
      </c>
      <c r="C57" s="4">
        <v>115.08</v>
      </c>
      <c r="D57" s="4">
        <v>115.14</v>
      </c>
      <c r="E57" s="4">
        <v>113.2</v>
      </c>
      <c r="F57" s="4">
        <v>113.64</v>
      </c>
      <c r="G57" s="4">
        <v>151906600</v>
      </c>
      <c r="H57" s="4">
        <v>108.57</v>
      </c>
      <c r="I57" s="15">
        <f t="shared" si="0"/>
        <v>4.6873951262437608</v>
      </c>
      <c r="J57" s="16">
        <v>-8.1640594720111537E-3</v>
      </c>
    </row>
    <row r="58" spans="1:10" x14ac:dyDescent="0.25">
      <c r="A58" s="4">
        <v>0</v>
      </c>
      <c r="B58" s="14">
        <v>40197</v>
      </c>
      <c r="C58" s="4">
        <v>113.62</v>
      </c>
      <c r="D58" s="4">
        <v>115.13</v>
      </c>
      <c r="E58" s="4">
        <v>109.09</v>
      </c>
      <c r="F58" s="4">
        <v>109.21</v>
      </c>
      <c r="G58" s="4">
        <v>261616200</v>
      </c>
      <c r="H58" s="4">
        <v>104.34</v>
      </c>
      <c r="I58" s="15">
        <f t="shared" si="0"/>
        <v>4.6476547975942468</v>
      </c>
      <c r="J58" s="16">
        <v>-3.9740328649513934E-2</v>
      </c>
    </row>
    <row r="59" spans="1:10" x14ac:dyDescent="0.25">
      <c r="A59" s="4">
        <v>0</v>
      </c>
      <c r="B59" s="14">
        <v>40203</v>
      </c>
      <c r="C59" s="4">
        <v>110.21</v>
      </c>
      <c r="D59" s="4">
        <v>110.47</v>
      </c>
      <c r="E59" s="4">
        <v>107.22</v>
      </c>
      <c r="F59" s="4">
        <v>107.39</v>
      </c>
      <c r="G59" s="4">
        <v>259350300</v>
      </c>
      <c r="H59" s="4">
        <v>102.6</v>
      </c>
      <c r="I59" s="15">
        <f t="shared" si="0"/>
        <v>4.6308379327366689</v>
      </c>
      <c r="J59" s="16">
        <v>-1.681686485757794E-2</v>
      </c>
    </row>
    <row r="60" spans="1:10" x14ac:dyDescent="0.25">
      <c r="A60" s="4">
        <v>0</v>
      </c>
      <c r="B60" s="14">
        <v>40210</v>
      </c>
      <c r="C60" s="4">
        <v>108.15</v>
      </c>
      <c r="D60" s="4">
        <v>110.59</v>
      </c>
      <c r="E60" s="4">
        <v>104.58</v>
      </c>
      <c r="F60" s="4">
        <v>106.66</v>
      </c>
      <c r="G60" s="4">
        <v>285445000</v>
      </c>
      <c r="H60" s="4">
        <v>101.9</v>
      </c>
      <c r="I60" s="15">
        <f t="shared" si="0"/>
        <v>4.6239919402286791</v>
      </c>
      <c r="J60" s="16">
        <v>-6.8459925079897843E-3</v>
      </c>
    </row>
    <row r="61" spans="1:10" x14ac:dyDescent="0.25">
      <c r="A61" s="4">
        <v>0</v>
      </c>
      <c r="B61" s="14">
        <v>40217</v>
      </c>
      <c r="C61" s="4">
        <v>106.74</v>
      </c>
      <c r="D61" s="4">
        <v>108.25</v>
      </c>
      <c r="E61" s="4">
        <v>105.81</v>
      </c>
      <c r="F61" s="4">
        <v>108.04</v>
      </c>
      <c r="G61" s="4">
        <v>266142500</v>
      </c>
      <c r="H61" s="4">
        <v>103.22</v>
      </c>
      <c r="I61" s="15">
        <f t="shared" si="0"/>
        <v>4.6368626327205815</v>
      </c>
      <c r="J61" s="16">
        <v>1.2870692491902425E-2</v>
      </c>
    </row>
    <row r="62" spans="1:10" x14ac:dyDescent="0.25">
      <c r="A62" s="4">
        <v>0</v>
      </c>
      <c r="B62" s="14">
        <v>40225</v>
      </c>
      <c r="C62" s="4">
        <v>108.86</v>
      </c>
      <c r="D62" s="4">
        <v>111.57</v>
      </c>
      <c r="E62" s="4">
        <v>107.82</v>
      </c>
      <c r="F62" s="4">
        <v>111.14</v>
      </c>
      <c r="G62" s="4">
        <v>186139000</v>
      </c>
      <c r="H62" s="4">
        <v>106.18</v>
      </c>
      <c r="I62" s="15">
        <f t="shared" si="0"/>
        <v>4.6651357671555251</v>
      </c>
      <c r="J62" s="16">
        <v>2.8273134434943614E-2</v>
      </c>
    </row>
    <row r="63" spans="1:10" x14ac:dyDescent="0.25">
      <c r="A63" s="4">
        <v>0</v>
      </c>
      <c r="B63" s="14">
        <v>40231</v>
      </c>
      <c r="C63" s="4">
        <v>111.55</v>
      </c>
      <c r="D63" s="4">
        <v>111.58</v>
      </c>
      <c r="E63" s="4">
        <v>108.94</v>
      </c>
      <c r="F63" s="4">
        <v>110.74</v>
      </c>
      <c r="G63" s="4">
        <v>189883700</v>
      </c>
      <c r="H63" s="4">
        <v>105.8</v>
      </c>
      <c r="I63" s="15">
        <f t="shared" si="0"/>
        <v>4.6615505194241988</v>
      </c>
      <c r="J63" s="16">
        <v>-3.5852477313262909E-3</v>
      </c>
    </row>
    <row r="64" spans="1:10" x14ac:dyDescent="0.25">
      <c r="A64" s="4">
        <v>0</v>
      </c>
      <c r="B64" s="14">
        <v>40238</v>
      </c>
      <c r="C64" s="4">
        <v>111.2</v>
      </c>
      <c r="D64" s="4">
        <v>114.34</v>
      </c>
      <c r="E64" s="4">
        <v>111.17</v>
      </c>
      <c r="F64" s="4">
        <v>114.25</v>
      </c>
      <c r="G64" s="4">
        <v>154275200</v>
      </c>
      <c r="H64" s="4">
        <v>109.15</v>
      </c>
      <c r="I64" s="15">
        <f t="shared" si="0"/>
        <v>4.6927230829959532</v>
      </c>
      <c r="J64" s="16">
        <v>3.1172563571754353E-2</v>
      </c>
    </row>
    <row r="65" spans="1:10" x14ac:dyDescent="0.25">
      <c r="A65" s="4">
        <v>0</v>
      </c>
      <c r="B65" s="14">
        <v>40245</v>
      </c>
      <c r="C65" s="4">
        <v>114.26</v>
      </c>
      <c r="D65" s="4">
        <v>115.97</v>
      </c>
      <c r="E65" s="4">
        <v>113.87</v>
      </c>
      <c r="F65" s="4">
        <v>115.46</v>
      </c>
      <c r="G65" s="4">
        <v>155628500</v>
      </c>
      <c r="H65" s="4">
        <v>110.31</v>
      </c>
      <c r="I65" s="15">
        <f t="shared" si="0"/>
        <v>4.7032945839812905</v>
      </c>
      <c r="J65" s="16">
        <v>1.0571500985337323E-2</v>
      </c>
    </row>
    <row r="66" spans="1:10" x14ac:dyDescent="0.25">
      <c r="A66" s="4">
        <v>0</v>
      </c>
      <c r="B66" s="14">
        <v>40252</v>
      </c>
      <c r="C66" s="4">
        <v>115.26</v>
      </c>
      <c r="D66" s="4">
        <v>117.48</v>
      </c>
      <c r="E66" s="4">
        <v>114.6</v>
      </c>
      <c r="F66" s="4">
        <v>115.97</v>
      </c>
      <c r="G66" s="4">
        <v>183205300</v>
      </c>
      <c r="H66" s="4">
        <v>110.8</v>
      </c>
      <c r="I66" s="15">
        <f t="shared" si="0"/>
        <v>4.7077267743131834</v>
      </c>
      <c r="J66" s="16">
        <v>4.4321903318929046E-3</v>
      </c>
    </row>
    <row r="67" spans="1:10" x14ac:dyDescent="0.25">
      <c r="A67" s="4">
        <v>0</v>
      </c>
      <c r="B67" s="14">
        <v>40259</v>
      </c>
      <c r="C67" s="4">
        <v>115.31</v>
      </c>
      <c r="D67" s="4">
        <v>118.17</v>
      </c>
      <c r="E67" s="4">
        <v>115.24</v>
      </c>
      <c r="F67" s="4">
        <v>116.58</v>
      </c>
      <c r="G67" s="4">
        <v>198539300</v>
      </c>
      <c r="H67" s="4">
        <v>111.38</v>
      </c>
      <c r="I67" s="15">
        <f t="shared" si="0"/>
        <v>4.7129477781615225</v>
      </c>
      <c r="J67" s="16">
        <v>5.221003848339123E-3</v>
      </c>
    </row>
    <row r="68" spans="1:10" x14ac:dyDescent="0.25">
      <c r="A68" s="4">
        <v>0</v>
      </c>
      <c r="B68" s="14">
        <v>40266</v>
      </c>
      <c r="C68" s="4">
        <v>117.17</v>
      </c>
      <c r="D68" s="4">
        <v>118.25</v>
      </c>
      <c r="E68" s="4">
        <v>116.61</v>
      </c>
      <c r="F68" s="4">
        <v>117.8</v>
      </c>
      <c r="G68" s="4">
        <v>150644900</v>
      </c>
      <c r="H68" s="4">
        <v>112.55</v>
      </c>
      <c r="I68" s="15">
        <f t="shared" ref="I68:I131" si="1">LN(H68)</f>
        <v>4.7233975673527411</v>
      </c>
      <c r="J68" s="16">
        <v>1.0449789191218528E-2</v>
      </c>
    </row>
    <row r="69" spans="1:10" x14ac:dyDescent="0.25">
      <c r="A69" s="4">
        <v>0</v>
      </c>
      <c r="B69" s="14">
        <v>40273</v>
      </c>
      <c r="C69" s="4">
        <v>118.25</v>
      </c>
      <c r="D69" s="4">
        <v>119.6</v>
      </c>
      <c r="E69" s="4">
        <v>117.6</v>
      </c>
      <c r="F69" s="4">
        <v>119.55</v>
      </c>
      <c r="G69" s="4">
        <v>138503700</v>
      </c>
      <c r="H69" s="4">
        <v>114.22</v>
      </c>
      <c r="I69" s="15">
        <f t="shared" si="1"/>
        <v>4.7381264132367171</v>
      </c>
      <c r="J69" s="16">
        <v>1.4728845883976049E-2</v>
      </c>
    </row>
    <row r="70" spans="1:10" x14ac:dyDescent="0.25">
      <c r="A70" s="4">
        <v>0</v>
      </c>
      <c r="B70" s="14">
        <v>40280</v>
      </c>
      <c r="C70" s="4">
        <v>119.7</v>
      </c>
      <c r="D70" s="4">
        <v>121.57</v>
      </c>
      <c r="E70" s="4">
        <v>118.75</v>
      </c>
      <c r="F70" s="4">
        <v>119.36</v>
      </c>
      <c r="G70" s="4">
        <v>181666700</v>
      </c>
      <c r="H70" s="4">
        <v>114.04</v>
      </c>
      <c r="I70" s="15">
        <f t="shared" si="1"/>
        <v>4.7365492640444717</v>
      </c>
      <c r="J70" s="16">
        <v>-1.5771491922453862E-3</v>
      </c>
    </row>
    <row r="71" spans="1:10" x14ac:dyDescent="0.25">
      <c r="A71" s="4">
        <v>0</v>
      </c>
      <c r="B71" s="14">
        <v>40287</v>
      </c>
      <c r="C71" s="4">
        <v>119.01</v>
      </c>
      <c r="D71" s="4">
        <v>121.86</v>
      </c>
      <c r="E71" s="4">
        <v>118.47</v>
      </c>
      <c r="F71" s="4">
        <v>121.81</v>
      </c>
      <c r="G71" s="4">
        <v>172252300</v>
      </c>
      <c r="H71" s="4">
        <v>116.38</v>
      </c>
      <c r="I71" s="15">
        <f t="shared" si="1"/>
        <v>4.7568606992285236</v>
      </c>
      <c r="J71" s="16">
        <v>2.0311435184051874E-2</v>
      </c>
    </row>
    <row r="72" spans="1:10" x14ac:dyDescent="0.25">
      <c r="A72" s="4">
        <v>0</v>
      </c>
      <c r="B72" s="14">
        <v>40294</v>
      </c>
      <c r="C72" s="4">
        <v>121.85</v>
      </c>
      <c r="D72" s="4">
        <v>122.12</v>
      </c>
      <c r="E72" s="4">
        <v>118.25</v>
      </c>
      <c r="F72" s="4">
        <v>118.81</v>
      </c>
      <c r="G72" s="4">
        <v>252752100</v>
      </c>
      <c r="H72" s="4">
        <v>113.51</v>
      </c>
      <c r="I72" s="15">
        <f t="shared" si="1"/>
        <v>4.7318909387672479</v>
      </c>
      <c r="J72" s="16">
        <v>-2.4969760461275747E-2</v>
      </c>
    </row>
    <row r="73" spans="1:10" x14ac:dyDescent="0.25">
      <c r="A73" s="4">
        <v>0</v>
      </c>
      <c r="B73" s="14">
        <v>40301</v>
      </c>
      <c r="C73" s="4">
        <v>119.38</v>
      </c>
      <c r="D73" s="4">
        <v>120.68</v>
      </c>
      <c r="E73" s="4">
        <v>105</v>
      </c>
      <c r="F73" s="4">
        <v>111.26</v>
      </c>
      <c r="G73" s="4">
        <v>431397900</v>
      </c>
      <c r="H73" s="4">
        <v>106.3</v>
      </c>
      <c r="I73" s="15">
        <f t="shared" si="1"/>
        <v>4.6662652853479019</v>
      </c>
      <c r="J73" s="16">
        <v>-6.5625653419346008E-2</v>
      </c>
    </row>
    <row r="74" spans="1:10" x14ac:dyDescent="0.25">
      <c r="A74" s="4">
        <v>0</v>
      </c>
      <c r="B74" s="14">
        <v>40308</v>
      </c>
      <c r="C74" s="4">
        <v>115.81</v>
      </c>
      <c r="D74" s="4">
        <v>117.68</v>
      </c>
      <c r="E74" s="4">
        <v>112.87</v>
      </c>
      <c r="F74" s="4">
        <v>113.89</v>
      </c>
      <c r="G74" s="4">
        <v>305934000</v>
      </c>
      <c r="H74" s="4">
        <v>108.81</v>
      </c>
      <c r="I74" s="15">
        <f t="shared" si="1"/>
        <v>4.6896032419629208</v>
      </c>
      <c r="J74" s="16">
        <v>2.3337956615018918E-2</v>
      </c>
    </row>
    <row r="75" spans="1:10" x14ac:dyDescent="0.25">
      <c r="A75" s="4">
        <v>0</v>
      </c>
      <c r="B75" s="14">
        <v>40315</v>
      </c>
      <c r="C75" s="4">
        <v>114.2</v>
      </c>
      <c r="D75" s="4">
        <v>115.22</v>
      </c>
      <c r="E75" s="4">
        <v>105.36</v>
      </c>
      <c r="F75" s="4">
        <v>109.11</v>
      </c>
      <c r="G75" s="4">
        <v>422473400</v>
      </c>
      <c r="H75" s="4">
        <v>104.24</v>
      </c>
      <c r="I75" s="15">
        <f t="shared" si="1"/>
        <v>4.6466959328165895</v>
      </c>
      <c r="J75" s="16">
        <v>-4.2907309146331229E-2</v>
      </c>
    </row>
    <row r="76" spans="1:10" x14ac:dyDescent="0.25">
      <c r="A76" s="4">
        <v>0</v>
      </c>
      <c r="B76" s="14">
        <v>40322</v>
      </c>
      <c r="C76" s="4">
        <v>108.52</v>
      </c>
      <c r="D76" s="4">
        <v>110.8</v>
      </c>
      <c r="E76" s="4">
        <v>104.38</v>
      </c>
      <c r="F76" s="4">
        <v>109.37</v>
      </c>
      <c r="G76" s="4">
        <v>322970300</v>
      </c>
      <c r="H76" s="4">
        <v>104.49</v>
      </c>
      <c r="I76" s="15">
        <f t="shared" si="1"/>
        <v>4.6490913730460193</v>
      </c>
      <c r="J76" s="16">
        <v>2.3954402294297239E-3</v>
      </c>
    </row>
    <row r="77" spans="1:10" x14ac:dyDescent="0.25">
      <c r="A77" s="4">
        <v>0</v>
      </c>
      <c r="B77" s="14">
        <v>40330</v>
      </c>
      <c r="C77" s="4">
        <v>108.35</v>
      </c>
      <c r="D77" s="4">
        <v>111.06</v>
      </c>
      <c r="E77" s="4">
        <v>106.46</v>
      </c>
      <c r="F77" s="4">
        <v>106.82</v>
      </c>
      <c r="G77" s="4">
        <v>285811700</v>
      </c>
      <c r="H77" s="4">
        <v>102.05</v>
      </c>
      <c r="I77" s="15">
        <f t="shared" si="1"/>
        <v>4.6254628892558536</v>
      </c>
      <c r="J77" s="16">
        <v>-2.3628483790165689E-2</v>
      </c>
    </row>
    <row r="78" spans="1:10" x14ac:dyDescent="0.25">
      <c r="A78" s="4">
        <v>0</v>
      </c>
      <c r="B78" s="14">
        <v>40336</v>
      </c>
      <c r="C78" s="4">
        <v>107.2</v>
      </c>
      <c r="D78" s="4">
        <v>109.75</v>
      </c>
      <c r="E78" s="4">
        <v>104.65</v>
      </c>
      <c r="F78" s="4">
        <v>109.68</v>
      </c>
      <c r="G78" s="4">
        <v>284485100</v>
      </c>
      <c r="H78" s="4">
        <v>104.79</v>
      </c>
      <c r="I78" s="15">
        <f t="shared" si="1"/>
        <v>4.6519583474868504</v>
      </c>
      <c r="J78" s="16">
        <v>2.649545823099686E-2</v>
      </c>
    </row>
    <row r="79" spans="1:10" x14ac:dyDescent="0.25">
      <c r="A79" s="4">
        <v>0</v>
      </c>
      <c r="B79" s="14">
        <v>40343</v>
      </c>
      <c r="C79" s="4">
        <v>110.52</v>
      </c>
      <c r="D79" s="4">
        <v>112.42</v>
      </c>
      <c r="E79" s="4">
        <v>109.4</v>
      </c>
      <c r="F79" s="4">
        <v>111.73</v>
      </c>
      <c r="G79" s="4">
        <v>219806200</v>
      </c>
      <c r="H79" s="4">
        <v>107.25</v>
      </c>
      <c r="I79" s="15">
        <f t="shared" si="1"/>
        <v>4.6751625578081262</v>
      </c>
      <c r="J79" s="16">
        <v>2.3204210321275731E-2</v>
      </c>
    </row>
    <row r="80" spans="1:10" x14ac:dyDescent="0.25">
      <c r="A80" s="4">
        <v>0</v>
      </c>
      <c r="B80" s="14">
        <v>40350</v>
      </c>
      <c r="C80" s="4">
        <v>113.12</v>
      </c>
      <c r="D80" s="4">
        <v>113.2</v>
      </c>
      <c r="E80" s="4">
        <v>106.77</v>
      </c>
      <c r="F80" s="4">
        <v>107.87</v>
      </c>
      <c r="G80" s="4">
        <v>242877200</v>
      </c>
      <c r="H80" s="4">
        <v>103.55</v>
      </c>
      <c r="I80" s="15">
        <f t="shared" si="1"/>
        <v>4.6400545878415933</v>
      </c>
      <c r="J80" s="16">
        <v>-3.510796996653287E-2</v>
      </c>
    </row>
    <row r="81" spans="1:10" x14ac:dyDescent="0.25">
      <c r="A81" s="4">
        <v>0</v>
      </c>
      <c r="B81" s="14">
        <v>40357</v>
      </c>
      <c r="C81" s="4">
        <v>108.03</v>
      </c>
      <c r="D81" s="4">
        <v>108.32</v>
      </c>
      <c r="E81" s="4">
        <v>101.13</v>
      </c>
      <c r="F81" s="4">
        <v>102.2</v>
      </c>
      <c r="G81" s="4">
        <v>288655900</v>
      </c>
      <c r="H81" s="4">
        <v>98.11</v>
      </c>
      <c r="I81" s="15">
        <f t="shared" si="1"/>
        <v>4.5860892981752999</v>
      </c>
      <c r="J81" s="16">
        <v>-5.3965289666293437E-2</v>
      </c>
    </row>
    <row r="82" spans="1:10" x14ac:dyDescent="0.25">
      <c r="A82" s="4">
        <v>0</v>
      </c>
      <c r="B82" s="14">
        <v>40365</v>
      </c>
      <c r="C82" s="4">
        <v>103.64</v>
      </c>
      <c r="D82" s="4">
        <v>107.97</v>
      </c>
      <c r="E82" s="4">
        <v>101.88</v>
      </c>
      <c r="F82" s="4">
        <v>107.96</v>
      </c>
      <c r="G82" s="4">
        <v>216636600</v>
      </c>
      <c r="H82" s="4">
        <v>103.63</v>
      </c>
      <c r="I82" s="15">
        <f t="shared" si="1"/>
        <v>4.6408268631961258</v>
      </c>
      <c r="J82" s="16">
        <v>5.473756502082594E-2</v>
      </c>
    </row>
    <row r="83" spans="1:10" x14ac:dyDescent="0.25">
      <c r="A83" s="4">
        <v>0</v>
      </c>
      <c r="B83" s="14">
        <v>40371</v>
      </c>
      <c r="C83" s="4">
        <v>107.6</v>
      </c>
      <c r="D83" s="4">
        <v>110.09</v>
      </c>
      <c r="E83" s="4">
        <v>106.45</v>
      </c>
      <c r="F83" s="4">
        <v>106.66</v>
      </c>
      <c r="G83" s="4">
        <v>208753500</v>
      </c>
      <c r="H83" s="4">
        <v>102.39</v>
      </c>
      <c r="I83" s="15">
        <f t="shared" si="1"/>
        <v>4.6287890515867254</v>
      </c>
      <c r="J83" s="16">
        <v>-1.2037811609400428E-2</v>
      </c>
    </row>
    <row r="84" spans="1:10" x14ac:dyDescent="0.25">
      <c r="A84" s="4">
        <v>0</v>
      </c>
      <c r="B84" s="14">
        <v>40378</v>
      </c>
      <c r="C84" s="4">
        <v>107.05</v>
      </c>
      <c r="D84" s="4">
        <v>110.57</v>
      </c>
      <c r="E84" s="4">
        <v>105.82</v>
      </c>
      <c r="F84" s="4">
        <v>110.41</v>
      </c>
      <c r="G84" s="4">
        <v>241240100</v>
      </c>
      <c r="H84" s="4">
        <v>105.99</v>
      </c>
      <c r="I84" s="15">
        <f t="shared" si="1"/>
        <v>4.6633447500391636</v>
      </c>
      <c r="J84" s="16">
        <v>3.4555698452438222E-2</v>
      </c>
    </row>
    <row r="85" spans="1:10" x14ac:dyDescent="0.25">
      <c r="A85" s="4">
        <v>0</v>
      </c>
      <c r="B85" s="14">
        <v>40385</v>
      </c>
      <c r="C85" s="4">
        <v>110.6</v>
      </c>
      <c r="D85" s="4">
        <v>112.29</v>
      </c>
      <c r="E85" s="4">
        <v>108.98</v>
      </c>
      <c r="F85" s="4">
        <v>110.27</v>
      </c>
      <c r="G85" s="4">
        <v>198515400</v>
      </c>
      <c r="H85" s="4">
        <v>105.85</v>
      </c>
      <c r="I85" s="15">
        <f t="shared" si="1"/>
        <v>4.6620229975808742</v>
      </c>
      <c r="J85" s="16">
        <v>-1.3217524582893603E-3</v>
      </c>
    </row>
    <row r="86" spans="1:10" x14ac:dyDescent="0.25">
      <c r="A86" s="4">
        <v>0</v>
      </c>
      <c r="B86" s="14">
        <v>40392</v>
      </c>
      <c r="C86" s="4">
        <v>111.99</v>
      </c>
      <c r="D86" s="4">
        <v>113.11</v>
      </c>
      <c r="E86" s="4">
        <v>110.92</v>
      </c>
      <c r="F86" s="4">
        <v>112.39</v>
      </c>
      <c r="G86" s="4">
        <v>174658800</v>
      </c>
      <c r="H86" s="4">
        <v>107.89</v>
      </c>
      <c r="I86" s="15">
        <f t="shared" si="1"/>
        <v>4.6811121895632484</v>
      </c>
      <c r="J86" s="16">
        <v>1.9089191982374132E-2</v>
      </c>
    </row>
    <row r="87" spans="1:10" x14ac:dyDescent="0.25">
      <c r="A87" s="4">
        <v>0</v>
      </c>
      <c r="B87" s="14">
        <v>40399</v>
      </c>
      <c r="C87" s="4">
        <v>112.92</v>
      </c>
      <c r="D87" s="4">
        <v>113.18</v>
      </c>
      <c r="E87" s="4">
        <v>107.6</v>
      </c>
      <c r="F87" s="4">
        <v>108.31</v>
      </c>
      <c r="G87" s="4">
        <v>207072900</v>
      </c>
      <c r="H87" s="4">
        <v>103.97</v>
      </c>
      <c r="I87" s="15">
        <f t="shared" si="1"/>
        <v>4.6441023959898784</v>
      </c>
      <c r="J87" s="16">
        <v>-3.7009793573369976E-2</v>
      </c>
    </row>
    <row r="88" spans="1:10" x14ac:dyDescent="0.25">
      <c r="A88" s="4">
        <v>0</v>
      </c>
      <c r="B88" s="14">
        <v>40406</v>
      </c>
      <c r="C88" s="4">
        <v>107.57</v>
      </c>
      <c r="D88" s="4">
        <v>110.39</v>
      </c>
      <c r="E88" s="4">
        <v>106.75</v>
      </c>
      <c r="F88" s="4">
        <v>107.53</v>
      </c>
      <c r="G88" s="4">
        <v>195729900</v>
      </c>
      <c r="H88" s="4">
        <v>103.22</v>
      </c>
      <c r="I88" s="15">
        <f t="shared" si="1"/>
        <v>4.6368626327205815</v>
      </c>
      <c r="J88" s="16">
        <v>-7.2397632692968727E-3</v>
      </c>
    </row>
    <row r="89" spans="1:10" x14ac:dyDescent="0.25">
      <c r="A89" s="4">
        <v>0</v>
      </c>
      <c r="B89" s="14">
        <v>40413</v>
      </c>
      <c r="C89" s="4">
        <v>108.04</v>
      </c>
      <c r="D89" s="4">
        <v>108.57</v>
      </c>
      <c r="E89" s="4">
        <v>104.29</v>
      </c>
      <c r="F89" s="4">
        <v>106.86</v>
      </c>
      <c r="G89" s="4">
        <v>242698200</v>
      </c>
      <c r="H89" s="4">
        <v>102.58</v>
      </c>
      <c r="I89" s="15">
        <f t="shared" si="1"/>
        <v>4.6306429819611221</v>
      </c>
      <c r="J89" s="16">
        <v>-6.2196507594594053E-3</v>
      </c>
    </row>
    <row r="90" spans="1:10" x14ac:dyDescent="0.25">
      <c r="A90" s="4">
        <v>0</v>
      </c>
      <c r="B90" s="14">
        <v>40420</v>
      </c>
      <c r="C90" s="4">
        <v>106.58</v>
      </c>
      <c r="D90" s="4">
        <v>110.99</v>
      </c>
      <c r="E90" s="4">
        <v>104.49</v>
      </c>
      <c r="F90" s="4">
        <v>110.89</v>
      </c>
      <c r="G90" s="4">
        <v>213261800</v>
      </c>
      <c r="H90" s="4">
        <v>106.45</v>
      </c>
      <c r="I90" s="15">
        <f t="shared" si="1"/>
        <v>4.6676753913394888</v>
      </c>
      <c r="J90" s="16">
        <v>3.7032409378366715E-2</v>
      </c>
    </row>
    <row r="91" spans="1:10" x14ac:dyDescent="0.25">
      <c r="A91" s="4">
        <v>0</v>
      </c>
      <c r="B91" s="14">
        <v>40428</v>
      </c>
      <c r="C91" s="4">
        <v>110.37</v>
      </c>
      <c r="D91" s="4">
        <v>111.68</v>
      </c>
      <c r="E91" s="4">
        <v>109.55</v>
      </c>
      <c r="F91" s="4">
        <v>111.48</v>
      </c>
      <c r="G91" s="4">
        <v>141683700</v>
      </c>
      <c r="H91" s="4">
        <v>107.01</v>
      </c>
      <c r="I91" s="15">
        <f t="shared" si="1"/>
        <v>4.6729222880389099</v>
      </c>
      <c r="J91" s="16">
        <v>5.246896699421022E-3</v>
      </c>
    </row>
    <row r="92" spans="1:10" x14ac:dyDescent="0.25">
      <c r="A92" s="4">
        <v>0</v>
      </c>
      <c r="B92" s="14">
        <v>40434</v>
      </c>
      <c r="C92" s="4">
        <v>112.58</v>
      </c>
      <c r="D92" s="4">
        <v>113.29</v>
      </c>
      <c r="E92" s="4">
        <v>111.98</v>
      </c>
      <c r="F92" s="4">
        <v>112.49</v>
      </c>
      <c r="G92" s="4">
        <v>190547000</v>
      </c>
      <c r="H92" s="4">
        <v>108.56</v>
      </c>
      <c r="I92" s="15">
        <f t="shared" si="1"/>
        <v>4.6873030155266138</v>
      </c>
      <c r="J92" s="16">
        <v>1.4380727487703915E-2</v>
      </c>
    </row>
    <row r="93" spans="1:10" x14ac:dyDescent="0.25">
      <c r="A93" s="4">
        <v>0</v>
      </c>
      <c r="B93" s="14">
        <v>40441</v>
      </c>
      <c r="C93" s="4">
        <v>112.88</v>
      </c>
      <c r="D93" s="4">
        <v>114.9</v>
      </c>
      <c r="E93" s="4">
        <v>112.18</v>
      </c>
      <c r="F93" s="4">
        <v>114.82</v>
      </c>
      <c r="G93" s="4">
        <v>217258500</v>
      </c>
      <c r="H93" s="4">
        <v>110.81</v>
      </c>
      <c r="I93" s="15">
        <f t="shared" si="1"/>
        <v>4.7078170229482339</v>
      </c>
      <c r="J93" s="16">
        <v>2.0514007421620128E-2</v>
      </c>
    </row>
    <row r="94" spans="1:10" x14ac:dyDescent="0.25">
      <c r="A94" s="4">
        <v>0</v>
      </c>
      <c r="B94" s="14">
        <v>40448</v>
      </c>
      <c r="C94" s="4">
        <v>114.86</v>
      </c>
      <c r="D94" s="4">
        <v>115.79</v>
      </c>
      <c r="E94" s="4">
        <v>113.18</v>
      </c>
      <c r="F94" s="4">
        <v>114.61</v>
      </c>
      <c r="G94" s="4">
        <v>195876100</v>
      </c>
      <c r="H94" s="4">
        <v>110.61</v>
      </c>
      <c r="I94" s="15">
        <f t="shared" si="1"/>
        <v>4.7060105009141626</v>
      </c>
      <c r="J94" s="16">
        <v>-1.8065220340712784E-3</v>
      </c>
    </row>
    <row r="95" spans="1:10" x14ac:dyDescent="0.25">
      <c r="A95" s="4">
        <v>0</v>
      </c>
      <c r="B95" s="14">
        <v>40455</v>
      </c>
      <c r="C95" s="4">
        <v>114.37</v>
      </c>
      <c r="D95" s="4">
        <v>116.86</v>
      </c>
      <c r="E95" s="4">
        <v>113.18</v>
      </c>
      <c r="F95" s="4">
        <v>116.54</v>
      </c>
      <c r="G95" s="4">
        <v>177406800</v>
      </c>
      <c r="H95" s="4">
        <v>112.47</v>
      </c>
      <c r="I95" s="15">
        <f t="shared" si="1"/>
        <v>4.7226865194159302</v>
      </c>
      <c r="J95" s="16">
        <v>1.6676018501767587E-2</v>
      </c>
    </row>
    <row r="96" spans="1:10" x14ac:dyDescent="0.25">
      <c r="A96" s="4">
        <v>0</v>
      </c>
      <c r="B96" s="14">
        <v>40462</v>
      </c>
      <c r="C96" s="4">
        <v>116.72</v>
      </c>
      <c r="D96" s="4">
        <v>118.55</v>
      </c>
      <c r="E96" s="4">
        <v>115.65</v>
      </c>
      <c r="F96" s="4">
        <v>117.7</v>
      </c>
      <c r="G96" s="4">
        <v>188224900</v>
      </c>
      <c r="H96" s="4">
        <v>113.59</v>
      </c>
      <c r="I96" s="15">
        <f t="shared" si="1"/>
        <v>4.7325954742433298</v>
      </c>
      <c r="J96" s="16">
        <v>9.9089548273996186E-3</v>
      </c>
    </row>
    <row r="97" spans="1:10" x14ac:dyDescent="0.25">
      <c r="A97" s="4">
        <v>0</v>
      </c>
      <c r="B97" s="14">
        <v>40469</v>
      </c>
      <c r="C97" s="4">
        <v>117.74</v>
      </c>
      <c r="D97" s="4">
        <v>119.09</v>
      </c>
      <c r="E97" s="4">
        <v>116.02</v>
      </c>
      <c r="F97" s="4">
        <v>118.35</v>
      </c>
      <c r="G97" s="4">
        <v>190331800</v>
      </c>
      <c r="H97" s="4">
        <v>114.22</v>
      </c>
      <c r="I97" s="15">
        <f t="shared" si="1"/>
        <v>4.7381264132367171</v>
      </c>
      <c r="J97" s="16">
        <v>5.5309389933873021E-3</v>
      </c>
    </row>
    <row r="98" spans="1:10" x14ac:dyDescent="0.25">
      <c r="A98" s="4">
        <v>0</v>
      </c>
      <c r="B98" s="14">
        <v>40476</v>
      </c>
      <c r="C98" s="4">
        <v>119.14</v>
      </c>
      <c r="D98" s="4">
        <v>119.76</v>
      </c>
      <c r="E98" s="4">
        <v>117.26</v>
      </c>
      <c r="F98" s="4">
        <v>118.49</v>
      </c>
      <c r="G98" s="4">
        <v>162606800</v>
      </c>
      <c r="H98" s="4">
        <v>114.35</v>
      </c>
      <c r="I98" s="15">
        <f t="shared" si="1"/>
        <v>4.7392639204687903</v>
      </c>
      <c r="J98" s="16">
        <v>1.1375072320731761E-3</v>
      </c>
    </row>
    <row r="99" spans="1:10" x14ac:dyDescent="0.25">
      <c r="A99" s="4">
        <v>0</v>
      </c>
      <c r="B99" s="14">
        <v>40483</v>
      </c>
      <c r="C99" s="4">
        <v>119.07</v>
      </c>
      <c r="D99" s="4">
        <v>122.92</v>
      </c>
      <c r="E99" s="4">
        <v>117.85</v>
      </c>
      <c r="F99" s="4">
        <v>122.72</v>
      </c>
      <c r="G99" s="4">
        <v>190963400</v>
      </c>
      <c r="H99" s="4">
        <v>118.43</v>
      </c>
      <c r="I99" s="15">
        <f t="shared" si="1"/>
        <v>4.7743220687334036</v>
      </c>
      <c r="J99" s="16">
        <v>3.5058148264613287E-2</v>
      </c>
    </row>
    <row r="100" spans="1:10" x14ac:dyDescent="0.25">
      <c r="A100" s="4">
        <v>0</v>
      </c>
      <c r="B100" s="14">
        <v>40490</v>
      </c>
      <c r="C100" s="4">
        <v>122.34</v>
      </c>
      <c r="D100" s="4">
        <v>122.95</v>
      </c>
      <c r="E100" s="4">
        <v>119.65</v>
      </c>
      <c r="F100" s="4">
        <v>120.2</v>
      </c>
      <c r="G100" s="4">
        <v>192240500</v>
      </c>
      <c r="H100" s="4">
        <v>116</v>
      </c>
      <c r="I100" s="15">
        <f t="shared" si="1"/>
        <v>4.7535901911063645</v>
      </c>
      <c r="J100" s="16">
        <v>-2.0731877627039097E-2</v>
      </c>
    </row>
    <row r="101" spans="1:10" x14ac:dyDescent="0.25">
      <c r="A101" s="4">
        <v>0</v>
      </c>
      <c r="B101" s="14">
        <v>40497</v>
      </c>
      <c r="C101" s="4">
        <v>120.58</v>
      </c>
      <c r="D101" s="4">
        <v>121.05</v>
      </c>
      <c r="E101" s="4">
        <v>117.59</v>
      </c>
      <c r="F101" s="4">
        <v>120.29</v>
      </c>
      <c r="G101" s="4">
        <v>198078500</v>
      </c>
      <c r="H101" s="4">
        <v>116.09</v>
      </c>
      <c r="I101" s="15">
        <f t="shared" si="1"/>
        <v>4.7543657523499441</v>
      </c>
      <c r="J101" s="16">
        <v>7.7556124357958112E-4</v>
      </c>
    </row>
    <row r="102" spans="1:10" x14ac:dyDescent="0.25">
      <c r="A102" s="4">
        <v>0</v>
      </c>
      <c r="B102" s="14">
        <v>40504</v>
      </c>
      <c r="C102" s="4">
        <v>119.69</v>
      </c>
      <c r="D102" s="4">
        <v>120.24</v>
      </c>
      <c r="E102" s="4">
        <v>117.99</v>
      </c>
      <c r="F102" s="4">
        <v>118.8</v>
      </c>
      <c r="G102" s="4">
        <v>154923400</v>
      </c>
      <c r="H102" s="4">
        <v>114.65</v>
      </c>
      <c r="I102" s="15">
        <f t="shared" si="1"/>
        <v>4.7418840093039138</v>
      </c>
      <c r="J102" s="16">
        <v>-1.2481743046030225E-2</v>
      </c>
    </row>
    <row r="103" spans="1:10" x14ac:dyDescent="0.25">
      <c r="A103" s="4">
        <v>0</v>
      </c>
      <c r="B103" s="14">
        <v>40511</v>
      </c>
      <c r="C103" s="4">
        <v>118.5</v>
      </c>
      <c r="D103" s="4">
        <v>123.03</v>
      </c>
      <c r="E103" s="4">
        <v>117.74</v>
      </c>
      <c r="F103" s="4">
        <v>122.89</v>
      </c>
      <c r="G103" s="4">
        <v>204222500</v>
      </c>
      <c r="H103" s="4">
        <v>118.6</v>
      </c>
      <c r="I103" s="15">
        <f t="shared" si="1"/>
        <v>4.7757564865636253</v>
      </c>
      <c r="J103" s="16">
        <v>3.3872477259711431E-2</v>
      </c>
    </row>
    <row r="104" spans="1:10" x14ac:dyDescent="0.25">
      <c r="A104" s="4">
        <v>0</v>
      </c>
      <c r="B104" s="14">
        <v>40518</v>
      </c>
      <c r="C104" s="4">
        <v>122.63</v>
      </c>
      <c r="D104" s="4">
        <v>124.6</v>
      </c>
      <c r="E104" s="4">
        <v>122.41</v>
      </c>
      <c r="F104" s="4">
        <v>124.48</v>
      </c>
      <c r="G104" s="4">
        <v>137785500</v>
      </c>
      <c r="H104" s="4">
        <v>120.13</v>
      </c>
      <c r="I104" s="15">
        <f t="shared" si="1"/>
        <v>4.7885744897332838</v>
      </c>
      <c r="J104" s="16">
        <v>1.2818003169658532E-2</v>
      </c>
    </row>
    <row r="105" spans="1:10" x14ac:dyDescent="0.25">
      <c r="A105" s="4">
        <v>0</v>
      </c>
      <c r="B105" s="14">
        <v>40525</v>
      </c>
      <c r="C105" s="4">
        <v>125.05</v>
      </c>
      <c r="D105" s="4">
        <v>125.23</v>
      </c>
      <c r="E105" s="4">
        <v>123.75</v>
      </c>
      <c r="F105" s="4">
        <v>124.3</v>
      </c>
      <c r="G105" s="4">
        <v>153599100</v>
      </c>
      <c r="H105" s="4">
        <v>120.59</v>
      </c>
      <c r="I105" s="15">
        <f t="shared" si="1"/>
        <v>4.7923963621155012</v>
      </c>
      <c r="J105" s="16">
        <v>3.8218723822174283E-3</v>
      </c>
    </row>
    <row r="106" spans="1:10" x14ac:dyDescent="0.25">
      <c r="A106" s="4">
        <v>0</v>
      </c>
      <c r="B106" s="14">
        <v>40532</v>
      </c>
      <c r="C106" s="4">
        <v>124.64</v>
      </c>
      <c r="D106" s="4">
        <v>125.82</v>
      </c>
      <c r="E106" s="4">
        <v>123.98</v>
      </c>
      <c r="F106" s="4">
        <v>125.6</v>
      </c>
      <c r="G106" s="4">
        <v>90745700</v>
      </c>
      <c r="H106" s="4">
        <v>121.85</v>
      </c>
      <c r="I106" s="15">
        <f t="shared" si="1"/>
        <v>4.8027907800712155</v>
      </c>
      <c r="J106" s="16">
        <v>1.0394417955714275E-2</v>
      </c>
    </row>
    <row r="107" spans="1:10" x14ac:dyDescent="0.25">
      <c r="A107" s="4">
        <v>0</v>
      </c>
      <c r="B107" s="14">
        <v>40539</v>
      </c>
      <c r="C107" s="4">
        <v>125.13</v>
      </c>
      <c r="D107" s="4">
        <v>126.2</v>
      </c>
      <c r="E107" s="4">
        <v>125.04</v>
      </c>
      <c r="F107" s="4">
        <v>125.75</v>
      </c>
      <c r="G107" s="4">
        <v>67860800</v>
      </c>
      <c r="H107" s="4">
        <v>122</v>
      </c>
      <c r="I107" s="15">
        <f t="shared" si="1"/>
        <v>4.8040210447332568</v>
      </c>
      <c r="J107" s="16">
        <v>1.2302646620412361E-3</v>
      </c>
    </row>
    <row r="108" spans="1:10" x14ac:dyDescent="0.25">
      <c r="A108" s="4">
        <v>0</v>
      </c>
      <c r="B108" s="14">
        <v>40546</v>
      </c>
      <c r="C108" s="4">
        <v>126.71</v>
      </c>
      <c r="D108" s="4">
        <v>127.83</v>
      </c>
      <c r="E108" s="4">
        <v>125.7</v>
      </c>
      <c r="F108" s="4">
        <v>127.14</v>
      </c>
      <c r="G108" s="4">
        <v>137732700</v>
      </c>
      <c r="H108" s="4">
        <v>123.35</v>
      </c>
      <c r="I108" s="15">
        <f t="shared" si="1"/>
        <v>4.8150258429753654</v>
      </c>
      <c r="J108" s="16">
        <v>1.1004798242108649E-2</v>
      </c>
    </row>
    <row r="109" spans="1:10" x14ac:dyDescent="0.25">
      <c r="A109" s="4">
        <v>0</v>
      </c>
      <c r="B109" s="14">
        <v>40553</v>
      </c>
      <c r="C109" s="4">
        <v>126.58</v>
      </c>
      <c r="D109" s="4">
        <v>129.33000000000001</v>
      </c>
      <c r="E109" s="4">
        <v>126.2</v>
      </c>
      <c r="F109" s="4">
        <v>129.30000000000001</v>
      </c>
      <c r="G109" s="4">
        <v>117468800</v>
      </c>
      <c r="H109" s="4">
        <v>125.44</v>
      </c>
      <c r="I109" s="15">
        <f t="shared" si="1"/>
        <v>4.8318275566020974</v>
      </c>
      <c r="J109" s="16">
        <v>1.6801713626731996E-2</v>
      </c>
    </row>
    <row r="110" spans="1:10" x14ac:dyDescent="0.25">
      <c r="A110" s="4">
        <v>0</v>
      </c>
      <c r="B110" s="14">
        <v>40561</v>
      </c>
      <c r="C110" s="4">
        <v>129.18</v>
      </c>
      <c r="D110" s="4">
        <v>129.63999999999999</v>
      </c>
      <c r="E110" s="4">
        <v>127.13</v>
      </c>
      <c r="F110" s="4">
        <v>128.37</v>
      </c>
      <c r="G110" s="4">
        <v>148392000</v>
      </c>
      <c r="H110" s="4">
        <v>124.54</v>
      </c>
      <c r="I110" s="15">
        <f t="shared" si="1"/>
        <v>4.8246269494443057</v>
      </c>
      <c r="J110" s="16">
        <v>-7.2006071577916941E-3</v>
      </c>
    </row>
    <row r="111" spans="1:10" x14ac:dyDescent="0.25">
      <c r="A111" s="4">
        <v>0</v>
      </c>
      <c r="B111" s="14">
        <v>40567</v>
      </c>
      <c r="C111" s="4">
        <v>128.29</v>
      </c>
      <c r="D111" s="4">
        <v>130.35</v>
      </c>
      <c r="E111" s="4">
        <v>127.51</v>
      </c>
      <c r="F111" s="4">
        <v>127.72</v>
      </c>
      <c r="G111" s="4">
        <v>168297800</v>
      </c>
      <c r="H111" s="4">
        <v>123.91</v>
      </c>
      <c r="I111" s="15">
        <f t="shared" si="1"/>
        <v>4.8195554956284017</v>
      </c>
      <c r="J111" s="16">
        <v>-5.0714538159040146E-3</v>
      </c>
    </row>
    <row r="112" spans="1:10" x14ac:dyDescent="0.25">
      <c r="A112" s="4">
        <v>0</v>
      </c>
      <c r="B112" s="14">
        <v>40574</v>
      </c>
      <c r="C112" s="4">
        <v>128.07</v>
      </c>
      <c r="D112" s="4">
        <v>131.19999999999999</v>
      </c>
      <c r="E112" s="4">
        <v>127.75</v>
      </c>
      <c r="F112" s="4">
        <v>131.15</v>
      </c>
      <c r="G112" s="4">
        <v>143011300</v>
      </c>
      <c r="H112" s="4">
        <v>127.24</v>
      </c>
      <c r="I112" s="15">
        <f t="shared" si="1"/>
        <v>4.8460750668809434</v>
      </c>
      <c r="J112" s="16">
        <v>2.6519571252541674E-2</v>
      </c>
    </row>
    <row r="113" spans="1:10" x14ac:dyDescent="0.25">
      <c r="A113" s="4">
        <v>0</v>
      </c>
      <c r="B113" s="14">
        <v>40581</v>
      </c>
      <c r="C113" s="4">
        <v>131.44</v>
      </c>
      <c r="D113" s="4">
        <v>133.28</v>
      </c>
      <c r="E113" s="4">
        <v>131.30000000000001</v>
      </c>
      <c r="F113" s="4">
        <v>133.11000000000001</v>
      </c>
      <c r="G113" s="4">
        <v>131673400</v>
      </c>
      <c r="H113" s="4">
        <v>129.13999999999999</v>
      </c>
      <c r="I113" s="15">
        <f t="shared" si="1"/>
        <v>4.860897087198321</v>
      </c>
      <c r="J113" s="16">
        <v>1.4822020317377671E-2</v>
      </c>
    </row>
    <row r="114" spans="1:10" x14ac:dyDescent="0.25">
      <c r="A114" s="4">
        <v>0</v>
      </c>
      <c r="B114" s="14">
        <v>40588</v>
      </c>
      <c r="C114" s="4">
        <v>133.03</v>
      </c>
      <c r="D114" s="4">
        <v>134.69</v>
      </c>
      <c r="E114" s="4">
        <v>132.32</v>
      </c>
      <c r="F114" s="4">
        <v>134.53</v>
      </c>
      <c r="G114" s="4">
        <v>118252500</v>
      </c>
      <c r="H114" s="4">
        <v>130.51</v>
      </c>
      <c r="I114" s="15">
        <f t="shared" si="1"/>
        <v>4.8714498521794365</v>
      </c>
      <c r="J114" s="16">
        <v>1.0552764981115459E-2</v>
      </c>
    </row>
    <row r="115" spans="1:10" x14ac:dyDescent="0.25">
      <c r="A115" s="4">
        <v>0</v>
      </c>
      <c r="B115" s="14">
        <v>40596</v>
      </c>
      <c r="C115" s="4">
        <v>133.12</v>
      </c>
      <c r="D115" s="4">
        <v>134.56</v>
      </c>
      <c r="E115" s="4">
        <v>129.69999999999999</v>
      </c>
      <c r="F115" s="4">
        <v>132.33000000000001</v>
      </c>
      <c r="G115" s="4">
        <v>215704600</v>
      </c>
      <c r="H115" s="4">
        <v>128.38</v>
      </c>
      <c r="I115" s="15">
        <f t="shared" si="1"/>
        <v>4.8549946158836317</v>
      </c>
      <c r="J115" s="16">
        <v>-1.6455236295804809E-2</v>
      </c>
    </row>
    <row r="116" spans="1:10" x14ac:dyDescent="0.25">
      <c r="A116" s="4">
        <v>0</v>
      </c>
      <c r="B116" s="14">
        <v>40602</v>
      </c>
      <c r="C116" s="4">
        <v>132.82</v>
      </c>
      <c r="D116" s="4">
        <v>133.69</v>
      </c>
      <c r="E116" s="4">
        <v>130.35</v>
      </c>
      <c r="F116" s="4">
        <v>132.47</v>
      </c>
      <c r="G116" s="4">
        <v>210822100</v>
      </c>
      <c r="H116" s="4">
        <v>128.52000000000001</v>
      </c>
      <c r="I116" s="15">
        <f t="shared" si="1"/>
        <v>4.8560845342476577</v>
      </c>
      <c r="J116" s="16">
        <v>1.0899183640260546E-3</v>
      </c>
    </row>
    <row r="117" spans="1:10" x14ac:dyDescent="0.25">
      <c r="A117" s="4">
        <v>0</v>
      </c>
      <c r="B117" s="14">
        <v>40609</v>
      </c>
      <c r="C117" s="4">
        <v>132.86000000000001</v>
      </c>
      <c r="D117" s="4">
        <v>133.16</v>
      </c>
      <c r="E117" s="4">
        <v>129.49</v>
      </c>
      <c r="F117" s="4">
        <v>130.84</v>
      </c>
      <c r="G117" s="4">
        <v>214425000</v>
      </c>
      <c r="H117" s="4">
        <v>126.93</v>
      </c>
      <c r="I117" s="15">
        <f t="shared" si="1"/>
        <v>4.8436357534000862</v>
      </c>
      <c r="J117" s="16">
        <v>-1.2448780847571506E-2</v>
      </c>
    </row>
    <row r="118" spans="1:10" x14ac:dyDescent="0.25">
      <c r="A118" s="4">
        <v>0</v>
      </c>
      <c r="B118" s="14">
        <v>40616</v>
      </c>
      <c r="C118" s="4">
        <v>129.99</v>
      </c>
      <c r="D118" s="4">
        <v>130.47999999999999</v>
      </c>
      <c r="E118" s="4">
        <v>125.28</v>
      </c>
      <c r="F118" s="4">
        <v>127.76</v>
      </c>
      <c r="G118" s="4">
        <v>309593700</v>
      </c>
      <c r="H118" s="4">
        <v>124.48</v>
      </c>
      <c r="I118" s="15">
        <f t="shared" si="1"/>
        <v>4.8241450604300811</v>
      </c>
      <c r="J118" s="16">
        <v>-1.9490692970005163E-2</v>
      </c>
    </row>
    <row r="119" spans="1:10" x14ac:dyDescent="0.25">
      <c r="A119" s="4">
        <v>0</v>
      </c>
      <c r="B119" s="14">
        <v>40623</v>
      </c>
      <c r="C119" s="4">
        <v>129.35</v>
      </c>
      <c r="D119" s="4">
        <v>131.87</v>
      </c>
      <c r="E119" s="4">
        <v>128.32</v>
      </c>
      <c r="F119" s="4">
        <v>131.30000000000001</v>
      </c>
      <c r="G119" s="4">
        <v>149381300</v>
      </c>
      <c r="H119" s="4">
        <v>127.93</v>
      </c>
      <c r="I119" s="15">
        <f t="shared" si="1"/>
        <v>4.8514832393289433</v>
      </c>
      <c r="J119" s="16">
        <v>2.7338178898862253E-2</v>
      </c>
    </row>
    <row r="120" spans="1:10" x14ac:dyDescent="0.25">
      <c r="A120" s="4">
        <v>0</v>
      </c>
      <c r="B120" s="14">
        <v>40630</v>
      </c>
      <c r="C120" s="4">
        <v>131.58000000000001</v>
      </c>
      <c r="D120" s="4">
        <v>133.77000000000001</v>
      </c>
      <c r="E120" s="4">
        <v>130.44</v>
      </c>
      <c r="F120" s="4">
        <v>133.15</v>
      </c>
      <c r="G120" s="4">
        <v>132356600</v>
      </c>
      <c r="H120" s="4">
        <v>129.74</v>
      </c>
      <c r="I120" s="15">
        <f t="shared" si="1"/>
        <v>4.8655324477849096</v>
      </c>
      <c r="J120" s="16">
        <v>1.4049208455966244E-2</v>
      </c>
    </row>
    <row r="121" spans="1:10" x14ac:dyDescent="0.25">
      <c r="A121" s="4">
        <v>0</v>
      </c>
      <c r="B121" s="14">
        <v>40637</v>
      </c>
      <c r="C121" s="4">
        <v>133.43</v>
      </c>
      <c r="D121" s="4">
        <v>134</v>
      </c>
      <c r="E121" s="4">
        <v>132.31</v>
      </c>
      <c r="F121" s="4">
        <v>132.86000000000001</v>
      </c>
      <c r="G121" s="4">
        <v>132164800</v>
      </c>
      <c r="H121" s="4">
        <v>129.44999999999999</v>
      </c>
      <c r="I121" s="15">
        <f t="shared" si="1"/>
        <v>4.8632947061975464</v>
      </c>
      <c r="J121" s="16">
        <v>-2.2377415873631179E-3</v>
      </c>
    </row>
    <row r="122" spans="1:10" x14ac:dyDescent="0.25">
      <c r="A122" s="4">
        <v>0</v>
      </c>
      <c r="B122" s="14">
        <v>40644</v>
      </c>
      <c r="C122" s="4">
        <v>133</v>
      </c>
      <c r="D122" s="4">
        <v>133.44999999999999</v>
      </c>
      <c r="E122" s="4">
        <v>130.27000000000001</v>
      </c>
      <c r="F122" s="4">
        <v>132.04</v>
      </c>
      <c r="G122" s="4">
        <v>155171700</v>
      </c>
      <c r="H122" s="4">
        <v>128.66</v>
      </c>
      <c r="I122" s="15">
        <f t="shared" si="1"/>
        <v>4.8571732659828539</v>
      </c>
      <c r="J122" s="16">
        <v>-6.1214402146925195E-3</v>
      </c>
    </row>
    <row r="123" spans="1:10" x14ac:dyDescent="0.25">
      <c r="A123" s="4">
        <v>0</v>
      </c>
      <c r="B123" s="14">
        <v>40651</v>
      </c>
      <c r="C123" s="4">
        <v>130.59</v>
      </c>
      <c r="D123" s="4">
        <v>133.84</v>
      </c>
      <c r="E123" s="4">
        <v>129.51</v>
      </c>
      <c r="F123" s="4">
        <v>133.78</v>
      </c>
      <c r="G123" s="4">
        <v>156771800</v>
      </c>
      <c r="H123" s="4">
        <v>130.35</v>
      </c>
      <c r="I123" s="15">
        <f t="shared" si="1"/>
        <v>4.8702231403795109</v>
      </c>
      <c r="J123" s="16">
        <v>1.3049874396656946E-2</v>
      </c>
    </row>
    <row r="124" spans="1:10" x14ac:dyDescent="0.25">
      <c r="A124" s="4">
        <v>0</v>
      </c>
      <c r="B124" s="14">
        <v>40658</v>
      </c>
      <c r="C124" s="4">
        <v>133.68</v>
      </c>
      <c r="D124" s="4">
        <v>136.57</v>
      </c>
      <c r="E124" s="4">
        <v>133.19999999999999</v>
      </c>
      <c r="F124" s="4">
        <v>136.43</v>
      </c>
      <c r="G124" s="4">
        <v>119054600</v>
      </c>
      <c r="H124" s="4">
        <v>132.93</v>
      </c>
      <c r="I124" s="15">
        <f t="shared" si="1"/>
        <v>4.8898226738795083</v>
      </c>
      <c r="J124" s="16">
        <v>1.9599533499997435E-2</v>
      </c>
    </row>
    <row r="125" spans="1:10" x14ac:dyDescent="0.25">
      <c r="A125" s="4">
        <v>0</v>
      </c>
      <c r="B125" s="14">
        <v>40665</v>
      </c>
      <c r="C125" s="4">
        <v>137.07</v>
      </c>
      <c r="D125" s="4">
        <v>137.18</v>
      </c>
      <c r="E125" s="4">
        <v>133.02000000000001</v>
      </c>
      <c r="F125" s="4">
        <v>134.19999999999999</v>
      </c>
      <c r="G125" s="4">
        <v>179403800</v>
      </c>
      <c r="H125" s="4">
        <v>130.76</v>
      </c>
      <c r="I125" s="15">
        <f t="shared" si="1"/>
        <v>4.8733635818560099</v>
      </c>
      <c r="J125" s="16">
        <v>-1.6459092023498378E-2</v>
      </c>
    </row>
    <row r="126" spans="1:10" x14ac:dyDescent="0.25">
      <c r="A126" s="4">
        <v>0</v>
      </c>
      <c r="B126" s="14">
        <v>40672</v>
      </c>
      <c r="C126" s="4">
        <v>134.19</v>
      </c>
      <c r="D126" s="4">
        <v>136.11000000000001</v>
      </c>
      <c r="E126" s="4">
        <v>133.38999999999999</v>
      </c>
      <c r="F126" s="4">
        <v>134.04</v>
      </c>
      <c r="G126" s="4">
        <v>150294200</v>
      </c>
      <c r="H126" s="4">
        <v>130.6</v>
      </c>
      <c r="I126" s="15">
        <f t="shared" si="1"/>
        <v>4.8721392168423305</v>
      </c>
      <c r="J126" s="16">
        <v>-1.224365013679396E-3</v>
      </c>
    </row>
    <row r="127" spans="1:10" x14ac:dyDescent="0.25">
      <c r="A127" s="4">
        <v>0</v>
      </c>
      <c r="B127" s="14">
        <v>40679</v>
      </c>
      <c r="C127" s="4">
        <v>133.56</v>
      </c>
      <c r="D127" s="4">
        <v>135.03</v>
      </c>
      <c r="E127" s="4">
        <v>132.12</v>
      </c>
      <c r="F127" s="4">
        <v>133.61000000000001</v>
      </c>
      <c r="G127" s="4">
        <v>154332700</v>
      </c>
      <c r="H127" s="4">
        <v>130.18</v>
      </c>
      <c r="I127" s="15">
        <f t="shared" si="1"/>
        <v>4.868918108144241</v>
      </c>
      <c r="J127" s="16">
        <v>-3.2211086980895587E-3</v>
      </c>
    </row>
    <row r="128" spans="1:10" x14ac:dyDescent="0.25">
      <c r="A128" s="4">
        <v>0</v>
      </c>
      <c r="B128" s="14">
        <v>40686</v>
      </c>
      <c r="C128" s="4">
        <v>131.97999999999999</v>
      </c>
      <c r="D128" s="4">
        <v>133.87</v>
      </c>
      <c r="E128" s="4">
        <v>131.38</v>
      </c>
      <c r="F128" s="4">
        <v>133.51</v>
      </c>
      <c r="G128" s="4">
        <v>150544300</v>
      </c>
      <c r="H128" s="4">
        <v>130.09</v>
      </c>
      <c r="I128" s="15">
        <f t="shared" si="1"/>
        <v>4.8682265186134677</v>
      </c>
      <c r="J128" s="16">
        <v>-6.9158953077330665E-4</v>
      </c>
    </row>
    <row r="129" spans="1:10" x14ac:dyDescent="0.25">
      <c r="A129" s="4">
        <v>0</v>
      </c>
      <c r="B129" s="14">
        <v>40694</v>
      </c>
      <c r="C129" s="4">
        <v>134.77000000000001</v>
      </c>
      <c r="D129" s="4">
        <v>134.91999999999999</v>
      </c>
      <c r="E129" s="4">
        <v>130.08000000000001</v>
      </c>
      <c r="F129" s="4">
        <v>130.41999999999999</v>
      </c>
      <c r="G129" s="4">
        <v>208245600</v>
      </c>
      <c r="H129" s="4">
        <v>127.08</v>
      </c>
      <c r="I129" s="15">
        <f t="shared" si="1"/>
        <v>4.8448168094013155</v>
      </c>
      <c r="J129" s="16">
        <v>-2.340970921215213E-2</v>
      </c>
    </row>
    <row r="130" spans="1:10" x14ac:dyDescent="0.25">
      <c r="A130" s="4">
        <v>0</v>
      </c>
      <c r="B130" s="14">
        <v>40700</v>
      </c>
      <c r="C130" s="4">
        <v>130.09</v>
      </c>
      <c r="D130" s="4">
        <v>130.36000000000001</v>
      </c>
      <c r="E130" s="4">
        <v>127.26</v>
      </c>
      <c r="F130" s="4">
        <v>127.6</v>
      </c>
      <c r="G130" s="4">
        <v>187980300</v>
      </c>
      <c r="H130" s="4">
        <v>124.33</v>
      </c>
      <c r="I130" s="15">
        <f t="shared" si="1"/>
        <v>4.8229393209648466</v>
      </c>
      <c r="J130" s="16">
        <v>-2.1877488436468973E-2</v>
      </c>
    </row>
    <row r="131" spans="1:10" x14ac:dyDescent="0.25">
      <c r="A131" s="4">
        <v>0</v>
      </c>
      <c r="B131" s="14">
        <v>40707</v>
      </c>
      <c r="C131" s="4">
        <v>127.89</v>
      </c>
      <c r="D131" s="4">
        <v>129.77000000000001</v>
      </c>
      <c r="E131" s="4">
        <v>126.32</v>
      </c>
      <c r="F131" s="4">
        <v>127.05</v>
      </c>
      <c r="G131" s="4">
        <v>242089100</v>
      </c>
      <c r="H131" s="4">
        <v>124.41</v>
      </c>
      <c r="I131" s="15">
        <f t="shared" si="1"/>
        <v>4.8235825629263998</v>
      </c>
      <c r="J131" s="16">
        <v>6.4324196155318702E-4</v>
      </c>
    </row>
    <row r="132" spans="1:10" x14ac:dyDescent="0.25">
      <c r="A132" s="4">
        <v>0</v>
      </c>
      <c r="B132" s="14">
        <v>40714</v>
      </c>
      <c r="C132" s="4">
        <v>126.62</v>
      </c>
      <c r="D132" s="4">
        <v>129.81</v>
      </c>
      <c r="E132" s="4">
        <v>126.19</v>
      </c>
      <c r="F132" s="4">
        <v>126.81</v>
      </c>
      <c r="G132" s="4">
        <v>217951000</v>
      </c>
      <c r="H132" s="4">
        <v>124.17</v>
      </c>
      <c r="I132" s="15">
        <f t="shared" ref="I132:I195" si="2">LN(H132)</f>
        <v>4.8216515944287508</v>
      </c>
      <c r="J132" s="16">
        <v>-1.930968497648955E-3</v>
      </c>
    </row>
    <row r="133" spans="1:10" x14ac:dyDescent="0.25">
      <c r="A133" s="4">
        <v>0</v>
      </c>
      <c r="B133" s="14">
        <v>40721</v>
      </c>
      <c r="C133" s="4">
        <v>126.89</v>
      </c>
      <c r="D133" s="4">
        <v>134.1</v>
      </c>
      <c r="E133" s="4">
        <v>126.64</v>
      </c>
      <c r="F133" s="4">
        <v>133.91999999999999</v>
      </c>
      <c r="G133" s="4">
        <v>200927700</v>
      </c>
      <c r="H133" s="4">
        <v>131.13</v>
      </c>
      <c r="I133" s="15">
        <f t="shared" si="2"/>
        <v>4.8761891975433329</v>
      </c>
      <c r="J133" s="16">
        <v>5.4537603114582112E-2</v>
      </c>
    </row>
    <row r="134" spans="1:10" x14ac:dyDescent="0.25">
      <c r="A134" s="4">
        <v>0</v>
      </c>
      <c r="B134" s="14">
        <v>40729</v>
      </c>
      <c r="C134" s="4">
        <v>133.78</v>
      </c>
      <c r="D134" s="4">
        <v>135.69999999999999</v>
      </c>
      <c r="E134" s="4">
        <v>133.11000000000001</v>
      </c>
      <c r="F134" s="4">
        <v>134.4</v>
      </c>
      <c r="G134" s="4">
        <v>168475800</v>
      </c>
      <c r="H134" s="4">
        <v>131.6</v>
      </c>
      <c r="I134" s="15">
        <f t="shared" si="2"/>
        <v>4.8797670188912168</v>
      </c>
      <c r="J134" s="16">
        <v>3.5778213478838694E-3</v>
      </c>
    </row>
    <row r="135" spans="1:10" x14ac:dyDescent="0.25">
      <c r="A135" s="4">
        <v>0</v>
      </c>
      <c r="B135" s="14">
        <v>40735</v>
      </c>
      <c r="C135" s="4">
        <v>132.75</v>
      </c>
      <c r="D135" s="4">
        <v>133.22</v>
      </c>
      <c r="E135" s="4">
        <v>130.68</v>
      </c>
      <c r="F135" s="4">
        <v>131.69</v>
      </c>
      <c r="G135" s="4">
        <v>212156300</v>
      </c>
      <c r="H135" s="4">
        <v>128.94999999999999</v>
      </c>
      <c r="I135" s="15">
        <f t="shared" si="2"/>
        <v>4.8594247323273541</v>
      </c>
      <c r="J135" s="16">
        <v>-2.0342286563862721E-2</v>
      </c>
    </row>
    <row r="136" spans="1:10" x14ac:dyDescent="0.25">
      <c r="A136" s="4">
        <v>0</v>
      </c>
      <c r="B136" s="14">
        <v>40742</v>
      </c>
      <c r="C136" s="4">
        <v>131.08000000000001</v>
      </c>
      <c r="D136" s="4">
        <v>134.82</v>
      </c>
      <c r="E136" s="4">
        <v>129.63</v>
      </c>
      <c r="F136" s="4">
        <v>134.58000000000001</v>
      </c>
      <c r="G136" s="4">
        <v>174367600</v>
      </c>
      <c r="H136" s="4">
        <v>131.78</v>
      </c>
      <c r="I136" s="15">
        <f t="shared" si="2"/>
        <v>4.8811338654856735</v>
      </c>
      <c r="J136" s="16">
        <v>2.170913315831946E-2</v>
      </c>
    </row>
    <row r="137" spans="1:10" x14ac:dyDescent="0.25">
      <c r="A137" s="4">
        <v>0</v>
      </c>
      <c r="B137" s="14">
        <v>40749</v>
      </c>
      <c r="C137" s="4">
        <v>133.30000000000001</v>
      </c>
      <c r="D137" s="4">
        <v>134.49</v>
      </c>
      <c r="E137" s="4">
        <v>127.97</v>
      </c>
      <c r="F137" s="4">
        <v>129.33000000000001</v>
      </c>
      <c r="G137" s="4">
        <v>206386000</v>
      </c>
      <c r="H137" s="4">
        <v>126.64</v>
      </c>
      <c r="I137" s="15">
        <f t="shared" si="2"/>
        <v>4.8413484155727566</v>
      </c>
      <c r="J137" s="16">
        <v>-3.9785449912916881E-2</v>
      </c>
    </row>
    <row r="138" spans="1:10" x14ac:dyDescent="0.25">
      <c r="A138" s="4">
        <v>0</v>
      </c>
      <c r="B138" s="14">
        <v>40756</v>
      </c>
      <c r="C138" s="4">
        <v>130.84</v>
      </c>
      <c r="D138" s="4">
        <v>130.96</v>
      </c>
      <c r="E138" s="4">
        <v>116.86</v>
      </c>
      <c r="F138" s="4">
        <v>120.08</v>
      </c>
      <c r="G138" s="4">
        <v>443923300</v>
      </c>
      <c r="H138" s="4">
        <v>117.58</v>
      </c>
      <c r="I138" s="15">
        <f t="shared" si="2"/>
        <v>4.7671189529741085</v>
      </c>
      <c r="J138" s="16">
        <v>-7.4229462598648155E-2</v>
      </c>
    </row>
    <row r="139" spans="1:10" x14ac:dyDescent="0.25">
      <c r="A139" s="4">
        <v>0</v>
      </c>
      <c r="B139" s="14">
        <v>40763</v>
      </c>
      <c r="C139" s="4">
        <v>116.91</v>
      </c>
      <c r="D139" s="4">
        <v>120.12</v>
      </c>
      <c r="E139" s="4">
        <v>110.27</v>
      </c>
      <c r="F139" s="4">
        <v>118.12</v>
      </c>
      <c r="G139" s="4">
        <v>576882200</v>
      </c>
      <c r="H139" s="4">
        <v>115.66</v>
      </c>
      <c r="I139" s="15">
        <f t="shared" si="2"/>
        <v>4.7506548527300723</v>
      </c>
      <c r="J139" s="16">
        <v>-1.6464100244036217E-2</v>
      </c>
    </row>
    <row r="140" spans="1:10" x14ac:dyDescent="0.25">
      <c r="A140" s="4">
        <v>0</v>
      </c>
      <c r="B140" s="14">
        <v>40770</v>
      </c>
      <c r="C140" s="4">
        <v>119.19</v>
      </c>
      <c r="D140" s="4">
        <v>121.2</v>
      </c>
      <c r="E140" s="4">
        <v>112.5</v>
      </c>
      <c r="F140" s="4">
        <v>112.64</v>
      </c>
      <c r="G140" s="4">
        <v>346468900</v>
      </c>
      <c r="H140" s="4">
        <v>110.3</v>
      </c>
      <c r="I140" s="15">
        <f t="shared" si="2"/>
        <v>4.7032039262594569</v>
      </c>
      <c r="J140" s="16">
        <v>-4.7450926470615329E-2</v>
      </c>
    </row>
    <row r="141" spans="1:10" x14ac:dyDescent="0.25">
      <c r="A141" s="4">
        <v>0</v>
      </c>
      <c r="B141" s="14">
        <v>40777</v>
      </c>
      <c r="C141" s="4">
        <v>115.17</v>
      </c>
      <c r="D141" s="4">
        <v>119.4</v>
      </c>
      <c r="E141" s="4">
        <v>112.41</v>
      </c>
      <c r="F141" s="4">
        <v>117.97</v>
      </c>
      <c r="G141" s="4">
        <v>295991600</v>
      </c>
      <c r="H141" s="4">
        <v>115.52</v>
      </c>
      <c r="I141" s="15">
        <f t="shared" si="2"/>
        <v>4.7494436751445157</v>
      </c>
      <c r="J141" s="16">
        <v>4.6239748885058773E-2</v>
      </c>
    </row>
    <row r="142" spans="1:10" x14ac:dyDescent="0.25">
      <c r="A142" s="4">
        <v>0</v>
      </c>
      <c r="B142" s="14">
        <v>40784</v>
      </c>
      <c r="C142" s="4">
        <v>119.56</v>
      </c>
      <c r="D142" s="4">
        <v>123.51</v>
      </c>
      <c r="E142" s="4">
        <v>117.43</v>
      </c>
      <c r="F142" s="4">
        <v>117.85</v>
      </c>
      <c r="G142" s="4">
        <v>248844800</v>
      </c>
      <c r="H142" s="4">
        <v>115.4</v>
      </c>
      <c r="I142" s="15">
        <f t="shared" si="2"/>
        <v>4.7484043540739993</v>
      </c>
      <c r="J142" s="16">
        <v>-1.039321070516408E-3</v>
      </c>
    </row>
    <row r="143" spans="1:10" x14ac:dyDescent="0.25">
      <c r="A143" s="4">
        <v>0</v>
      </c>
      <c r="B143" s="14">
        <v>40792</v>
      </c>
      <c r="C143" s="4">
        <v>114.39</v>
      </c>
      <c r="D143" s="4">
        <v>120.94</v>
      </c>
      <c r="E143" s="4">
        <v>114.38</v>
      </c>
      <c r="F143" s="4">
        <v>115.92</v>
      </c>
      <c r="G143" s="4">
        <v>281424200</v>
      </c>
      <c r="H143" s="4">
        <v>113.51</v>
      </c>
      <c r="I143" s="15">
        <f t="shared" si="2"/>
        <v>4.7318909387672479</v>
      </c>
      <c r="J143" s="16">
        <v>-1.6513415306751433E-2</v>
      </c>
    </row>
    <row r="144" spans="1:10" x14ac:dyDescent="0.25">
      <c r="A144" s="4">
        <v>0</v>
      </c>
      <c r="B144" s="14">
        <v>40798</v>
      </c>
      <c r="C144" s="4">
        <v>114.47</v>
      </c>
      <c r="D144" s="4">
        <v>121.97</v>
      </c>
      <c r="E144" s="4">
        <v>114.05</v>
      </c>
      <c r="F144" s="4">
        <v>121.52</v>
      </c>
      <c r="G144" s="4">
        <v>301800600</v>
      </c>
      <c r="H144" s="4">
        <v>119.61</v>
      </c>
      <c r="I144" s="15">
        <f t="shared" si="2"/>
        <v>4.784236450061373</v>
      </c>
      <c r="J144" s="16">
        <v>5.2345511294125124E-2</v>
      </c>
    </row>
    <row r="145" spans="1:10" x14ac:dyDescent="0.25">
      <c r="A145" s="4">
        <v>0</v>
      </c>
      <c r="B145" s="14">
        <v>40805</v>
      </c>
      <c r="C145" s="4">
        <v>119.53</v>
      </c>
      <c r="D145" s="4">
        <v>121.99</v>
      </c>
      <c r="E145" s="4">
        <v>111.3</v>
      </c>
      <c r="F145" s="4">
        <v>113.54</v>
      </c>
      <c r="G145" s="4">
        <v>319570800</v>
      </c>
      <c r="H145" s="4">
        <v>111.75</v>
      </c>
      <c r="I145" s="15">
        <f t="shared" si="2"/>
        <v>4.7162642334936784</v>
      </c>
      <c r="J145" s="16">
        <v>-6.7972216567694588E-2</v>
      </c>
    </row>
    <row r="146" spans="1:10" x14ac:dyDescent="0.25">
      <c r="A146" s="4">
        <v>0</v>
      </c>
      <c r="B146" s="14">
        <v>40812</v>
      </c>
      <c r="C146" s="4">
        <v>114.61</v>
      </c>
      <c r="D146" s="4">
        <v>119.56</v>
      </c>
      <c r="E146" s="4">
        <v>112.98</v>
      </c>
      <c r="F146" s="4">
        <v>113.15</v>
      </c>
      <c r="G146" s="4">
        <v>289125100</v>
      </c>
      <c r="H146" s="4">
        <v>111.37</v>
      </c>
      <c r="I146" s="15">
        <f t="shared" si="2"/>
        <v>4.7128579914050093</v>
      </c>
      <c r="J146" s="16">
        <v>-3.4062420886691314E-3</v>
      </c>
    </row>
    <row r="147" spans="1:10" x14ac:dyDescent="0.25">
      <c r="A147" s="4">
        <v>0</v>
      </c>
      <c r="B147" s="14">
        <v>40819</v>
      </c>
      <c r="C147" s="4">
        <v>112.49</v>
      </c>
      <c r="D147" s="4">
        <v>117.25</v>
      </c>
      <c r="E147" s="4">
        <v>107.43</v>
      </c>
      <c r="F147" s="4">
        <v>115.71</v>
      </c>
      <c r="G147" s="4">
        <v>335776200</v>
      </c>
      <c r="H147" s="4">
        <v>113.89</v>
      </c>
      <c r="I147" s="15">
        <f t="shared" si="2"/>
        <v>4.7352330702862595</v>
      </c>
      <c r="J147" s="16">
        <v>2.2375078881250232E-2</v>
      </c>
    </row>
    <row r="148" spans="1:10" x14ac:dyDescent="0.25">
      <c r="A148" s="4">
        <v>0</v>
      </c>
      <c r="B148" s="14">
        <v>40826</v>
      </c>
      <c r="C148" s="4">
        <v>117.68</v>
      </c>
      <c r="D148" s="4">
        <v>122.6</v>
      </c>
      <c r="E148" s="4">
        <v>117.67</v>
      </c>
      <c r="F148" s="4">
        <v>122.57</v>
      </c>
      <c r="G148" s="4">
        <v>228971200</v>
      </c>
      <c r="H148" s="4">
        <v>120.64</v>
      </c>
      <c r="I148" s="15">
        <f t="shared" si="2"/>
        <v>4.7928109042596461</v>
      </c>
      <c r="J148" s="16">
        <v>5.7577833973386561E-2</v>
      </c>
    </row>
    <row r="149" spans="1:10" x14ac:dyDescent="0.25">
      <c r="A149" s="4">
        <v>0</v>
      </c>
      <c r="B149" s="14">
        <v>40833</v>
      </c>
      <c r="C149" s="4">
        <v>121.99</v>
      </c>
      <c r="D149" s="4">
        <v>124.12</v>
      </c>
      <c r="E149" s="4">
        <v>119.2</v>
      </c>
      <c r="F149" s="4">
        <v>123.97</v>
      </c>
      <c r="G149" s="4">
        <v>257769100</v>
      </c>
      <c r="H149" s="4">
        <v>122.02</v>
      </c>
      <c r="I149" s="15">
        <f t="shared" si="2"/>
        <v>4.8041849657237066</v>
      </c>
      <c r="J149" s="16">
        <v>1.1374061464060503E-2</v>
      </c>
    </row>
    <row r="150" spans="1:10" x14ac:dyDescent="0.25">
      <c r="A150" s="4">
        <v>0</v>
      </c>
      <c r="B150" s="14">
        <v>40840</v>
      </c>
      <c r="C150" s="4">
        <v>124.17</v>
      </c>
      <c r="D150" s="4">
        <v>129.41999999999999</v>
      </c>
      <c r="E150" s="4">
        <v>122.21</v>
      </c>
      <c r="F150" s="4">
        <v>128.6</v>
      </c>
      <c r="G150" s="4">
        <v>275998500</v>
      </c>
      <c r="H150" s="4">
        <v>126.58</v>
      </c>
      <c r="I150" s="15">
        <f t="shared" si="2"/>
        <v>4.8408745193471594</v>
      </c>
      <c r="J150" s="16">
        <v>3.6689553623452831E-2</v>
      </c>
    </row>
    <row r="151" spans="1:10" x14ac:dyDescent="0.25">
      <c r="A151" s="4">
        <v>0</v>
      </c>
      <c r="B151" s="14">
        <v>40847</v>
      </c>
      <c r="C151" s="4">
        <v>127.16</v>
      </c>
      <c r="D151" s="4">
        <v>128.62</v>
      </c>
      <c r="E151" s="4">
        <v>121.52</v>
      </c>
      <c r="F151" s="4">
        <v>125.48</v>
      </c>
      <c r="G151" s="4">
        <v>286163600</v>
      </c>
      <c r="H151" s="4">
        <v>123.51</v>
      </c>
      <c r="I151" s="15">
        <f t="shared" si="2"/>
        <v>4.8163221244499228</v>
      </c>
      <c r="J151" s="16">
        <v>-2.4552394897236596E-2</v>
      </c>
    </row>
    <row r="152" spans="1:10" x14ac:dyDescent="0.25">
      <c r="A152" s="4">
        <v>0</v>
      </c>
      <c r="B152" s="14">
        <v>40854</v>
      </c>
      <c r="C152" s="4">
        <v>125.39</v>
      </c>
      <c r="D152" s="4">
        <v>128.02000000000001</v>
      </c>
      <c r="E152" s="4">
        <v>122.86</v>
      </c>
      <c r="F152" s="4">
        <v>126.66</v>
      </c>
      <c r="G152" s="4">
        <v>236163200</v>
      </c>
      <c r="H152" s="4">
        <v>124.67</v>
      </c>
      <c r="I152" s="15">
        <f t="shared" si="2"/>
        <v>4.8256702463568839</v>
      </c>
      <c r="J152" s="16">
        <v>9.3481219069611043E-3</v>
      </c>
    </row>
    <row r="153" spans="1:10" x14ac:dyDescent="0.25">
      <c r="A153" s="4">
        <v>0</v>
      </c>
      <c r="B153" s="14">
        <v>40861</v>
      </c>
      <c r="C153" s="4">
        <v>126.19</v>
      </c>
      <c r="D153" s="4">
        <v>127.45</v>
      </c>
      <c r="E153" s="4">
        <v>121.23</v>
      </c>
      <c r="F153" s="4">
        <v>121.98</v>
      </c>
      <c r="G153" s="4">
        <v>225310000</v>
      </c>
      <c r="H153" s="4">
        <v>120.06</v>
      </c>
      <c r="I153" s="15">
        <f t="shared" si="2"/>
        <v>4.787991617823697</v>
      </c>
      <c r="J153" s="16">
        <v>-3.7678628533186931E-2</v>
      </c>
    </row>
    <row r="154" spans="1:10" x14ac:dyDescent="0.25">
      <c r="A154" s="4">
        <v>0</v>
      </c>
      <c r="B154" s="14">
        <v>40868</v>
      </c>
      <c r="C154" s="4">
        <v>120.2</v>
      </c>
      <c r="D154" s="4">
        <v>120.35</v>
      </c>
      <c r="E154" s="4">
        <v>116.2</v>
      </c>
      <c r="F154" s="4">
        <v>116.34</v>
      </c>
      <c r="G154" s="4">
        <v>192498100</v>
      </c>
      <c r="H154" s="4">
        <v>114.51</v>
      </c>
      <c r="I154" s="15">
        <f t="shared" si="2"/>
        <v>4.7406621554252482</v>
      </c>
      <c r="J154" s="16">
        <v>-4.7329462398448818E-2</v>
      </c>
    </row>
    <row r="155" spans="1:10" x14ac:dyDescent="0.25">
      <c r="A155" s="4">
        <v>0</v>
      </c>
      <c r="B155" s="14">
        <v>40875</v>
      </c>
      <c r="C155" s="4">
        <v>119.54</v>
      </c>
      <c r="D155" s="4">
        <v>126.5</v>
      </c>
      <c r="E155" s="4">
        <v>118.82</v>
      </c>
      <c r="F155" s="4">
        <v>124.86</v>
      </c>
      <c r="G155" s="4">
        <v>226486300</v>
      </c>
      <c r="H155" s="4">
        <v>122.89</v>
      </c>
      <c r="I155" s="15">
        <f t="shared" si="2"/>
        <v>4.8112896462965056</v>
      </c>
      <c r="J155" s="16">
        <v>7.0627490871257415E-2</v>
      </c>
    </row>
    <row r="156" spans="1:10" x14ac:dyDescent="0.25">
      <c r="A156" s="4">
        <v>0</v>
      </c>
      <c r="B156" s="14">
        <v>40882</v>
      </c>
      <c r="C156" s="4">
        <v>126.84</v>
      </c>
      <c r="D156" s="4">
        <v>127.26</v>
      </c>
      <c r="E156" s="4">
        <v>123.65</v>
      </c>
      <c r="F156" s="4">
        <v>126.05</v>
      </c>
      <c r="G156" s="4">
        <v>218376500</v>
      </c>
      <c r="H156" s="4">
        <v>124.07</v>
      </c>
      <c r="I156" s="15">
        <f t="shared" si="2"/>
        <v>4.8208459224547804</v>
      </c>
      <c r="J156" s="16">
        <v>9.5562761582748124E-3</v>
      </c>
    </row>
    <row r="157" spans="1:10" x14ac:dyDescent="0.25">
      <c r="A157" s="4">
        <v>0</v>
      </c>
      <c r="B157" s="14">
        <v>40889</v>
      </c>
      <c r="C157" s="4">
        <v>124.95</v>
      </c>
      <c r="D157" s="4">
        <v>125.57</v>
      </c>
      <c r="E157" s="4">
        <v>121.3</v>
      </c>
      <c r="F157" s="4">
        <v>121.59</v>
      </c>
      <c r="G157" s="4">
        <v>223839000</v>
      </c>
      <c r="H157" s="4">
        <v>120.44</v>
      </c>
      <c r="I157" s="15">
        <f t="shared" si="2"/>
        <v>4.7911517036135329</v>
      </c>
      <c r="J157" s="16">
        <v>-2.9694218841247455E-2</v>
      </c>
    </row>
    <row r="158" spans="1:10" x14ac:dyDescent="0.25">
      <c r="A158" s="4">
        <v>0</v>
      </c>
      <c r="B158" s="14">
        <v>40896</v>
      </c>
      <c r="C158" s="4">
        <v>122.06</v>
      </c>
      <c r="D158" s="4">
        <v>126.43</v>
      </c>
      <c r="E158" s="4">
        <v>120.03</v>
      </c>
      <c r="F158" s="4">
        <v>126.39</v>
      </c>
      <c r="G158" s="4">
        <v>163040900</v>
      </c>
      <c r="H158" s="4">
        <v>125.19</v>
      </c>
      <c r="I158" s="15">
        <f t="shared" si="2"/>
        <v>4.8298325832715712</v>
      </c>
      <c r="J158" s="16">
        <v>3.8680879658038236E-2</v>
      </c>
    </row>
    <row r="159" spans="1:10" x14ac:dyDescent="0.25">
      <c r="A159" s="4">
        <v>0</v>
      </c>
      <c r="B159" s="14">
        <v>40904</v>
      </c>
      <c r="C159" s="4">
        <v>126.17</v>
      </c>
      <c r="D159" s="4">
        <v>126.82</v>
      </c>
      <c r="E159" s="4">
        <v>124.73</v>
      </c>
      <c r="F159" s="4">
        <v>125.5</v>
      </c>
      <c r="G159" s="4">
        <v>106072200</v>
      </c>
      <c r="H159" s="4">
        <v>124.31</v>
      </c>
      <c r="I159" s="15">
        <f t="shared" si="2"/>
        <v>4.8227784458036238</v>
      </c>
      <c r="J159" s="16">
        <v>-7.0541374679473634E-3</v>
      </c>
    </row>
    <row r="160" spans="1:10" x14ac:dyDescent="0.25">
      <c r="A160" s="4">
        <v>0</v>
      </c>
      <c r="B160" s="14">
        <v>40911</v>
      </c>
      <c r="C160" s="4">
        <v>127.76</v>
      </c>
      <c r="D160" s="4">
        <v>128.38</v>
      </c>
      <c r="E160" s="4">
        <v>126.43</v>
      </c>
      <c r="F160" s="4">
        <v>127.71</v>
      </c>
      <c r="G160" s="4">
        <v>160707300</v>
      </c>
      <c r="H160" s="4">
        <v>126.5</v>
      </c>
      <c r="I160" s="15">
        <f t="shared" si="2"/>
        <v>4.8402423081675749</v>
      </c>
      <c r="J160" s="16">
        <v>1.7463862363951144E-2</v>
      </c>
    </row>
    <row r="161" spans="1:10" x14ac:dyDescent="0.25">
      <c r="A161" s="4">
        <v>0</v>
      </c>
      <c r="B161" s="14">
        <v>40917</v>
      </c>
      <c r="C161" s="4">
        <v>128</v>
      </c>
      <c r="D161" s="4">
        <v>129.69999999999999</v>
      </c>
      <c r="E161" s="4">
        <v>127.41</v>
      </c>
      <c r="F161" s="4">
        <v>128.84</v>
      </c>
      <c r="G161" s="4">
        <v>125034500</v>
      </c>
      <c r="H161" s="4">
        <v>127.62</v>
      </c>
      <c r="I161" s="15">
        <f t="shared" si="2"/>
        <v>4.8490570984402011</v>
      </c>
      <c r="J161" s="16">
        <v>8.8147902726261051E-3</v>
      </c>
    </row>
    <row r="162" spans="1:10" x14ac:dyDescent="0.25">
      <c r="A162" s="4">
        <v>0</v>
      </c>
      <c r="B162" s="14">
        <v>40925</v>
      </c>
      <c r="C162" s="4">
        <v>130.08000000000001</v>
      </c>
      <c r="D162" s="4">
        <v>131.94999999999999</v>
      </c>
      <c r="E162" s="4">
        <v>128.9</v>
      </c>
      <c r="F162" s="4">
        <v>131.94999999999999</v>
      </c>
      <c r="G162" s="4">
        <v>140040800</v>
      </c>
      <c r="H162" s="4">
        <v>130.69999999999999</v>
      </c>
      <c r="I162" s="15">
        <f t="shared" si="2"/>
        <v>4.8729046206301758</v>
      </c>
      <c r="J162" s="16">
        <v>2.3847522189974768E-2</v>
      </c>
    </row>
    <row r="163" spans="1:10" x14ac:dyDescent="0.25">
      <c r="A163" s="4">
        <v>0</v>
      </c>
      <c r="B163" s="14">
        <v>40931</v>
      </c>
      <c r="C163" s="4">
        <v>131.51</v>
      </c>
      <c r="D163" s="4">
        <v>133.4</v>
      </c>
      <c r="E163" s="4">
        <v>130.6</v>
      </c>
      <c r="F163" s="4">
        <v>131.82</v>
      </c>
      <c r="G163" s="4">
        <v>150226300</v>
      </c>
      <c r="H163" s="4">
        <v>130.57</v>
      </c>
      <c r="I163" s="15">
        <f t="shared" si="2"/>
        <v>4.8719094814199471</v>
      </c>
      <c r="J163" s="16">
        <v>-9.9513921022875707E-4</v>
      </c>
    </row>
    <row r="164" spans="1:10" x14ac:dyDescent="0.25">
      <c r="A164" s="4">
        <v>0</v>
      </c>
      <c r="B164" s="14">
        <v>40938</v>
      </c>
      <c r="C164" s="4">
        <v>130.51</v>
      </c>
      <c r="D164" s="4">
        <v>134.62</v>
      </c>
      <c r="E164" s="4">
        <v>130.06</v>
      </c>
      <c r="F164" s="4">
        <v>134.54</v>
      </c>
      <c r="G164" s="4">
        <v>148889400</v>
      </c>
      <c r="H164" s="4">
        <v>133.26</v>
      </c>
      <c r="I164" s="15">
        <f t="shared" si="2"/>
        <v>4.8923021071343911</v>
      </c>
      <c r="J164" s="16">
        <v>2.0392625714444002E-2</v>
      </c>
    </row>
    <row r="165" spans="1:10" x14ac:dyDescent="0.25">
      <c r="A165" s="4">
        <v>0</v>
      </c>
      <c r="B165" s="14">
        <v>40945</v>
      </c>
      <c r="C165" s="4">
        <v>133.97999999999999</v>
      </c>
      <c r="D165" s="4">
        <v>135.59</v>
      </c>
      <c r="E165" s="4">
        <v>133.63999999999999</v>
      </c>
      <c r="F165" s="4">
        <v>134.36000000000001</v>
      </c>
      <c r="G165" s="4">
        <v>139818800</v>
      </c>
      <c r="H165" s="4">
        <v>133.08000000000001</v>
      </c>
      <c r="I165" s="15">
        <f t="shared" si="2"/>
        <v>4.8909504511502764</v>
      </c>
      <c r="J165" s="16">
        <v>-1.3516559841146858E-3</v>
      </c>
    </row>
    <row r="166" spans="1:10" x14ac:dyDescent="0.25">
      <c r="A166" s="4">
        <v>0</v>
      </c>
      <c r="B166" s="14">
        <v>40952</v>
      </c>
      <c r="C166" s="4">
        <v>135.32</v>
      </c>
      <c r="D166" s="4">
        <v>136.63</v>
      </c>
      <c r="E166" s="4">
        <v>134.25</v>
      </c>
      <c r="F166" s="4">
        <v>136.41</v>
      </c>
      <c r="G166" s="4">
        <v>158560700</v>
      </c>
      <c r="H166" s="4">
        <v>135.11000000000001</v>
      </c>
      <c r="I166" s="15">
        <f t="shared" si="2"/>
        <v>4.9060892614718679</v>
      </c>
      <c r="J166" s="16">
        <v>1.5138810321591478E-2</v>
      </c>
    </row>
    <row r="167" spans="1:10" x14ac:dyDescent="0.25">
      <c r="A167" s="4">
        <v>0</v>
      </c>
      <c r="B167" s="14">
        <v>40960</v>
      </c>
      <c r="C167" s="4">
        <v>136.72999999999999</v>
      </c>
      <c r="D167" s="4">
        <v>137.19999999999999</v>
      </c>
      <c r="E167" s="4">
        <v>135.5</v>
      </c>
      <c r="F167" s="4">
        <v>136.93</v>
      </c>
      <c r="G167" s="4">
        <v>125435200</v>
      </c>
      <c r="H167" s="4">
        <v>135.63</v>
      </c>
      <c r="I167" s="15">
        <f t="shared" si="2"/>
        <v>4.9099305899746231</v>
      </c>
      <c r="J167" s="16">
        <v>3.8413285027552035E-3</v>
      </c>
    </row>
    <row r="168" spans="1:10" x14ac:dyDescent="0.25">
      <c r="A168" s="4">
        <v>0</v>
      </c>
      <c r="B168" s="14">
        <v>40966</v>
      </c>
      <c r="C168" s="4">
        <v>136.02000000000001</v>
      </c>
      <c r="D168" s="4">
        <v>138.19</v>
      </c>
      <c r="E168" s="4">
        <v>135.80000000000001</v>
      </c>
      <c r="F168" s="4">
        <v>137.31</v>
      </c>
      <c r="G168" s="4">
        <v>145336200</v>
      </c>
      <c r="H168" s="4">
        <v>136.01</v>
      </c>
      <c r="I168" s="15">
        <f t="shared" si="2"/>
        <v>4.912728412444662</v>
      </c>
      <c r="J168" s="16">
        <v>2.7978224700389021E-3</v>
      </c>
    </row>
    <row r="169" spans="1:10" x14ac:dyDescent="0.25">
      <c r="A169" s="4">
        <v>0</v>
      </c>
      <c r="B169" s="14">
        <v>40973</v>
      </c>
      <c r="C169" s="4">
        <v>137.1</v>
      </c>
      <c r="D169" s="4">
        <v>137.93</v>
      </c>
      <c r="E169" s="4">
        <v>134.36000000000001</v>
      </c>
      <c r="F169" s="4">
        <v>137.57</v>
      </c>
      <c r="G169" s="4">
        <v>145278500</v>
      </c>
      <c r="H169" s="4">
        <v>136.26</v>
      </c>
      <c r="I169" s="15">
        <f t="shared" si="2"/>
        <v>4.9145648253455221</v>
      </c>
      <c r="J169" s="16">
        <v>1.8364129008601182E-3</v>
      </c>
    </row>
    <row r="170" spans="1:10" x14ac:dyDescent="0.25">
      <c r="A170" s="4">
        <v>0</v>
      </c>
      <c r="B170" s="14">
        <v>40980</v>
      </c>
      <c r="C170" s="4">
        <v>137.55000000000001</v>
      </c>
      <c r="D170" s="4">
        <v>140.78</v>
      </c>
      <c r="E170" s="4">
        <v>137.09</v>
      </c>
      <c r="F170" s="4">
        <v>140.30000000000001</v>
      </c>
      <c r="G170" s="4">
        <v>150253900</v>
      </c>
      <c r="H170" s="4">
        <v>139.58000000000001</v>
      </c>
      <c r="I170" s="15">
        <f t="shared" si="2"/>
        <v>4.9386379135890053</v>
      </c>
      <c r="J170" s="16">
        <v>2.4073088243483198E-2</v>
      </c>
    </row>
    <row r="171" spans="1:10" x14ac:dyDescent="0.25">
      <c r="A171" s="4">
        <v>0</v>
      </c>
      <c r="B171" s="14">
        <v>40987</v>
      </c>
      <c r="C171" s="4">
        <v>140.21</v>
      </c>
      <c r="D171" s="4">
        <v>141.28</v>
      </c>
      <c r="E171" s="4">
        <v>138.55000000000001</v>
      </c>
      <c r="F171" s="4">
        <v>139.65</v>
      </c>
      <c r="G171" s="4">
        <v>125029300</v>
      </c>
      <c r="H171" s="4">
        <v>138.93</v>
      </c>
      <c r="I171" s="15">
        <f t="shared" si="2"/>
        <v>4.93397020916077</v>
      </c>
      <c r="J171" s="16">
        <v>-4.6677044282352753E-3</v>
      </c>
    </row>
    <row r="172" spans="1:10" x14ac:dyDescent="0.25">
      <c r="A172" s="4">
        <v>0</v>
      </c>
      <c r="B172" s="14">
        <v>40994</v>
      </c>
      <c r="C172" s="4">
        <v>140.65</v>
      </c>
      <c r="D172" s="4">
        <v>141.83000000000001</v>
      </c>
      <c r="E172" s="4">
        <v>139.09</v>
      </c>
      <c r="F172" s="4">
        <v>140.81</v>
      </c>
      <c r="G172" s="4">
        <v>137809000</v>
      </c>
      <c r="H172" s="4">
        <v>140.08000000000001</v>
      </c>
      <c r="I172" s="15">
        <f t="shared" si="2"/>
        <v>4.9422136879775964</v>
      </c>
      <c r="J172" s="16">
        <v>8.2434788168264106E-3</v>
      </c>
    </row>
    <row r="173" spans="1:10" x14ac:dyDescent="0.25">
      <c r="A173" s="4">
        <v>0</v>
      </c>
      <c r="B173" s="14">
        <v>41001</v>
      </c>
      <c r="C173" s="4">
        <v>140.63999999999999</v>
      </c>
      <c r="D173" s="4">
        <v>142.21</v>
      </c>
      <c r="E173" s="4">
        <v>139.26</v>
      </c>
      <c r="F173" s="4">
        <v>139.79</v>
      </c>
      <c r="G173" s="4">
        <v>147970800</v>
      </c>
      <c r="H173" s="4">
        <v>139.07</v>
      </c>
      <c r="I173" s="15">
        <f t="shared" si="2"/>
        <v>4.9349774034905192</v>
      </c>
      <c r="J173" s="16">
        <v>-7.2362844870772491E-3</v>
      </c>
    </row>
    <row r="174" spans="1:10" x14ac:dyDescent="0.25">
      <c r="A174" s="4">
        <v>0</v>
      </c>
      <c r="B174" s="14">
        <v>41008</v>
      </c>
      <c r="C174" s="4">
        <v>138.03</v>
      </c>
      <c r="D174" s="4">
        <v>139.84</v>
      </c>
      <c r="E174" s="4">
        <v>135.76</v>
      </c>
      <c r="F174" s="4">
        <v>137.13999999999999</v>
      </c>
      <c r="G174" s="4">
        <v>168123400</v>
      </c>
      <c r="H174" s="4">
        <v>136.43</v>
      </c>
      <c r="I174" s="15">
        <f t="shared" si="2"/>
        <v>4.9158116625747832</v>
      </c>
      <c r="J174" s="16">
        <v>-1.9165740915735974E-2</v>
      </c>
    </row>
    <row r="175" spans="1:10" x14ac:dyDescent="0.25">
      <c r="A175" s="4">
        <v>0</v>
      </c>
      <c r="B175" s="14">
        <v>41015</v>
      </c>
      <c r="C175" s="4">
        <v>137.84</v>
      </c>
      <c r="D175" s="4">
        <v>139.36000000000001</v>
      </c>
      <c r="E175" s="4">
        <v>136.58000000000001</v>
      </c>
      <c r="F175" s="4">
        <v>137.94999999999999</v>
      </c>
      <c r="G175" s="4">
        <v>152290600</v>
      </c>
      <c r="H175" s="4">
        <v>137.24</v>
      </c>
      <c r="I175" s="15">
        <f t="shared" si="2"/>
        <v>4.9217312179902493</v>
      </c>
      <c r="J175" s="16">
        <v>5.9195554154660712E-3</v>
      </c>
    </row>
    <row r="176" spans="1:10" x14ac:dyDescent="0.25">
      <c r="A176" s="4">
        <v>0</v>
      </c>
      <c r="B176" s="14">
        <v>41022</v>
      </c>
      <c r="C176" s="4">
        <v>136.54</v>
      </c>
      <c r="D176" s="4">
        <v>140.79</v>
      </c>
      <c r="E176" s="4">
        <v>135.94</v>
      </c>
      <c r="F176" s="4">
        <v>140.38999999999999</v>
      </c>
      <c r="G176" s="4">
        <v>145319500</v>
      </c>
      <c r="H176" s="4">
        <v>139.66999999999999</v>
      </c>
      <c r="I176" s="15">
        <f t="shared" si="2"/>
        <v>4.9392824973176799</v>
      </c>
      <c r="J176" s="16">
        <v>1.7551279327430613E-2</v>
      </c>
    </row>
    <row r="177" spans="1:10" x14ac:dyDescent="0.25">
      <c r="A177" s="4">
        <v>0</v>
      </c>
      <c r="B177" s="14">
        <v>41029</v>
      </c>
      <c r="C177" s="4">
        <v>140.11000000000001</v>
      </c>
      <c r="D177" s="4">
        <v>141.66</v>
      </c>
      <c r="E177" s="4">
        <v>136.91999999999999</v>
      </c>
      <c r="F177" s="4">
        <v>137</v>
      </c>
      <c r="G177" s="4">
        <v>142538400</v>
      </c>
      <c r="H177" s="4">
        <v>136.29</v>
      </c>
      <c r="I177" s="15">
        <f t="shared" si="2"/>
        <v>4.9147849684394211</v>
      </c>
      <c r="J177" s="16">
        <v>-2.4497528878258734E-2</v>
      </c>
    </row>
    <row r="178" spans="1:10" x14ac:dyDescent="0.25">
      <c r="A178" s="4">
        <v>0</v>
      </c>
      <c r="B178" s="14">
        <v>41036</v>
      </c>
      <c r="C178" s="4">
        <v>136.51</v>
      </c>
      <c r="D178" s="4">
        <v>137.56</v>
      </c>
      <c r="E178" s="4">
        <v>134.49</v>
      </c>
      <c r="F178" s="4">
        <v>135.61000000000001</v>
      </c>
      <c r="G178" s="4">
        <v>173105700</v>
      </c>
      <c r="H178" s="4">
        <v>134.91</v>
      </c>
      <c r="I178" s="15">
        <f t="shared" si="2"/>
        <v>4.9046078894507259</v>
      </c>
      <c r="J178" s="16">
        <v>-1.0177078988695243E-2</v>
      </c>
    </row>
    <row r="179" spans="1:10" x14ac:dyDescent="0.25">
      <c r="A179" s="4">
        <v>0</v>
      </c>
      <c r="B179" s="14">
        <v>41043</v>
      </c>
      <c r="C179" s="4">
        <v>134.31</v>
      </c>
      <c r="D179" s="4">
        <v>135.61000000000001</v>
      </c>
      <c r="E179" s="4">
        <v>129.55000000000001</v>
      </c>
      <c r="F179" s="4">
        <v>129.74</v>
      </c>
      <c r="G179" s="4">
        <v>229282700</v>
      </c>
      <c r="H179" s="4">
        <v>129.07</v>
      </c>
      <c r="I179" s="15">
        <f t="shared" si="2"/>
        <v>4.8603548928470959</v>
      </c>
      <c r="J179" s="16">
        <v>-4.4252996603630024E-2</v>
      </c>
    </row>
    <row r="180" spans="1:10" x14ac:dyDescent="0.25">
      <c r="A180" s="4">
        <v>0</v>
      </c>
      <c r="B180" s="14">
        <v>41050</v>
      </c>
      <c r="C180" s="4">
        <v>130.16</v>
      </c>
      <c r="D180" s="4">
        <v>133.22999999999999</v>
      </c>
      <c r="E180" s="4">
        <v>129.94999999999999</v>
      </c>
      <c r="F180" s="4">
        <v>132.1</v>
      </c>
      <c r="G180" s="4">
        <v>176634700</v>
      </c>
      <c r="H180" s="4">
        <v>131.41999999999999</v>
      </c>
      <c r="I180" s="15">
        <f t="shared" si="2"/>
        <v>4.8783983014697219</v>
      </c>
      <c r="J180" s="16">
        <v>1.8043408622625989E-2</v>
      </c>
    </row>
    <row r="181" spans="1:10" x14ac:dyDescent="0.25">
      <c r="A181" s="4">
        <v>0</v>
      </c>
      <c r="B181" s="14">
        <v>41058</v>
      </c>
      <c r="C181" s="4">
        <v>133.16</v>
      </c>
      <c r="D181" s="4">
        <v>133.93</v>
      </c>
      <c r="E181" s="4">
        <v>128.16</v>
      </c>
      <c r="F181" s="4">
        <v>128.16</v>
      </c>
      <c r="G181" s="4">
        <v>191170200</v>
      </c>
      <c r="H181" s="4">
        <v>127.5</v>
      </c>
      <c r="I181" s="15">
        <f t="shared" si="2"/>
        <v>4.8481163645984813</v>
      </c>
      <c r="J181" s="16">
        <v>-3.0281936871240589E-2</v>
      </c>
    </row>
    <row r="182" spans="1:10" x14ac:dyDescent="0.25">
      <c r="A182" s="4">
        <v>0</v>
      </c>
      <c r="B182" s="14">
        <v>41064</v>
      </c>
      <c r="C182" s="4">
        <v>128.38999999999999</v>
      </c>
      <c r="D182" s="4">
        <v>133.53</v>
      </c>
      <c r="E182" s="4">
        <v>127.14</v>
      </c>
      <c r="F182" s="4">
        <v>133.1</v>
      </c>
      <c r="G182" s="4">
        <v>175917200</v>
      </c>
      <c r="H182" s="4">
        <v>132.41</v>
      </c>
      <c r="I182" s="15">
        <f t="shared" si="2"/>
        <v>4.885903169351665</v>
      </c>
      <c r="J182" s="16">
        <v>3.7786804753183745E-2</v>
      </c>
    </row>
    <row r="183" spans="1:10" x14ac:dyDescent="0.25">
      <c r="A183" s="4">
        <v>0</v>
      </c>
      <c r="B183" s="14">
        <v>41071</v>
      </c>
      <c r="C183" s="4">
        <v>134.16999999999999</v>
      </c>
      <c r="D183" s="4">
        <v>134.26</v>
      </c>
      <c r="E183" s="4">
        <v>131.16</v>
      </c>
      <c r="F183" s="4">
        <v>134.13999999999999</v>
      </c>
      <c r="G183" s="4">
        <v>184751100</v>
      </c>
      <c r="H183" s="4">
        <v>134.13999999999999</v>
      </c>
      <c r="I183" s="15">
        <f t="shared" si="2"/>
        <v>4.8988840306715913</v>
      </c>
      <c r="J183" s="16">
        <v>1.2980861319926262E-2</v>
      </c>
    </row>
    <row r="184" spans="1:10" x14ac:dyDescent="0.25">
      <c r="A184" s="4">
        <v>0</v>
      </c>
      <c r="B184" s="14">
        <v>41078</v>
      </c>
      <c r="C184" s="4">
        <v>133.58000000000001</v>
      </c>
      <c r="D184" s="4">
        <v>136.25</v>
      </c>
      <c r="E184" s="4">
        <v>132.33000000000001</v>
      </c>
      <c r="F184" s="4">
        <v>133.46</v>
      </c>
      <c r="G184" s="4">
        <v>162099300</v>
      </c>
      <c r="H184" s="4">
        <v>133.46</v>
      </c>
      <c r="I184" s="15">
        <f t="shared" si="2"/>
        <v>4.8938018074754606</v>
      </c>
      <c r="J184" s="16">
        <v>-5.0822231961307196E-3</v>
      </c>
    </row>
    <row r="185" spans="1:10" x14ac:dyDescent="0.25">
      <c r="A185" s="4">
        <v>0</v>
      </c>
      <c r="B185" s="14">
        <v>41085</v>
      </c>
      <c r="C185" s="4">
        <v>132.05000000000001</v>
      </c>
      <c r="D185" s="4">
        <v>136.27000000000001</v>
      </c>
      <c r="E185" s="4">
        <v>130.85</v>
      </c>
      <c r="F185" s="4">
        <v>136.1</v>
      </c>
      <c r="G185" s="4">
        <v>155518100</v>
      </c>
      <c r="H185" s="4">
        <v>136.1</v>
      </c>
      <c r="I185" s="15">
        <f t="shared" si="2"/>
        <v>4.9133899096574201</v>
      </c>
      <c r="J185" s="16">
        <v>1.9588102181959499E-2</v>
      </c>
    </row>
    <row r="186" spans="1:10" x14ac:dyDescent="0.25">
      <c r="A186" s="4">
        <v>0</v>
      </c>
      <c r="B186" s="14">
        <v>41092</v>
      </c>
      <c r="C186" s="4">
        <v>136.47999999999999</v>
      </c>
      <c r="D186" s="4">
        <v>137.80000000000001</v>
      </c>
      <c r="E186" s="4">
        <v>134.85</v>
      </c>
      <c r="F186" s="4">
        <v>135.49</v>
      </c>
      <c r="G186" s="4">
        <v>121836000</v>
      </c>
      <c r="H186" s="4">
        <v>135.49</v>
      </c>
      <c r="I186" s="15">
        <f t="shared" si="2"/>
        <v>4.9088978368583396</v>
      </c>
      <c r="J186" s="16">
        <v>-4.4920727990804821E-3</v>
      </c>
    </row>
    <row r="187" spans="1:10" x14ac:dyDescent="0.25">
      <c r="A187" s="4">
        <v>0</v>
      </c>
      <c r="B187" s="14">
        <v>41099</v>
      </c>
      <c r="C187" s="4">
        <v>135.38</v>
      </c>
      <c r="D187" s="4">
        <v>136.22999999999999</v>
      </c>
      <c r="E187" s="4">
        <v>132.6</v>
      </c>
      <c r="F187" s="4">
        <v>135.75</v>
      </c>
      <c r="G187" s="4">
        <v>137324900</v>
      </c>
      <c r="H187" s="4">
        <v>135.75</v>
      </c>
      <c r="I187" s="15">
        <f t="shared" si="2"/>
        <v>4.9108149588140444</v>
      </c>
      <c r="J187" s="16">
        <v>1.9171219557048147E-3</v>
      </c>
    </row>
    <row r="188" spans="1:10" x14ac:dyDescent="0.25">
      <c r="A188" s="4">
        <v>0</v>
      </c>
      <c r="B188" s="14">
        <v>41106</v>
      </c>
      <c r="C188" s="4">
        <v>135.44</v>
      </c>
      <c r="D188" s="4">
        <v>138.18</v>
      </c>
      <c r="E188" s="4">
        <v>134.55000000000001</v>
      </c>
      <c r="F188" s="4">
        <v>136.47</v>
      </c>
      <c r="G188" s="4">
        <v>124497400</v>
      </c>
      <c r="H188" s="4">
        <v>136.47</v>
      </c>
      <c r="I188" s="15">
        <f t="shared" si="2"/>
        <v>4.9161048102500224</v>
      </c>
      <c r="J188" s="16">
        <v>5.2898514359780435E-3</v>
      </c>
    </row>
    <row r="189" spans="1:10" x14ac:dyDescent="0.25">
      <c r="A189" s="4">
        <v>0</v>
      </c>
      <c r="B189" s="14">
        <v>41113</v>
      </c>
      <c r="C189" s="4">
        <v>134.47</v>
      </c>
      <c r="D189" s="4">
        <v>139.07</v>
      </c>
      <c r="E189" s="4">
        <v>133.03</v>
      </c>
      <c r="F189" s="4">
        <v>138.68</v>
      </c>
      <c r="G189" s="4">
        <v>168185900</v>
      </c>
      <c r="H189" s="4">
        <v>138.68</v>
      </c>
      <c r="I189" s="15">
        <f t="shared" si="2"/>
        <v>4.9321691208168223</v>
      </c>
      <c r="J189" s="16">
        <v>1.6064310566799911E-2</v>
      </c>
    </row>
    <row r="190" spans="1:10" x14ac:dyDescent="0.25">
      <c r="A190" s="4">
        <v>0</v>
      </c>
      <c r="B190" s="14">
        <v>41120</v>
      </c>
      <c r="C190" s="4">
        <v>138.52000000000001</v>
      </c>
      <c r="D190" s="4">
        <v>139.34</v>
      </c>
      <c r="E190" s="4">
        <v>138.1</v>
      </c>
      <c r="F190" s="4">
        <v>138.38</v>
      </c>
      <c r="G190" s="4">
        <v>88149300</v>
      </c>
      <c r="H190" s="4">
        <v>138.68</v>
      </c>
      <c r="I190" s="15">
        <f t="shared" si="2"/>
        <v>4.9321691208168223</v>
      </c>
      <c r="J190" s="16">
        <v>0</v>
      </c>
    </row>
    <row r="191" spans="1:10" x14ac:dyDescent="0.25">
      <c r="A191" s="4">
        <v>1</v>
      </c>
      <c r="B191" s="14">
        <v>41127</v>
      </c>
      <c r="I191" t="e">
        <f t="shared" si="2"/>
        <v>#NUM!</v>
      </c>
    </row>
    <row r="192" spans="1:10" x14ac:dyDescent="0.25">
      <c r="A192" s="4">
        <v>2</v>
      </c>
      <c r="B192" s="14">
        <v>41134</v>
      </c>
      <c r="I192" t="e">
        <f t="shared" si="2"/>
        <v>#NUM!</v>
      </c>
    </row>
    <row r="193" spans="1:9" x14ac:dyDescent="0.25">
      <c r="A193" s="4">
        <v>3</v>
      </c>
      <c r="B193" s="14">
        <v>41141</v>
      </c>
      <c r="I193" t="e">
        <f t="shared" si="2"/>
        <v>#NUM!</v>
      </c>
    </row>
    <row r="194" spans="1:9" x14ac:dyDescent="0.25">
      <c r="A194" s="4">
        <v>4</v>
      </c>
      <c r="B194" s="14">
        <v>41148</v>
      </c>
      <c r="I194" t="e">
        <f t="shared" si="2"/>
        <v>#NUM!</v>
      </c>
    </row>
    <row r="195" spans="1:9" x14ac:dyDescent="0.25">
      <c r="A195" s="4">
        <v>5</v>
      </c>
      <c r="B195" s="14">
        <v>41155</v>
      </c>
      <c r="I195" t="e">
        <f t="shared" si="2"/>
        <v>#NUM!</v>
      </c>
    </row>
    <row r="196" spans="1:9" x14ac:dyDescent="0.25">
      <c r="A196" s="4">
        <v>6</v>
      </c>
      <c r="B196" s="14">
        <v>41162</v>
      </c>
      <c r="I196" t="e">
        <f t="shared" ref="I196:I202" si="3">LN(H196)</f>
        <v>#NUM!</v>
      </c>
    </row>
    <row r="197" spans="1:9" x14ac:dyDescent="0.25">
      <c r="A197" s="4">
        <v>7</v>
      </c>
      <c r="B197" s="14">
        <v>41169</v>
      </c>
      <c r="I197" t="e">
        <f t="shared" si="3"/>
        <v>#NUM!</v>
      </c>
    </row>
    <row r="198" spans="1:9" x14ac:dyDescent="0.25">
      <c r="A198" s="4">
        <v>8</v>
      </c>
      <c r="B198" s="14">
        <v>41176</v>
      </c>
      <c r="I198" t="e">
        <f t="shared" si="3"/>
        <v>#NUM!</v>
      </c>
    </row>
    <row r="199" spans="1:9" x14ac:dyDescent="0.25">
      <c r="A199" s="4">
        <v>9</v>
      </c>
      <c r="B199" s="14">
        <v>41183</v>
      </c>
      <c r="I199" t="e">
        <f t="shared" si="3"/>
        <v>#NUM!</v>
      </c>
    </row>
    <row r="200" spans="1:9" x14ac:dyDescent="0.25">
      <c r="A200" s="4">
        <v>10</v>
      </c>
      <c r="B200" s="14">
        <v>41190</v>
      </c>
      <c r="I200" t="e">
        <f t="shared" si="3"/>
        <v>#NUM!</v>
      </c>
    </row>
    <row r="201" spans="1:9" x14ac:dyDescent="0.25">
      <c r="A201" s="4">
        <v>11</v>
      </c>
      <c r="B201" s="14">
        <v>41197</v>
      </c>
      <c r="I201" t="e">
        <f t="shared" si="3"/>
        <v>#NUM!</v>
      </c>
    </row>
    <row r="202" spans="1:9" x14ac:dyDescent="0.25">
      <c r="A202" s="4">
        <v>12</v>
      </c>
      <c r="B202" s="14">
        <v>41204</v>
      </c>
      <c r="I202" t="e">
        <f t="shared" si="3"/>
        <v>#NUM!</v>
      </c>
    </row>
  </sheetData>
  <mergeCells count="2">
    <mergeCell ref="P32:Q32"/>
    <mergeCell ref="M35:O35"/>
  </mergeCells>
  <pageMargins left="0.7" right="0.7" top="0.75" bottom="0.75" header="0.3" footer="0.3"/>
  <pageSetup orientation="portrait" horizontalDpi="200" verticalDpi="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2012-09-21T05:24:55Z</dcterms:created>
  <dcterms:modified xsi:type="dcterms:W3CDTF">2014-01-29T18:53:37Z</dcterms:modified>
</cp:coreProperties>
</file>