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<sst xmlns="http://schemas.openxmlformats.org/spreadsheetml/2006/main" count="43" uniqueCount="43">
  <si>
    <t>Task</t>
  </si>
  <si>
    <t>Gas Required</t>
  </si>
  <si>
    <t>Cost (ETH)</t>
  </si>
  <si>
    <t>Cost (USD)</t>
  </si>
  <si>
    <t>Ops per ETH</t>
  </si>
  <si>
    <t>Ops per USD</t>
  </si>
  <si>
    <t>Ops per Block</t>
  </si>
  <si>
    <t>Blocks to complete Op</t>
  </si>
  <si>
    <t>wei / gas</t>
  </si>
  <si>
    <t>Gwei / gas</t>
  </si>
  <si>
    <t>ETH / gas</t>
  </si>
  <si>
    <t>USD / gas</t>
  </si>
  <si>
    <t>Add or subtract two integers</t>
  </si>
  <si>
    <t>Medium Gas Price</t>
  </si>
  <si>
    <t>Add or subtract two integers 1 million times</t>
  </si>
  <si>
    <t>Multiply or divide two integers</t>
  </si>
  <si>
    <t>Multiply or divide two integers 1 million times</t>
  </si>
  <si>
    <t>Conversions</t>
  </si>
  <si>
    <t>Compare two integers</t>
  </si>
  <si>
    <t>eth / Gwei</t>
  </si>
  <si>
    <t>Compare two integers 1 million times</t>
  </si>
  <si>
    <t>wei / Gwei</t>
  </si>
  <si>
    <t>Create a new contract</t>
  </si>
  <si>
    <t>USD / ETH</t>
  </si>
  <si>
    <t>Create 1 million new contracts</t>
  </si>
  <si>
    <t>Save a 256-bit word to storage</t>
  </si>
  <si>
    <t>Save 1 MB to storage (31250 256-bit words)</t>
  </si>
  <si>
    <t>Block Gas Limit</t>
  </si>
  <si>
    <t>Can be adjusted in each block within ~0.0975% (1/1024) of the previous block</t>
  </si>
  <si>
    <t>Save 1 GB to storage (1000 MB)</t>
  </si>
  <si>
    <t>Transaction data limit</t>
  </si>
  <si>
    <t>Unlimited</t>
  </si>
  <si>
    <t>Send 1 transaction</t>
  </si>
  <si>
    <t>Send 1 million transactions</t>
  </si>
  <si>
    <t>Include 1 byte (non-zero) in transaction data</t>
  </si>
  <si>
    <t>Include 1 MB in transaction data</t>
  </si>
  <si>
    <t>Include 1 GB in transaction data (1000 MB)</t>
  </si>
  <si>
    <t>sload</t>
  </si>
  <si>
    <t>sload 1 mio</t>
  </si>
  <si>
    <t xml:space="preserve">balance </t>
  </si>
  <si>
    <t>balance 1 mio</t>
  </si>
  <si>
    <t>sstore</t>
  </si>
  <si>
    <t>sstore 1 mio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</si>
</sst>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>
      <sz val="8.0"/>
      <name val="Arial"/>
    </font>
    <font>
      <b/>
      <u/>
      <name val="Arial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2" fillId="0" fontId="2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right"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8" max="8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1" t="s">
        <v>8</v>
      </c>
      <c r="L1" s="1" t="s">
        <v>9</v>
      </c>
      <c r="M1" s="1" t="s">
        <v>10</v>
      </c>
      <c r="N1" s="1" t="s">
        <v>11</v>
      </c>
      <c r="O1" s="2"/>
      <c r="P1" s="2"/>
      <c r="Q1" s="2"/>
    </row>
    <row r="2">
      <c r="A2" s="3" t="s">
        <v>12</v>
      </c>
      <c r="B2" s="4">
        <v>3.0</v>
      </c>
      <c r="C2" s="4">
        <f t="shared" ref="C2:C17" si="2">$M$2*B2</f>
        <v>0.00000009</v>
      </c>
      <c r="D2" s="4">
        <f t="shared" ref="D2:D17" si="3">C2*$M$8</f>
        <v>0.0000225</v>
      </c>
      <c r="E2" s="4">
        <f t="shared" ref="E2:F2" si="1">1/C2</f>
        <v>11111111.11</v>
      </c>
      <c r="F2" s="4">
        <f t="shared" si="1"/>
        <v>44444.44444</v>
      </c>
      <c r="G2" s="4">
        <f t="shared" ref="G2:G17" si="5">$M$11/B2</f>
        <v>1566666.667</v>
      </c>
      <c r="H2" s="4">
        <f t="shared" ref="H2:H17" si="6">1/G2</f>
        <v>0.0000006382978723</v>
      </c>
      <c r="I2" s="2"/>
      <c r="J2" s="1" t="s">
        <v>13</v>
      </c>
      <c r="K2" s="4">
        <f>L2*M7</f>
        <v>30000000000</v>
      </c>
      <c r="L2" s="5">
        <v>30.0</v>
      </c>
      <c r="M2" s="4">
        <f>L2*M6</f>
        <v>0.00000003</v>
      </c>
      <c r="N2" s="4">
        <f>M2*M8</f>
        <v>0.0000075</v>
      </c>
      <c r="O2" s="2"/>
      <c r="P2" s="2"/>
      <c r="Q2" s="2"/>
    </row>
    <row r="3">
      <c r="A3" s="3" t="s">
        <v>14</v>
      </c>
      <c r="B3" s="4">
        <f>B2*1000000</f>
        <v>3000000</v>
      </c>
      <c r="C3" s="4">
        <f t="shared" si="2"/>
        <v>0.09</v>
      </c>
      <c r="D3" s="4">
        <f t="shared" si="3"/>
        <v>22.5</v>
      </c>
      <c r="E3" s="4">
        <f t="shared" ref="E3:F3" si="4">1/C3</f>
        <v>11.11111111</v>
      </c>
      <c r="F3" s="4">
        <f t="shared" si="4"/>
        <v>0.04444444444</v>
      </c>
      <c r="G3" s="4">
        <f t="shared" si="5"/>
        <v>1.566666667</v>
      </c>
      <c r="H3" s="4">
        <f t="shared" si="6"/>
        <v>0.6382978723</v>
      </c>
      <c r="I3" s="2"/>
      <c r="J3" s="2"/>
      <c r="K3" s="2"/>
      <c r="L3" s="2"/>
      <c r="M3" s="2"/>
      <c r="N3" s="2"/>
      <c r="O3" s="2"/>
      <c r="P3" s="2"/>
      <c r="Q3" s="2"/>
    </row>
    <row r="4">
      <c r="A4" s="3" t="s">
        <v>15</v>
      </c>
      <c r="B4" s="4">
        <v>5.0</v>
      </c>
      <c r="C4" s="4">
        <f t="shared" si="2"/>
        <v>0.00000015</v>
      </c>
      <c r="D4" s="4">
        <f t="shared" si="3"/>
        <v>0.0000375</v>
      </c>
      <c r="E4" s="4">
        <f t="shared" ref="E4:F4" si="7">1/C4</f>
        <v>6666666.667</v>
      </c>
      <c r="F4" s="4">
        <f t="shared" si="7"/>
        <v>26666.66667</v>
      </c>
      <c r="G4" s="4">
        <f t="shared" si="5"/>
        <v>940000</v>
      </c>
      <c r="H4" s="4">
        <f t="shared" si="6"/>
        <v>0.000001063829787</v>
      </c>
      <c r="I4" s="2"/>
      <c r="J4" s="2"/>
      <c r="K4" s="2"/>
      <c r="L4" s="6"/>
      <c r="M4" s="6"/>
      <c r="N4" s="2"/>
      <c r="O4" s="2"/>
      <c r="P4" s="2"/>
      <c r="Q4" s="2"/>
    </row>
    <row r="5">
      <c r="A5" s="3" t="s">
        <v>16</v>
      </c>
      <c r="B5" s="4">
        <f>B4*1000000</f>
        <v>5000000</v>
      </c>
      <c r="C5" s="4">
        <f t="shared" si="2"/>
        <v>0.15</v>
      </c>
      <c r="D5" s="4">
        <f t="shared" si="3"/>
        <v>37.5</v>
      </c>
      <c r="E5" s="4">
        <f t="shared" ref="E5:F5" si="8">1/C5</f>
        <v>6.666666667</v>
      </c>
      <c r="F5" s="4">
        <f t="shared" si="8"/>
        <v>0.02666666667</v>
      </c>
      <c r="G5" s="4">
        <f t="shared" si="5"/>
        <v>0.94</v>
      </c>
      <c r="H5" s="4">
        <f t="shared" si="6"/>
        <v>1.063829787</v>
      </c>
      <c r="I5" s="2"/>
      <c r="J5" s="2"/>
      <c r="K5" s="7"/>
      <c r="L5" s="8" t="s">
        <v>17</v>
      </c>
      <c r="M5" s="7"/>
      <c r="N5" s="2"/>
      <c r="O5" s="2"/>
      <c r="P5" s="2"/>
      <c r="Q5" s="2"/>
    </row>
    <row r="6">
      <c r="A6" s="3" t="s">
        <v>18</v>
      </c>
      <c r="B6" s="4">
        <v>3.0</v>
      </c>
      <c r="C6" s="4">
        <f t="shared" si="2"/>
        <v>0.00000009</v>
      </c>
      <c r="D6" s="4">
        <f t="shared" si="3"/>
        <v>0.0000225</v>
      </c>
      <c r="E6" s="4">
        <f t="shared" ref="E6:F6" si="9">1/C6</f>
        <v>11111111.11</v>
      </c>
      <c r="F6" s="4">
        <f t="shared" si="9"/>
        <v>44444.44444</v>
      </c>
      <c r="G6" s="4">
        <f t="shared" si="5"/>
        <v>1566666.667</v>
      </c>
      <c r="H6" s="4">
        <f t="shared" si="6"/>
        <v>0.0000006382978723</v>
      </c>
      <c r="I6" s="2"/>
      <c r="J6" s="2"/>
      <c r="K6" s="7"/>
      <c r="L6" s="1" t="s">
        <v>19</v>
      </c>
      <c r="M6" s="9">
        <v>1.0E-9</v>
      </c>
      <c r="N6" s="2"/>
      <c r="O6" s="2"/>
      <c r="P6" s="2"/>
      <c r="Q6" s="2"/>
    </row>
    <row r="7">
      <c r="A7" s="3" t="s">
        <v>20</v>
      </c>
      <c r="B7" s="4">
        <f>B6*1000000</f>
        <v>3000000</v>
      </c>
      <c r="C7" s="4">
        <f t="shared" si="2"/>
        <v>0.09</v>
      </c>
      <c r="D7" s="4">
        <f t="shared" si="3"/>
        <v>22.5</v>
      </c>
      <c r="E7" s="4">
        <f t="shared" ref="E7:F7" si="10">1/C7</f>
        <v>11.11111111</v>
      </c>
      <c r="F7" s="4">
        <f t="shared" si="10"/>
        <v>0.04444444444</v>
      </c>
      <c r="G7" s="4">
        <f t="shared" si="5"/>
        <v>1.566666667</v>
      </c>
      <c r="H7" s="4">
        <f t="shared" si="6"/>
        <v>0.6382978723</v>
      </c>
      <c r="I7" s="2"/>
      <c r="J7" s="2"/>
      <c r="K7" s="7"/>
      <c r="L7" s="1" t="s">
        <v>21</v>
      </c>
      <c r="M7" s="9">
        <v>1.0E9</v>
      </c>
      <c r="N7" s="2"/>
      <c r="O7" s="2"/>
      <c r="P7" s="2"/>
      <c r="Q7" s="2"/>
    </row>
    <row r="8">
      <c r="A8" s="3" t="s">
        <v>22</v>
      </c>
      <c r="B8" s="4">
        <v>32000.0</v>
      </c>
      <c r="C8" s="4">
        <f t="shared" si="2"/>
        <v>0.00096</v>
      </c>
      <c r="D8" s="4">
        <f t="shared" si="3"/>
        <v>0.24</v>
      </c>
      <c r="E8" s="4">
        <f t="shared" ref="E8:F8" si="11">1/C8</f>
        <v>1041.666667</v>
      </c>
      <c r="F8" s="4">
        <f t="shared" si="11"/>
        <v>4.166666667</v>
      </c>
      <c r="G8" s="4">
        <f t="shared" si="5"/>
        <v>146.875</v>
      </c>
      <c r="H8" s="4">
        <f t="shared" si="6"/>
        <v>0.006808510638</v>
      </c>
      <c r="I8" s="2"/>
      <c r="J8" s="2"/>
      <c r="K8" s="7"/>
      <c r="L8" s="10" t="s">
        <v>23</v>
      </c>
      <c r="M8" s="11">
        <v>250.0</v>
      </c>
      <c r="N8" s="2"/>
      <c r="O8" s="2"/>
      <c r="P8" s="2"/>
      <c r="Q8" s="2"/>
    </row>
    <row r="9">
      <c r="A9" s="3" t="s">
        <v>24</v>
      </c>
      <c r="B9" s="4">
        <f>B8*1000000</f>
        <v>32000000000</v>
      </c>
      <c r="C9" s="4">
        <f t="shared" si="2"/>
        <v>960</v>
      </c>
      <c r="D9" s="4">
        <f t="shared" si="3"/>
        <v>240000</v>
      </c>
      <c r="E9" s="4">
        <f t="shared" ref="E9:F9" si="12">1/C9</f>
        <v>0.001041666667</v>
      </c>
      <c r="F9" s="4">
        <f t="shared" si="12"/>
        <v>0.000004166666667</v>
      </c>
      <c r="G9" s="4">
        <f t="shared" si="5"/>
        <v>0.000146875</v>
      </c>
      <c r="H9" s="4">
        <f t="shared" si="6"/>
        <v>6808.510638</v>
      </c>
      <c r="I9" s="2"/>
      <c r="J9" s="2"/>
      <c r="K9" s="2"/>
      <c r="L9" s="2"/>
      <c r="M9" s="2"/>
      <c r="N9" s="2"/>
      <c r="O9" s="2"/>
      <c r="P9" s="2"/>
      <c r="Q9" s="2"/>
    </row>
    <row r="10">
      <c r="A10" s="3" t="s">
        <v>25</v>
      </c>
      <c r="B10" s="4">
        <v>20000.0</v>
      </c>
      <c r="C10" s="4">
        <f t="shared" si="2"/>
        <v>0.0006</v>
      </c>
      <c r="D10" s="4">
        <f t="shared" si="3"/>
        <v>0.15</v>
      </c>
      <c r="E10" s="4">
        <f t="shared" ref="E10:F10" si="13">1/C10</f>
        <v>1666.666667</v>
      </c>
      <c r="F10" s="4">
        <f t="shared" si="13"/>
        <v>6.666666667</v>
      </c>
      <c r="G10" s="4">
        <f t="shared" si="5"/>
        <v>235</v>
      </c>
      <c r="H10" s="4">
        <f t="shared" si="6"/>
        <v>0.004255319149</v>
      </c>
      <c r="I10" s="2"/>
      <c r="J10" s="2"/>
      <c r="K10" s="2"/>
      <c r="L10" s="2"/>
      <c r="M10" s="2"/>
      <c r="N10" s="2"/>
      <c r="O10" s="2"/>
      <c r="P10" s="2"/>
      <c r="Q10" s="2"/>
    </row>
    <row r="11">
      <c r="A11" s="3" t="s">
        <v>26</v>
      </c>
      <c r="B11" s="4">
        <f>B10*31250</f>
        <v>625000000</v>
      </c>
      <c r="C11" s="4">
        <f t="shared" si="2"/>
        <v>18.75</v>
      </c>
      <c r="D11" s="4">
        <f t="shared" si="3"/>
        <v>4687.5</v>
      </c>
      <c r="E11" s="4">
        <f t="shared" ref="E11:F11" si="14">1/C11</f>
        <v>0.05333333333</v>
      </c>
      <c r="F11" s="4">
        <f t="shared" si="14"/>
        <v>0.0002133333333</v>
      </c>
      <c r="G11" s="4">
        <f t="shared" si="5"/>
        <v>0.00752</v>
      </c>
      <c r="H11" s="4">
        <f t="shared" si="6"/>
        <v>132.9787234</v>
      </c>
      <c r="I11" s="2"/>
      <c r="J11" s="2"/>
      <c r="K11" s="2"/>
      <c r="L11" s="1" t="s">
        <v>27</v>
      </c>
      <c r="M11" s="4">
        <v>4700000.0</v>
      </c>
      <c r="N11" s="2" t="s">
        <v>28</v>
      </c>
      <c r="O11" s="2"/>
      <c r="P11" s="2"/>
      <c r="Q11" s="2"/>
    </row>
    <row r="12">
      <c r="A12" s="3" t="s">
        <v>29</v>
      </c>
      <c r="B12" s="4">
        <f>B11*1000</f>
        <v>625000000000</v>
      </c>
      <c r="C12" s="4">
        <f t="shared" si="2"/>
        <v>18750</v>
      </c>
      <c r="D12" s="4">
        <f t="shared" si="3"/>
        <v>4687500</v>
      </c>
      <c r="E12" s="4">
        <f t="shared" ref="E12:F12" si="15">1/C12</f>
        <v>0.00005333333333</v>
      </c>
      <c r="F12" s="4">
        <f t="shared" si="15"/>
        <v>0.0000002133333333</v>
      </c>
      <c r="G12" s="4">
        <f t="shared" si="5"/>
        <v>0.00000752</v>
      </c>
      <c r="H12" s="4">
        <f t="shared" si="6"/>
        <v>132978.7234</v>
      </c>
      <c r="I12" s="2"/>
      <c r="J12" s="2"/>
      <c r="K12" s="2"/>
      <c r="L12" s="1" t="s">
        <v>30</v>
      </c>
      <c r="M12" s="2" t="s">
        <v>31</v>
      </c>
      <c r="N12" s="2"/>
      <c r="O12" s="2"/>
      <c r="P12" s="2"/>
      <c r="Q12" s="2"/>
    </row>
    <row r="13">
      <c r="A13" s="3" t="s">
        <v>32</v>
      </c>
      <c r="B13" s="4">
        <v>21000.0</v>
      </c>
      <c r="C13" s="4">
        <f t="shared" si="2"/>
        <v>0.00063</v>
      </c>
      <c r="D13" s="4">
        <f t="shared" si="3"/>
        <v>0.1575</v>
      </c>
      <c r="E13" s="4">
        <f t="shared" ref="E13:F13" si="16">1/C13</f>
        <v>1587.301587</v>
      </c>
      <c r="F13" s="4">
        <f t="shared" si="16"/>
        <v>6.349206349</v>
      </c>
      <c r="G13" s="4">
        <f t="shared" si="5"/>
        <v>223.8095238</v>
      </c>
      <c r="H13" s="4">
        <f t="shared" si="6"/>
        <v>0.004468085106</v>
      </c>
      <c r="I13" s="2"/>
      <c r="J13" s="2"/>
      <c r="K13" s="2"/>
      <c r="L13" s="2"/>
      <c r="M13" s="2"/>
      <c r="N13" s="2"/>
      <c r="O13" s="2"/>
      <c r="P13" s="2"/>
      <c r="Q13" s="2"/>
    </row>
    <row r="14">
      <c r="A14" s="3" t="s">
        <v>33</v>
      </c>
      <c r="B14" s="4">
        <f>B13*1000000</f>
        <v>21000000000</v>
      </c>
      <c r="C14" s="4">
        <f t="shared" si="2"/>
        <v>630</v>
      </c>
      <c r="D14" s="4">
        <f t="shared" si="3"/>
        <v>157500</v>
      </c>
      <c r="E14" s="4">
        <f t="shared" ref="E14:F14" si="17">1/C14</f>
        <v>0.001587301587</v>
      </c>
      <c r="F14" s="4">
        <f t="shared" si="17"/>
        <v>0.000006349206349</v>
      </c>
      <c r="G14" s="4">
        <f t="shared" si="5"/>
        <v>0.0002238095238</v>
      </c>
      <c r="H14" s="4">
        <f t="shared" si="6"/>
        <v>4468.085106</v>
      </c>
      <c r="I14" s="2"/>
      <c r="J14" s="2"/>
      <c r="K14" s="2"/>
      <c r="L14" s="2"/>
      <c r="M14" s="2"/>
      <c r="N14" s="2"/>
      <c r="O14" s="2"/>
      <c r="P14" s="2"/>
      <c r="Q14" s="2"/>
    </row>
    <row r="15">
      <c r="A15" s="3" t="s">
        <v>34</v>
      </c>
      <c r="B15" s="4">
        <v>68.0</v>
      </c>
      <c r="C15" s="4">
        <f t="shared" si="2"/>
        <v>0.00000204</v>
      </c>
      <c r="D15" s="4">
        <f t="shared" si="3"/>
        <v>0.00051</v>
      </c>
      <c r="E15" s="4">
        <f t="shared" ref="E15:F15" si="18">1/C15</f>
        <v>490196.0784</v>
      </c>
      <c r="F15" s="4">
        <f t="shared" si="18"/>
        <v>1960.784314</v>
      </c>
      <c r="G15" s="4">
        <f t="shared" si="5"/>
        <v>69117.64706</v>
      </c>
      <c r="H15" s="4">
        <f t="shared" si="6"/>
        <v>0.00001446808511</v>
      </c>
      <c r="I15" s="2"/>
      <c r="J15" s="2"/>
      <c r="K15" s="2"/>
      <c r="L15" s="2"/>
      <c r="M15" s="2"/>
      <c r="N15" s="2"/>
      <c r="O15" s="2"/>
      <c r="P15" s="2"/>
      <c r="Q15" s="2"/>
    </row>
    <row r="16">
      <c r="A16" s="3" t="s">
        <v>35</v>
      </c>
      <c r="B16" s="4">
        <f t="shared" ref="B16:B17" si="20">B15*1000</f>
        <v>68000</v>
      </c>
      <c r="C16" s="4">
        <f t="shared" si="2"/>
        <v>0.00204</v>
      </c>
      <c r="D16" s="4">
        <f t="shared" si="3"/>
        <v>0.51</v>
      </c>
      <c r="E16" s="4">
        <f t="shared" ref="E16:F16" si="19">1/C16</f>
        <v>490.1960784</v>
      </c>
      <c r="F16" s="4">
        <f t="shared" si="19"/>
        <v>1.960784314</v>
      </c>
      <c r="G16" s="4">
        <f t="shared" si="5"/>
        <v>69.11764706</v>
      </c>
      <c r="H16" s="4">
        <f t="shared" si="6"/>
        <v>0.01446808511</v>
      </c>
      <c r="I16" s="2"/>
      <c r="J16" s="2"/>
      <c r="K16" s="2"/>
      <c r="L16" s="2"/>
      <c r="M16" s="2"/>
      <c r="N16" s="2"/>
      <c r="O16" s="2"/>
      <c r="P16" s="2"/>
      <c r="Q16" s="2"/>
    </row>
    <row r="17">
      <c r="A17" s="3" t="s">
        <v>36</v>
      </c>
      <c r="B17" s="4">
        <f t="shared" si="20"/>
        <v>68000000</v>
      </c>
      <c r="C17" s="4">
        <f t="shared" si="2"/>
        <v>2.04</v>
      </c>
      <c r="D17" s="4">
        <f t="shared" si="3"/>
        <v>510</v>
      </c>
      <c r="E17" s="4">
        <f t="shared" ref="E17:F17" si="21">1/C17</f>
        <v>0.4901960784</v>
      </c>
      <c r="F17" s="4">
        <f t="shared" si="21"/>
        <v>0.001960784314</v>
      </c>
      <c r="G17" s="4">
        <f t="shared" si="5"/>
        <v>0.06911764706</v>
      </c>
      <c r="H17" s="4">
        <f t="shared" si="6"/>
        <v>14.46808511</v>
      </c>
      <c r="I17" s="2"/>
      <c r="J17" s="2"/>
      <c r="K17" s="2"/>
      <c r="L17" s="2"/>
      <c r="M17" s="2"/>
      <c r="N17" s="2"/>
      <c r="O17" s="2"/>
      <c r="P17" s="2"/>
      <c r="Q17" s="2"/>
    </row>
    <row r="20">
      <c r="A20" s="12" t="s">
        <v>37</v>
      </c>
      <c r="B20" s="5">
        <v>200.0</v>
      </c>
      <c r="C20" s="4">
        <f t="shared" ref="C20:C21" si="23">$M$2*B20</f>
        <v>0.000006</v>
      </c>
      <c r="D20" s="4">
        <f t="shared" ref="D20:D21" si="24">C20*$M$8</f>
        <v>0.0015</v>
      </c>
      <c r="E20" s="4">
        <f t="shared" ref="E20:F20" si="22">1/C20</f>
        <v>166666.6667</v>
      </c>
      <c r="F20" s="4">
        <f t="shared" si="22"/>
        <v>666.6666667</v>
      </c>
      <c r="G20" s="4">
        <f t="shared" ref="G20:G21" si="26">$M$11/B20</f>
        <v>23500</v>
      </c>
      <c r="H20" s="4">
        <f t="shared" ref="H20:H21" si="27">1/G20</f>
        <v>0.00004255319149</v>
      </c>
      <c r="I20" s="2"/>
      <c r="J20" s="2"/>
      <c r="K20" s="2"/>
      <c r="L20" s="2"/>
      <c r="M20" s="2"/>
      <c r="N20" s="2"/>
      <c r="O20" s="2"/>
      <c r="P20" s="2"/>
      <c r="Q20" s="2"/>
    </row>
    <row r="21">
      <c r="A21" s="12" t="s">
        <v>38</v>
      </c>
      <c r="B21" s="4">
        <f>B20*1000</f>
        <v>200000</v>
      </c>
      <c r="C21" s="4">
        <f t="shared" si="23"/>
        <v>0.006</v>
      </c>
      <c r="D21" s="4">
        <f t="shared" si="24"/>
        <v>1.5</v>
      </c>
      <c r="E21" s="4">
        <f t="shared" ref="E21:F21" si="25">1/C21</f>
        <v>166.6666667</v>
      </c>
      <c r="F21" s="4">
        <f t="shared" si="25"/>
        <v>0.6666666667</v>
      </c>
      <c r="G21" s="4">
        <f t="shared" si="26"/>
        <v>23.5</v>
      </c>
      <c r="H21" s="4">
        <f t="shared" si="27"/>
        <v>0.04255319149</v>
      </c>
      <c r="I21" s="2"/>
      <c r="J21" s="2"/>
      <c r="K21" s="2"/>
      <c r="L21" s="2"/>
      <c r="M21" s="2"/>
      <c r="N21" s="2"/>
      <c r="O21" s="2"/>
      <c r="P21" s="2"/>
      <c r="Q21" s="2"/>
    </row>
    <row r="23">
      <c r="A23" s="12" t="s">
        <v>39</v>
      </c>
      <c r="B23" s="5">
        <v>400.0</v>
      </c>
      <c r="C23" s="4">
        <f t="shared" ref="C23:C24" si="29">$M$2*B23</f>
        <v>0.000012</v>
      </c>
      <c r="D23" s="4">
        <f t="shared" ref="D23:D24" si="30">C23*$M$8</f>
        <v>0.003</v>
      </c>
      <c r="E23" s="4">
        <f t="shared" ref="E23:F23" si="28">1/C23</f>
        <v>83333.33333</v>
      </c>
      <c r="F23" s="4">
        <f t="shared" si="28"/>
        <v>333.3333333</v>
      </c>
      <c r="G23" s="4">
        <f t="shared" ref="G23:G24" si="32">$M$11/B23</f>
        <v>11750</v>
      </c>
      <c r="H23" s="4">
        <f t="shared" ref="H23:H24" si="33">1/G23</f>
        <v>0.00008510638298</v>
      </c>
      <c r="I23" s="2"/>
      <c r="J23" s="2"/>
      <c r="K23" s="2"/>
      <c r="L23" s="2"/>
      <c r="M23" s="2"/>
      <c r="N23" s="2"/>
      <c r="O23" s="2"/>
      <c r="P23" s="2"/>
      <c r="Q23" s="2"/>
    </row>
    <row r="24">
      <c r="A24" s="12" t="s">
        <v>40</v>
      </c>
      <c r="B24" s="4">
        <f>B23*1000</f>
        <v>400000</v>
      </c>
      <c r="C24" s="4">
        <f t="shared" si="29"/>
        <v>0.012</v>
      </c>
      <c r="D24" s="4">
        <f t="shared" si="30"/>
        <v>3</v>
      </c>
      <c r="E24" s="4">
        <f t="shared" ref="E24:F24" si="31">1/C24</f>
        <v>83.33333333</v>
      </c>
      <c r="F24" s="4">
        <f t="shared" si="31"/>
        <v>0.3333333333</v>
      </c>
      <c r="G24" s="4">
        <f t="shared" si="32"/>
        <v>11.75</v>
      </c>
      <c r="H24" s="4">
        <f t="shared" si="33"/>
        <v>0.08510638298</v>
      </c>
      <c r="I24" s="2"/>
      <c r="J24" s="2"/>
      <c r="K24" s="2"/>
      <c r="L24" s="2"/>
      <c r="M24" s="2"/>
      <c r="N24" s="2"/>
      <c r="O24" s="2"/>
      <c r="P24" s="2"/>
      <c r="Q24" s="2"/>
    </row>
    <row r="26">
      <c r="A26" s="12" t="s">
        <v>41</v>
      </c>
      <c r="B26" s="5">
        <v>20000.0</v>
      </c>
      <c r="C26" s="4">
        <f t="shared" ref="C26:C27" si="35">$M$2*B26</f>
        <v>0.0006</v>
      </c>
      <c r="D26" s="4">
        <f t="shared" ref="D26:D27" si="36">C26*$M$8</f>
        <v>0.15</v>
      </c>
      <c r="E26" s="4">
        <f t="shared" ref="E26:F26" si="34">1/C26</f>
        <v>1666.666667</v>
      </c>
      <c r="F26" s="4">
        <f t="shared" si="34"/>
        <v>6.666666667</v>
      </c>
      <c r="G26" s="4">
        <f t="shared" ref="G26:G27" si="38">$M$11/B26</f>
        <v>235</v>
      </c>
      <c r="H26" s="4">
        <f t="shared" ref="H26:H27" si="39">1/G26</f>
        <v>0.004255319149</v>
      </c>
      <c r="I26" s="2"/>
      <c r="J26" s="2"/>
      <c r="K26" s="2"/>
      <c r="L26" s="2"/>
      <c r="M26" s="2"/>
      <c r="N26" s="2"/>
      <c r="O26" s="2"/>
      <c r="P26" s="2"/>
      <c r="Q26" s="2"/>
    </row>
    <row r="27">
      <c r="A27" s="12" t="s">
        <v>42</v>
      </c>
      <c r="B27" s="4">
        <f>B26*1000</f>
        <v>20000000</v>
      </c>
      <c r="C27" s="4">
        <f t="shared" si="35"/>
        <v>0.6</v>
      </c>
      <c r="D27" s="4">
        <f t="shared" si="36"/>
        <v>150</v>
      </c>
      <c r="E27" s="4">
        <f t="shared" ref="E27:F27" si="37">1/C27</f>
        <v>1.666666667</v>
      </c>
      <c r="F27" s="4">
        <f t="shared" si="37"/>
        <v>0.006666666667</v>
      </c>
      <c r="G27" s="4">
        <f t="shared" si="38"/>
        <v>0.235</v>
      </c>
      <c r="H27" s="4">
        <f t="shared" si="39"/>
        <v>4.255319149</v>
      </c>
      <c r="I27" s="2"/>
      <c r="J27" s="2"/>
      <c r="K27" s="2"/>
      <c r="L27" s="2"/>
      <c r="M27" s="2"/>
      <c r="N27" s="2"/>
      <c r="O27" s="2"/>
      <c r="P27" s="2"/>
      <c r="Q27" s="2"/>
    </row>
  </sheetData>
  <drawing r:id="rId1"/>
</worksheet>
</file>