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imon\Dropbox\Uni\Psych\Lehre\QuantiWebsite\q1_dataFiles\"/>
    </mc:Choice>
  </mc:AlternateContent>
  <xr:revisionPtr revIDLastSave="0" documentId="13_ncr:1_{C0BC35BB-BD73-4DB8-9BBF-8AA745ACFE03}" xr6:coauthVersionLast="45" xr6:coauthVersionMax="45" xr10:uidLastSave="{00000000-0000-0000-0000-000000000000}"/>
  <bookViews>
    <workbookView xWindow="-120" yWindow="-120" windowWidth="29040" windowHeight="15840" xr2:uid="{00000000-000D-0000-FFFF-FFFF00000000}"/>
  </bookViews>
  <sheets>
    <sheet name=" Kontraste" sheetId="3" r:id="rId1"/>
    <sheet name=" Kontraste Lösung" sheetId="1" r:id="rId2"/>
    <sheet name="Trends" sheetId="4" r:id="rId3"/>
    <sheet name="Trends Lösung"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7" i="2" l="1"/>
  <c r="P27" i="2"/>
  <c r="H28" i="4"/>
  <c r="G28" i="4"/>
  <c r="F28" i="4"/>
  <c r="N27" i="4"/>
  <c r="H27" i="4"/>
  <c r="H29" i="4" s="1"/>
  <c r="G27" i="4"/>
  <c r="G29" i="4" s="1"/>
  <c r="F27" i="4"/>
  <c r="F29" i="4" s="1"/>
  <c r="N26" i="4"/>
  <c r="H26" i="4"/>
  <c r="G26" i="4"/>
  <c r="F26" i="4"/>
  <c r="L29" i="4" l="1"/>
  <c r="F29" i="2"/>
  <c r="H28" i="2"/>
  <c r="G28" i="2"/>
  <c r="F28" i="2"/>
  <c r="N27" i="2"/>
  <c r="H27" i="2"/>
  <c r="H29" i="2" s="1"/>
  <c r="G27" i="2"/>
  <c r="G29" i="2" s="1"/>
  <c r="F27" i="2"/>
  <c r="L29" i="2" s="1"/>
  <c r="Q26" i="2"/>
  <c r="N26" i="2"/>
  <c r="H26" i="2"/>
  <c r="G26" i="2"/>
  <c r="F26" i="2"/>
  <c r="O27" i="2" s="1"/>
  <c r="R27" i="2" s="1"/>
  <c r="O26" i="2" l="1"/>
  <c r="P26" i="2" s="1"/>
  <c r="R26" i="2" s="1"/>
  <c r="O32" i="1" l="1"/>
  <c r="Q33" i="1"/>
  <c r="P33" i="1"/>
  <c r="Q27" i="1" l="1"/>
  <c r="R27" i="1"/>
  <c r="P27" i="1"/>
  <c r="N26" i="3" l="1"/>
  <c r="H28" i="3"/>
  <c r="G28" i="3"/>
  <c r="F28" i="3"/>
  <c r="N27" i="3"/>
  <c r="H27" i="3"/>
  <c r="H29" i="3" s="1"/>
  <c r="G27" i="3"/>
  <c r="G29" i="3" s="1"/>
  <c r="F27" i="3"/>
  <c r="H26" i="3"/>
  <c r="G26" i="3"/>
  <c r="F26" i="3"/>
  <c r="L29" i="3" l="1"/>
  <c r="F29" i="3"/>
  <c r="F27" i="1"/>
  <c r="L29" i="1" s="1"/>
  <c r="G27" i="1"/>
  <c r="H27" i="1"/>
  <c r="N27" i="1"/>
  <c r="N26" i="1"/>
  <c r="H28" i="1"/>
  <c r="T33" i="1" s="1"/>
  <c r="G28" i="1"/>
  <c r="S33" i="1" s="1"/>
  <c r="F28" i="1"/>
  <c r="S32" i="1" s="1"/>
  <c r="H26" i="1"/>
  <c r="G26" i="1"/>
  <c r="F26" i="1"/>
  <c r="O26" i="1" s="1"/>
  <c r="P26" i="1" s="1"/>
  <c r="Q26" i="1" l="1"/>
  <c r="F29" i="1"/>
  <c r="O27" i="1"/>
  <c r="T32" i="1"/>
  <c r="G29" i="1"/>
  <c r="H29" i="1"/>
  <c r="P32" i="1" l="1"/>
  <c r="Q32" i="1" s="1"/>
  <c r="R26" i="1"/>
  <c r="O33" i="1"/>
  <c r="R32" i="1" l="1"/>
  <c r="R33" i="1"/>
</calcChain>
</file>

<file path=xl/sharedStrings.xml><?xml version="1.0" encoding="utf-8"?>
<sst xmlns="http://schemas.openxmlformats.org/spreadsheetml/2006/main" count="830" uniqueCount="38">
  <si>
    <t>sID</t>
  </si>
  <si>
    <t>Group</t>
  </si>
  <si>
    <t>Placebo</t>
  </si>
  <si>
    <t>0.15 ml</t>
  </si>
  <si>
    <t>0.30 ml</t>
  </si>
  <si>
    <t>Antibody (g/l)</t>
  </si>
  <si>
    <t xml:space="preserve">Placebo </t>
  </si>
  <si>
    <t xml:space="preserve">M </t>
  </si>
  <si>
    <t xml:space="preserve">SD </t>
  </si>
  <si>
    <t xml:space="preserve">n </t>
  </si>
  <si>
    <t xml:space="preserve">95% KI </t>
  </si>
  <si>
    <t>Dosis = 0.15 ml</t>
  </si>
  <si>
    <t xml:space="preserve">Dosis = 0.30 ml </t>
  </si>
  <si>
    <t>Koeffizienten</t>
  </si>
  <si>
    <t>Kontraste</t>
  </si>
  <si>
    <t>c1</t>
  </si>
  <si>
    <t>c2</t>
  </si>
  <si>
    <t>c3</t>
  </si>
  <si>
    <t>Summe c</t>
  </si>
  <si>
    <t>Kontrast D</t>
  </si>
  <si>
    <t>t emp</t>
  </si>
  <si>
    <t>t krit 1s</t>
  </si>
  <si>
    <t>p</t>
  </si>
  <si>
    <t xml:space="preserve">siB </t>
  </si>
  <si>
    <t>Entscheidung H0</t>
  </si>
  <si>
    <t>verworfen</t>
  </si>
  <si>
    <t>Kontrast</t>
  </si>
  <si>
    <t>d</t>
  </si>
  <si>
    <t>SE(d)</t>
  </si>
  <si>
    <t>KI Untere Grenze</t>
  </si>
  <si>
    <t>KI Obere Grenze</t>
  </si>
  <si>
    <t>n1</t>
  </si>
  <si>
    <t>n2</t>
  </si>
  <si>
    <t>t krit 1s (t.inv)</t>
  </si>
  <si>
    <t>p (t.vert.re)</t>
  </si>
  <si>
    <t>1 (linear)</t>
  </si>
  <si>
    <t>2  (quadrat)</t>
  </si>
  <si>
    <t>t krit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</si>
</sst>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0" fillId="0" borderId="10" xfId="0"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Kontraste'!$F$29:$H$29</c:f>
                <c:numCache>
                  <c:formatCode>General</c:formatCode>
                  <c:ptCount val="3"/>
                  <c:pt idx="0">
                    <c:v>4.7035120393893078E-2</c:v>
                  </c:pt>
                  <c:pt idx="1">
                    <c:v>4.5619349679680142E-2</c:v>
                  </c:pt>
                  <c:pt idx="2">
                    <c:v>5.4506711923845284E-2</c:v>
                  </c:pt>
                </c:numCache>
              </c:numRef>
            </c:plus>
            <c:minus>
              <c:numRef>
                <c:f>' Kontraste'!$F$29:$H$29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Kontraste'!$F$25:$H$25</c:f>
              <c:strCache>
                <c:ptCount val="3"/>
                <c:pt idx="0">
                  <c:v>Placebo </c:v>
                </c:pt>
                <c:pt idx="1">
                  <c:v>Dosis = 0.15 ml</c:v>
                </c:pt>
                <c:pt idx="2">
                  <c:v>Dosis = 0.30 ml </c:v>
                </c:pt>
              </c:strCache>
            </c:strRef>
          </c:cat>
          <c:val>
            <c:numRef>
              <c:f>' Kontraste'!$F$26:$H$26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921F-40DE-84EA-8414738D467B}"/>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C34E-490A-AD96-AFE0DF4EF971}"/>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85EF-4058-B3C8-832D41BE5FE5}"/>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7057-4FE1-BA9A-C4597EBE4996}"/>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AAE1F1FD-7A84-4CA4-B0BA-88E94A18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9F72E870-A602-4D15-9202-7E03771AFC13}"/>
            </a:ext>
          </a:extLst>
        </xdr:cNvPr>
        <xdr:cNvSpPr txBox="1"/>
      </xdr:nvSpPr>
      <xdr:spPr>
        <a:xfrm>
          <a:off x="142876" y="142874"/>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4EF8B306-F4CA-4DAC-97ED-1023BB66AA57}"/>
            </a:ext>
          </a:extLst>
        </xdr:cNvPr>
        <xdr:cNvPicPr>
          <a:picLocks noChangeAspect="1"/>
        </xdr:cNvPicPr>
      </xdr:nvPicPr>
      <xdr:blipFill>
        <a:blip xmlns:r="http://schemas.openxmlformats.org/officeDocument/2006/relationships" r:embed="rId2"/>
        <a:stretch>
          <a:fillRect/>
        </a:stretch>
      </xdr:blipFill>
      <xdr:spPr>
        <a:xfrm>
          <a:off x="9201150" y="3028950"/>
          <a:ext cx="4414609" cy="714375"/>
        </a:xfrm>
        <a:prstGeom prst="rect">
          <a:avLst/>
        </a:prstGeom>
      </xdr:spPr>
    </xdr:pic>
    <xdr:clientData/>
  </xdr:twoCellAnchor>
  <xdr:twoCellAnchor editAs="oneCell">
    <xdr:from>
      <xdr:col>10</xdr:col>
      <xdr:colOff>695326</xdr:colOff>
      <xdr:row>0</xdr:row>
      <xdr:rowOff>128462</xdr:rowOff>
    </xdr:from>
    <xdr:to>
      <xdr:col>17</xdr:col>
      <xdr:colOff>382525</xdr:colOff>
      <xdr:row>14</xdr:row>
      <xdr:rowOff>142875</xdr:rowOff>
    </xdr:to>
    <xdr:pic>
      <xdr:nvPicPr>
        <xdr:cNvPr id="5" name="Grafik 4">
          <a:extLst>
            <a:ext uri="{FF2B5EF4-FFF2-40B4-BE49-F238E27FC236}">
              <a16:creationId xmlns:a16="http://schemas.microsoft.com/office/drawing/2014/main" id="{612D729C-DA59-4257-BC8D-C8CF9C547AC0}"/>
            </a:ext>
          </a:extLst>
        </xdr:cNvPr>
        <xdr:cNvPicPr>
          <a:picLocks noChangeAspect="1"/>
        </xdr:cNvPicPr>
      </xdr:nvPicPr>
      <xdr:blipFill>
        <a:blip xmlns:r="http://schemas.openxmlformats.org/officeDocument/2006/relationships" r:embed="rId3"/>
        <a:stretch>
          <a:fillRect/>
        </a:stretch>
      </xdr:blipFill>
      <xdr:spPr>
        <a:xfrm>
          <a:off x="9020176"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6" name="Grafik 5">
          <a:extLst>
            <a:ext uri="{FF2B5EF4-FFF2-40B4-BE49-F238E27FC236}">
              <a16:creationId xmlns:a16="http://schemas.microsoft.com/office/drawing/2014/main" id="{F22EB623-A759-4105-9BC9-253B253B2106}"/>
            </a:ext>
          </a:extLst>
        </xdr:cNvPr>
        <xdr:cNvPicPr>
          <a:picLocks noChangeAspect="1"/>
        </xdr:cNvPicPr>
      </xdr:nvPicPr>
      <xdr:blipFill>
        <a:blip xmlns:r="http://schemas.openxmlformats.org/officeDocument/2006/relationships" r:embed="rId4"/>
        <a:stretch>
          <a:fillRect/>
        </a:stretch>
      </xdr:blipFill>
      <xdr:spPr>
        <a:xfrm>
          <a:off x="13925550" y="3028950"/>
          <a:ext cx="3800475" cy="605171"/>
        </a:xfrm>
        <a:prstGeom prst="rect">
          <a:avLst/>
        </a:prstGeom>
      </xdr:spPr>
    </xdr:pic>
    <xdr:clientData/>
  </xdr:twoCellAnchor>
  <xdr:twoCellAnchor editAs="oneCell">
    <xdr:from>
      <xdr:col>12</xdr:col>
      <xdr:colOff>285750</xdr:colOff>
      <xdr:row>38</xdr:row>
      <xdr:rowOff>85725</xdr:rowOff>
    </xdr:from>
    <xdr:to>
      <xdr:col>19</xdr:col>
      <xdr:colOff>400050</xdr:colOff>
      <xdr:row>49</xdr:row>
      <xdr:rowOff>24329</xdr:rowOff>
    </xdr:to>
    <xdr:pic>
      <xdr:nvPicPr>
        <xdr:cNvPr id="7" name="Grafik 6">
          <a:extLst>
            <a:ext uri="{FF2B5EF4-FFF2-40B4-BE49-F238E27FC236}">
              <a16:creationId xmlns:a16="http://schemas.microsoft.com/office/drawing/2014/main" id="{17F590EF-A015-4AA6-8926-FCF26321A832}"/>
            </a:ext>
          </a:extLst>
        </xdr:cNvPr>
        <xdr:cNvPicPr>
          <a:picLocks noChangeAspect="1"/>
        </xdr:cNvPicPr>
      </xdr:nvPicPr>
      <xdr:blipFill>
        <a:blip xmlns:r="http://schemas.openxmlformats.org/officeDocument/2006/relationships" r:embed="rId5"/>
        <a:stretch>
          <a:fillRect/>
        </a:stretch>
      </xdr:blipFill>
      <xdr:spPr>
        <a:xfrm>
          <a:off x="10172700"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8" name="Gerader Verbinder 7">
          <a:extLst>
            <a:ext uri="{FF2B5EF4-FFF2-40B4-BE49-F238E27FC236}">
              <a16:creationId xmlns:a16="http://schemas.microsoft.com/office/drawing/2014/main" id="{E07AB30F-9FF2-4BA5-A391-63E96913F4B8}"/>
            </a:ext>
          </a:extLst>
        </xdr:cNvPr>
        <xdr:cNvCxnSpPr/>
      </xdr:nvCxnSpPr>
      <xdr:spPr>
        <a:xfrm>
          <a:off x="3638550" y="7648575"/>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247650</xdr:colOff>
      <xdr:row>50</xdr:row>
      <xdr:rowOff>85725</xdr:rowOff>
    </xdr:from>
    <xdr:to>
      <xdr:col>19</xdr:col>
      <xdr:colOff>437861</xdr:colOff>
      <xdr:row>56</xdr:row>
      <xdr:rowOff>152249</xdr:rowOff>
    </xdr:to>
    <xdr:pic>
      <xdr:nvPicPr>
        <xdr:cNvPr id="9" name="Grafik 8">
          <a:extLst>
            <a:ext uri="{FF2B5EF4-FFF2-40B4-BE49-F238E27FC236}">
              <a16:creationId xmlns:a16="http://schemas.microsoft.com/office/drawing/2014/main" id="{45BF9459-E5F3-4AAF-8CFB-FD98D679BC3A}"/>
            </a:ext>
          </a:extLst>
        </xdr:cNvPr>
        <xdr:cNvPicPr>
          <a:picLocks noChangeAspect="1"/>
        </xdr:cNvPicPr>
      </xdr:nvPicPr>
      <xdr:blipFill>
        <a:blip xmlns:r="http://schemas.openxmlformats.org/officeDocument/2006/relationships" r:embed="rId6"/>
        <a:stretch>
          <a:fillRect/>
        </a:stretch>
      </xdr:blipFill>
      <xdr:spPr>
        <a:xfrm>
          <a:off x="13944600" y="9801225"/>
          <a:ext cx="2314286" cy="1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25495EAB-C796-4DF1-8F14-F9D6D7B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A0FF58B9-9DCF-4E2A-8FF7-5DA8E410D4C5}"/>
            </a:ext>
          </a:extLst>
        </xdr:cNvPr>
        <xdr:cNvSpPr txBox="1"/>
      </xdr:nvSpPr>
      <xdr:spPr>
        <a:xfrm>
          <a:off x="142876" y="142874"/>
          <a:ext cx="8324849"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7636BAF7-2092-4C7D-B150-ED4742BD62AD}"/>
            </a:ext>
          </a:extLst>
        </xdr:cNvPr>
        <xdr:cNvPicPr>
          <a:picLocks noChangeAspect="1"/>
        </xdr:cNvPicPr>
      </xdr:nvPicPr>
      <xdr:blipFill>
        <a:blip xmlns:r="http://schemas.openxmlformats.org/officeDocument/2006/relationships" r:embed="rId2"/>
        <a:stretch>
          <a:fillRect/>
        </a:stretch>
      </xdr:blipFill>
      <xdr:spPr>
        <a:xfrm>
          <a:off x="8772525" y="3028950"/>
          <a:ext cx="4414609" cy="714375"/>
        </a:xfrm>
        <a:prstGeom prst="rect">
          <a:avLst/>
        </a:prstGeom>
      </xdr:spPr>
    </xdr:pic>
    <xdr:clientData/>
  </xdr:twoCellAnchor>
  <xdr:twoCellAnchor editAs="oneCell">
    <xdr:from>
      <xdr:col>10</xdr:col>
      <xdr:colOff>695326</xdr:colOff>
      <xdr:row>0</xdr:row>
      <xdr:rowOff>128462</xdr:rowOff>
    </xdr:from>
    <xdr:to>
      <xdr:col>17</xdr:col>
      <xdr:colOff>620650</xdr:colOff>
      <xdr:row>14</xdr:row>
      <xdr:rowOff>142875</xdr:rowOff>
    </xdr:to>
    <xdr:pic>
      <xdr:nvPicPr>
        <xdr:cNvPr id="5" name="Grafik 4">
          <a:extLst>
            <a:ext uri="{FF2B5EF4-FFF2-40B4-BE49-F238E27FC236}">
              <a16:creationId xmlns:a16="http://schemas.microsoft.com/office/drawing/2014/main" id="{2F9703D7-D6EC-40BB-A3D9-30CF9ECFBCB4}"/>
            </a:ext>
          </a:extLst>
        </xdr:cNvPr>
        <xdr:cNvPicPr>
          <a:picLocks noChangeAspect="1"/>
        </xdr:cNvPicPr>
      </xdr:nvPicPr>
      <xdr:blipFill>
        <a:blip xmlns:r="http://schemas.openxmlformats.org/officeDocument/2006/relationships" r:embed="rId3"/>
        <a:stretch>
          <a:fillRect/>
        </a:stretch>
      </xdr:blipFill>
      <xdr:spPr>
        <a:xfrm>
          <a:off x="8591551"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7" name="Grafik 6">
          <a:extLst>
            <a:ext uri="{FF2B5EF4-FFF2-40B4-BE49-F238E27FC236}">
              <a16:creationId xmlns:a16="http://schemas.microsoft.com/office/drawing/2014/main" id="{EB89B770-012F-4F1B-B6DE-B18E55D543ED}"/>
            </a:ext>
          </a:extLst>
        </xdr:cNvPr>
        <xdr:cNvPicPr>
          <a:picLocks noChangeAspect="1"/>
        </xdr:cNvPicPr>
      </xdr:nvPicPr>
      <xdr:blipFill>
        <a:blip xmlns:r="http://schemas.openxmlformats.org/officeDocument/2006/relationships" r:embed="rId4"/>
        <a:stretch>
          <a:fillRect/>
        </a:stretch>
      </xdr:blipFill>
      <xdr:spPr>
        <a:xfrm>
          <a:off x="13458825" y="3028950"/>
          <a:ext cx="3800475" cy="605171"/>
        </a:xfrm>
        <a:prstGeom prst="rect">
          <a:avLst/>
        </a:prstGeom>
      </xdr:spPr>
    </xdr:pic>
    <xdr:clientData/>
  </xdr:twoCellAnchor>
  <xdr:twoCellAnchor editAs="oneCell">
    <xdr:from>
      <xdr:col>12</xdr:col>
      <xdr:colOff>285750</xdr:colOff>
      <xdr:row>38</xdr:row>
      <xdr:rowOff>85725</xdr:rowOff>
    </xdr:from>
    <xdr:to>
      <xdr:col>19</xdr:col>
      <xdr:colOff>638175</xdr:colOff>
      <xdr:row>49</xdr:row>
      <xdr:rowOff>24329</xdr:rowOff>
    </xdr:to>
    <xdr:pic>
      <xdr:nvPicPr>
        <xdr:cNvPr id="8" name="Grafik 7">
          <a:extLst>
            <a:ext uri="{FF2B5EF4-FFF2-40B4-BE49-F238E27FC236}">
              <a16:creationId xmlns:a16="http://schemas.microsoft.com/office/drawing/2014/main" id="{D640A532-D1E7-4872-9664-2AE1E79FD1F2}"/>
            </a:ext>
          </a:extLst>
        </xdr:cNvPr>
        <xdr:cNvPicPr>
          <a:picLocks noChangeAspect="1"/>
        </xdr:cNvPicPr>
      </xdr:nvPicPr>
      <xdr:blipFill>
        <a:blip xmlns:r="http://schemas.openxmlformats.org/officeDocument/2006/relationships" r:embed="rId5"/>
        <a:stretch>
          <a:fillRect/>
        </a:stretch>
      </xdr:blipFill>
      <xdr:spPr>
        <a:xfrm>
          <a:off x="9705975"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10" name="Gerader Verbinder 9">
          <a:extLst>
            <a:ext uri="{FF2B5EF4-FFF2-40B4-BE49-F238E27FC236}">
              <a16:creationId xmlns:a16="http://schemas.microsoft.com/office/drawing/2014/main" id="{420EB3AD-62CE-44AA-9A96-1C19159D133B}"/>
            </a:ext>
          </a:extLst>
        </xdr:cNvPr>
        <xdr:cNvCxnSpPr/>
      </xdr:nvCxnSpPr>
      <xdr:spPr>
        <a:xfrm>
          <a:off x="3638550" y="7648575"/>
          <a:ext cx="43243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247650</xdr:colOff>
      <xdr:row>50</xdr:row>
      <xdr:rowOff>85725</xdr:rowOff>
    </xdr:from>
    <xdr:to>
      <xdr:col>19</xdr:col>
      <xdr:colOff>437861</xdr:colOff>
      <xdr:row>56</xdr:row>
      <xdr:rowOff>152249</xdr:rowOff>
    </xdr:to>
    <xdr:pic>
      <xdr:nvPicPr>
        <xdr:cNvPr id="12" name="Grafik 11">
          <a:extLst>
            <a:ext uri="{FF2B5EF4-FFF2-40B4-BE49-F238E27FC236}">
              <a16:creationId xmlns:a16="http://schemas.microsoft.com/office/drawing/2014/main" id="{8B559EF5-5944-41CC-963B-FA65260E25BE}"/>
            </a:ext>
          </a:extLst>
        </xdr:cNvPr>
        <xdr:cNvPicPr>
          <a:picLocks noChangeAspect="1"/>
        </xdr:cNvPicPr>
      </xdr:nvPicPr>
      <xdr:blipFill>
        <a:blip xmlns:r="http://schemas.openxmlformats.org/officeDocument/2006/relationships" r:embed="rId6"/>
        <a:stretch>
          <a:fillRect/>
        </a:stretch>
      </xdr:blipFill>
      <xdr:spPr>
        <a:xfrm>
          <a:off x="13515975" y="9801225"/>
          <a:ext cx="2314286" cy="1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4ADB4B1C-CE5A-4398-B0B6-34D9A934E3FD}"/>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t>H1,1: D_Trend_linear &gt; 0, H0,1: D_Trend_linear &lt;= 0</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H0,1: D_Trend_quadr = 0, H0,1: D =/= 0</a:t>
          </a:r>
          <a:endParaRPr lang="de-DE">
            <a:effectLst/>
          </a:endParaRPr>
        </a:p>
        <a:p>
          <a:endParaRPr lang="de-DE" sz="1100" baseline="0"/>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C6EDB6E4-E417-49B3-8A52-EB71DAEDE854}"/>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77A3F71F-268F-4882-B4BB-1ABCA665B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37E477E1-6736-4B6F-99AE-3D518BFFCE72}"/>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7D999EBC-8379-49DC-B437-3EACBA462007}"/>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solidFill>
                <a:schemeClr val="dk1"/>
              </a:solidFill>
              <a:effectLst/>
              <a:latin typeface="+mn-lt"/>
              <a:ea typeface="+mn-ea"/>
              <a:cs typeface="+mn-cs"/>
            </a:rPr>
            <a:t>H1,1: D_Trend_linear &gt; 0, H0,1: D_Trend_linear &lt;= 0</a:t>
          </a:r>
          <a:endParaRPr lang="de-DE">
            <a:effectLst/>
          </a:endParaRPr>
        </a:p>
        <a:p>
          <a:pPr eaLnBrk="1" fontAlgn="auto" latinLnBrk="0" hangingPunct="1"/>
          <a:r>
            <a:rPr lang="de-DE" sz="1100" baseline="0">
              <a:solidFill>
                <a:schemeClr val="dk1"/>
              </a:solidFill>
              <a:effectLst/>
              <a:latin typeface="+mn-lt"/>
              <a:ea typeface="+mn-ea"/>
              <a:cs typeface="+mn-cs"/>
            </a:rPr>
            <a:t>H0,1: D_Trend_quadr = 0, H0,1: D =/= 0</a:t>
          </a:r>
          <a:endParaRPr lang="de-DE">
            <a:effectLst/>
          </a:endParaRPr>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FEEEDDC5-436A-4A95-9065-368848BF4375}"/>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2716EDCE-E1CB-45F2-BB38-50416CC2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4460287E-B195-4896-A83D-896D6C961724}"/>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3:T203"/>
  <sheetViews>
    <sheetView tabSelected="1" topLeftCell="A13" workbookViewId="0">
      <selection activeCell="J31" sqref="J31"/>
    </sheetView>
  </sheetViews>
  <sheetFormatPr baseColWidth="10" defaultRowHeight="15" x14ac:dyDescent="0.25"/>
  <cols>
    <col min="3" max="3" width="15.5703125" customWidth="1"/>
    <col min="7" max="7" width="14.28515625" customWidth="1"/>
    <col min="8" max="8" width="15" customWidth="1"/>
    <col min="12" max="12" width="12" bestFit="1" customWidth="1"/>
    <col min="17" max="17" width="15"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33</v>
      </c>
      <c r="R25" s="2" t="s">
        <v>34</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c r="P26" s="4"/>
      <c r="Q26" s="4"/>
      <c r="R26" s="6"/>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c r="P27" s="5"/>
      <c r="Q27" s="5"/>
      <c r="R27" s="5"/>
      <c r="S27" s="1"/>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c r="P32" s="4"/>
      <c r="Q32" s="4"/>
      <c r="R32" s="4"/>
    </row>
    <row r="33" spans="1:20" x14ac:dyDescent="0.25">
      <c r="A33">
        <v>10</v>
      </c>
      <c r="B33" t="s">
        <v>2</v>
      </c>
      <c r="C33">
        <v>0.41089999999999999</v>
      </c>
      <c r="N33" s="1">
        <v>2</v>
      </c>
      <c r="O33" s="10"/>
      <c r="P33" s="5"/>
      <c r="Q33" s="5"/>
      <c r="R33" s="5"/>
      <c r="S33" s="1"/>
      <c r="T33" s="1"/>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T203"/>
  <sheetViews>
    <sheetView topLeftCell="A25" workbookViewId="0">
      <selection activeCell="E54" sqref="E54"/>
    </sheetView>
  </sheetViews>
  <sheetFormatPr baseColWidth="10" defaultRowHeight="15" x14ac:dyDescent="0.25"/>
  <cols>
    <col min="3" max="3" width="15.5703125" customWidth="1"/>
    <col min="7" max="7" width="14.28515625" customWidth="1"/>
    <col min="8" max="8" width="15" customWidth="1"/>
    <col min="12" max="12" width="12" bestFit="1"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21</v>
      </c>
      <c r="R25" s="2" t="s">
        <v>22</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f>SUMPRODUCT($F$26:$H$26,K26:M26)</f>
        <v>0.90690916666666666</v>
      </c>
      <c r="P26" s="4">
        <f>O26/(L$29*SQRT((K26^2+L26^2+M26^2)/F$28))</f>
        <v>30.110968409616284</v>
      </c>
      <c r="Q26" s="4">
        <f>_xlfn.T.INV(1-0.05,SUM($F$28:$H$28)-3)</f>
        <v>1.65350800180123</v>
      </c>
      <c r="R26" s="6">
        <f>_xlfn.T.DIST.RT(P26,SUM($F$28:$H$28)-3)</f>
        <v>7.4437499614964053E-72</v>
      </c>
      <c r="S26" t="s">
        <v>25</v>
      </c>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f>SUMPRODUCT($F$26:$H$26,K27:M27)</f>
        <v>0.95395500000000033</v>
      </c>
      <c r="P27" s="5">
        <f>O27/(L$29*SQRT((K27^2+L27^2+M27^2)/F$28))</f>
        <v>27.429598581947001</v>
      </c>
      <c r="Q27" s="5">
        <f>_xlfn.T.INV(1-0.05,SUM($F$28:$H$28)-3)</f>
        <v>1.65350800180123</v>
      </c>
      <c r="R27" s="5">
        <f>_xlfn.T.DIST.RT(P27,SUM($F$28:$H$28)-3)</f>
        <v>6.0537569310788303E-66</v>
      </c>
      <c r="S27" s="1" t="s">
        <v>25</v>
      </c>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f>O26/L$29</f>
        <v>4.7609621363882688</v>
      </c>
      <c r="P32" s="4">
        <f>SQRT(SUM(S32:T32)/PRODUCT(S32:T32)+O32^2/(2*SUM(S32:T32)))</f>
        <v>0.29658594624737716</v>
      </c>
      <c r="Q32" s="4">
        <f>O32-1.96*P32</f>
        <v>4.1796536817434093</v>
      </c>
      <c r="R32" s="4">
        <f>O32+1.96*P32</f>
        <v>5.3422705910331283</v>
      </c>
      <c r="S32">
        <f>F28</f>
        <v>60</v>
      </c>
      <c r="T32">
        <f>SUM(G28:H28)</f>
        <v>120</v>
      </c>
    </row>
    <row r="33" spans="1:20" x14ac:dyDescent="0.25">
      <c r="A33">
        <v>10</v>
      </c>
      <c r="B33" t="s">
        <v>2</v>
      </c>
      <c r="C33">
        <v>0.41089999999999999</v>
      </c>
      <c r="N33" s="1">
        <v>2</v>
      </c>
      <c r="O33" s="10">
        <f>O27/L$29</f>
        <v>5.0079366288813629</v>
      </c>
      <c r="P33" s="5">
        <f>SQRT(SUM(S33:T33)/PRODUCT(S33:T33)+O33^2/(2*SUM(S33:T33)))</f>
        <v>0.37125591622048948</v>
      </c>
      <c r="Q33" s="5">
        <f>O33-1.96*P33</f>
        <v>4.2802750330892039</v>
      </c>
      <c r="R33" s="5">
        <f>O33+1.96*P33</f>
        <v>5.735598224673522</v>
      </c>
      <c r="S33" s="1">
        <f>G28</f>
        <v>60</v>
      </c>
      <c r="T33" s="1">
        <f>H28</f>
        <v>60</v>
      </c>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8BA1-2D37-4002-906C-A7EAAC4731F5}">
  <dimension ref="A23:S203"/>
  <sheetViews>
    <sheetView workbookViewId="0">
      <selection activeCell="Q26" sqref="Q26"/>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c r="P26" s="4"/>
      <c r="Q26" s="4"/>
      <c r="R26" s="6"/>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c r="P27" s="5"/>
      <c r="Q27" s="5"/>
      <c r="R27" s="5"/>
      <c r="S27" s="1"/>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3:S203"/>
  <sheetViews>
    <sheetView topLeftCell="A19" workbookViewId="0">
      <selection activeCell="P33" sqref="P33"/>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f>SUMPRODUCT($F$26:$H$26,K26:M26)</f>
        <v>1.3838866666666667</v>
      </c>
      <c r="P26" s="4">
        <f>O26/(L$29*SQRT((K26^2+L26^2+M26^2)/F$28))</f>
        <v>39.791662866251919</v>
      </c>
      <c r="Q26" s="4">
        <f>_xlfn.T.INV(1-0.05,SUM($F$28:$H$28)-3)</f>
        <v>1.65350800180123</v>
      </c>
      <c r="R26" s="6">
        <f>_xlfn.T.DIST.RT(P26,SUM($F$28:$H$28)-3)</f>
        <v>1.6165649598982169E-90</v>
      </c>
      <c r="S26" t="s">
        <v>25</v>
      </c>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f>SUMPRODUCT($F$26:$H$26,K27:M27)</f>
        <v>0.26201166666666698</v>
      </c>
      <c r="P27" s="5">
        <f>O27/(L$29*SQRT((K27^2+L27^2+M27^2)/F$28))</f>
        <v>8.6992449827675742</v>
      </c>
      <c r="Q27" s="5">
        <f>_xlfn.T.INV(1-0.025,SUM($F$28:$H$28)-3)</f>
        <v>1.9734572015938039</v>
      </c>
      <c r="R27" s="5">
        <f>_xlfn.T.DIST.RT(P27,SUM($F$28:$H$28)-3)</f>
        <v>1.1251183967297699E-15</v>
      </c>
      <c r="S27" s="1" t="s">
        <v>25</v>
      </c>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 Kontraste</vt:lpstr>
      <vt:lpstr> Kontraste Lösung</vt:lpstr>
      <vt:lpstr>Trends</vt:lpstr>
      <vt:lpstr>Trends Lösung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Stephan</cp:lastModifiedBy>
  <dcterms:created xsi:type="dcterms:W3CDTF">2021-01-09T17:09:14Z</dcterms:created>
  <dcterms:modified xsi:type="dcterms:W3CDTF">2021-01-11T10:20:19Z</dcterms:modified>
</cp:coreProperties>
</file>