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filterPrivacy="1"/>
  <xr:revisionPtr revIDLastSave="0" documentId="13_ncr:1_{A720A2C0-06FC-42C2-BA1C-77ADEDE4767C}" xr6:coauthVersionLast="36" xr6:coauthVersionMax="36" xr10:uidLastSave="{00000000-0000-0000-0000-000000000000}"/>
  <bookViews>
    <workbookView xWindow="0" yWindow="0" windowWidth="28800" windowHeight="10395" tabRatio="827" firstSheet="1" activeTab="3" xr2:uid="{00000000-000D-0000-FFFF-FFFF00000000}"/>
  </bookViews>
  <sheets>
    <sheet name="Szenario und Aufgabe" sheetId="7" r:id="rId1"/>
    <sheet name="Daten N = 68 " sheetId="11" r:id="rId2"/>
    <sheet name="Daten N = 172" sheetId="12" r:id="rId3"/>
    <sheet name="Lösung N = 68" sheetId="1" r:id="rId4"/>
    <sheet name="Lösung N = 172" sheetId="10" r:id="rId5"/>
    <sheet name="Lösung gerichtet mit d = 0.5" sheetId="14" r:id="rId6"/>
    <sheet name="Restliche Lösungen" sheetId="15" r:id="rId7"/>
  </sheets>
  <definedNames>
    <definedName name="_xlchart.v1.0" hidden="1">'Lösung N = 68'!$C$2:$C$35</definedName>
    <definedName name="_xlchart.v1.1" hidden="1">'Lösung N = 68'!$C$2:$C$35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6" i="1" l="1"/>
  <c r="AE35" i="10" l="1"/>
  <c r="AE33" i="10"/>
  <c r="AD40" i="1"/>
  <c r="AD37" i="1"/>
  <c r="H46" i="14" l="1"/>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H46"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2" i="10"/>
  <c r="H48" i="14" l="1"/>
  <c r="H52" i="14" s="1"/>
  <c r="I38" i="14"/>
  <c r="H39" i="14"/>
  <c r="I39" i="14"/>
  <c r="I41" i="14" s="1"/>
  <c r="H38" i="14"/>
  <c r="H48" i="10"/>
  <c r="H52" i="10" s="1"/>
  <c r="I38" i="10"/>
  <c r="H39" i="10"/>
  <c r="I39" i="10"/>
  <c r="I41" i="10" s="1"/>
  <c r="H38" i="10"/>
  <c r="H44" i="10" l="1"/>
  <c r="H54" i="10" s="1"/>
  <c r="H44" i="14"/>
  <c r="H41" i="14"/>
  <c r="H41" i="10"/>
  <c r="H45" i="14" l="1"/>
  <c r="H49" i="14" s="1"/>
  <c r="H54" i="14"/>
  <c r="H45" i="10"/>
  <c r="H49" i="10" s="1"/>
  <c r="H47" i="14" l="1"/>
  <c r="H47" i="10"/>
  <c r="C37" i="1" l="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36"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2" i="1"/>
  <c r="H48" i="1" l="1"/>
  <c r="H52" i="1" s="1"/>
  <c r="I39" i="1"/>
  <c r="I41" i="1" s="1"/>
  <c r="H38" i="1"/>
  <c r="H39" i="1"/>
  <c r="I38" i="1"/>
  <c r="H41" i="1" l="1"/>
  <c r="H44" i="1"/>
  <c r="H45" i="1" s="1"/>
  <c r="H47" i="1" s="1"/>
  <c r="H49" i="1" l="1"/>
  <c r="H54" i="1"/>
</calcChain>
</file>

<file path=xl/sharedStrings.xml><?xml version="1.0" encoding="utf-8"?>
<sst xmlns="http://schemas.openxmlformats.org/spreadsheetml/2006/main" count="911" uniqueCount="67">
  <si>
    <t xml:space="preserve">ES_Animal </t>
  </si>
  <si>
    <t>yes</t>
  </si>
  <si>
    <t xml:space="preserve">Stresslevel </t>
  </si>
  <si>
    <t>no</t>
  </si>
  <si>
    <t>d</t>
  </si>
  <si>
    <t>siB</t>
  </si>
  <si>
    <t>sID</t>
  </si>
  <si>
    <t>no Animal</t>
  </si>
  <si>
    <t>ES Animal</t>
  </si>
  <si>
    <t>Mittelwert</t>
  </si>
  <si>
    <t xml:space="preserve">n </t>
  </si>
  <si>
    <t>halbes 95% KI</t>
  </si>
  <si>
    <t xml:space="preserve">Entscheidung: </t>
  </si>
  <si>
    <t xml:space="preserve">Szenario: </t>
  </si>
  <si>
    <t>Achtung, hier wird live "erhoben"</t>
  </si>
  <si>
    <t>Die Werte in Spalte C werden dynamisch aus simulierten Populationen gezogen.</t>
  </si>
  <si>
    <t>Die Populationen sind normalverteilt und haben (von uns definierte) feste Mittelwerte und Streuungen.</t>
  </si>
  <si>
    <t>Die konkreten Werte werden aber, wie in einem echten Experiment, zufällig aus den Populationen gezogen.</t>
  </si>
  <si>
    <t>Das bedeutet:</t>
  </si>
  <si>
    <t>1) Jede*r von Ihnen hat leicht unterschiedliche Daten (die aber aus denselben Populationen gezogen werden)</t>
  </si>
  <si>
    <t>2) Die Daten werden neu gezogen, sobald irgendein Feld in dieser Arbeitsmappe aktualisiert wird (sobald man in irgendeine Zelle klickt, der Cursor erscheint, und enter gedrückt wird - auch wenn nichts geändert wurde)</t>
  </si>
  <si>
    <t>Sie sollten qualitativ jedoch zu ähnlichen Schlussfolgerungen kommen (da ja stets aus denselben Populationen gezogen wird).</t>
  </si>
  <si>
    <t>Wer einen bestimmten Datensatz "festhalten" möchte, kann die Werte in Spalte C kopieren und dann beispielsweise in Spalte D einfügen.</t>
  </si>
  <si>
    <r>
      <t xml:space="preserve">Achten Sie bei t-test und co also auf die richtigen </t>
    </r>
    <r>
      <rPr>
        <b/>
        <sz val="11"/>
        <color theme="1"/>
        <rFont val="Calibri"/>
        <family val="2"/>
        <scheme val="minor"/>
      </rPr>
      <t>Arbeitsschritte</t>
    </r>
    <r>
      <rPr>
        <sz val="11"/>
        <color theme="1"/>
        <rFont val="Calibri"/>
        <family val="2"/>
        <scheme val="minor"/>
      </rPr>
      <t xml:space="preserve"> statt auf die konkreten Zahlen, denn diese werden sich leicht unterscheiden.</t>
    </r>
  </si>
  <si>
    <t>Aber Achtung: dafür Rechtsklick auf eine Zelle (zb D2) und unter "Einfügeoptionen" auf "Werte" (das Icon mit den Zahlen 123) klicken (siehe Screenshot).</t>
  </si>
  <si>
    <t>Es empfiehlt sich aber auch, die Formeln für deskriptive Statistik und Tests einmal auf den dynamischen Bereich anzuwenden.</t>
  </si>
  <si>
    <t>So kann man durch Aktualisieren der Mappe sehen, wie sich die Ergebnisse leicht ändern, wenn man das Experiment wiederholt "durchführt".</t>
  </si>
  <si>
    <t xml:space="preserve">geschätzte Streuung </t>
  </si>
  <si>
    <t>p-Wert (über ttest-Funktion)</t>
  </si>
  <si>
    <t xml:space="preserve">Dann werden die Ergebnisse einer Formel (hier des Ziehens von Werten) als ganz normale Zahlen eingefügt, aber nicht mehr die Formel selbst. </t>
  </si>
  <si>
    <t>t empirisch</t>
  </si>
  <si>
    <t>t kritisch</t>
  </si>
  <si>
    <t>t emp &gt; t krit?</t>
  </si>
  <si>
    <t>p-Wert (über t.vert)</t>
  </si>
  <si>
    <t>ja</t>
  </si>
  <si>
    <t>H1 angenommen</t>
  </si>
  <si>
    <t>nein</t>
  </si>
  <si>
    <t>H0 beibehalten</t>
  </si>
  <si>
    <t>Die Größe des Effekts schwankt recht stark zwischen den einzelnen simulierten Experimenten.</t>
  </si>
  <si>
    <t>(In diesem Fall wissen wir, dass es einen wahren Effekt gibt, weil wir ihn in die simulierten Daten eingebaut haben. Normalerweise könnte man sich da natürlich auch nach 8 von 10 signifikanten Befunden nicht hundertprozentig sicher sein.)</t>
  </si>
  <si>
    <t>Ergebnisse von 10 beispielhaften Simulationen für N = 68</t>
  </si>
  <si>
    <t>Mittlerer Effekt über 10 Experimente:</t>
  </si>
  <si>
    <t>Streuung der Effektgröße:</t>
  </si>
  <si>
    <t>Der wahre Effekt, den wir in die Simlation eingebaut haben, ist d = 0,5. Wir sehen also, dass die Experimente (mit N = 68) diesen wahren Effekt nicht gut abbilden.</t>
  </si>
  <si>
    <t>Woran kann das liegen? Wir haben in der Testplanung für einen zu großen Effekt geplant (d = 0,8). Deshalb haben wir eine niedrigere Stichprobengröße gewählt, als wir für den wahren Effekt gebraucht hätten.</t>
  </si>
  <si>
    <t xml:space="preserve">Daraus resultiert, dass wir keine gute Teststärke für den wahren Effekt haben. </t>
  </si>
  <si>
    <t>In den obenstehenden 10 Simulationen haben wir also schon verhältnismäßig häufig einen signifikanten Effekt gefunden (bei Ihrer eigenen Simulation kann es deutlich anders aussehen).</t>
  </si>
  <si>
    <t>Das liegt daran, dass 10 Simulationen nicht besonders viel sind. Wenn wir das Experiment 1000 mal oder häufiger simulieren würden, würden wir ziemlich genau auf die untenstehende Prozentzahl an signifikanten Effekten kommen.</t>
  </si>
  <si>
    <t>Die untenstehende Post hoc Power-Analyse zeigt: bei einem wahren Effekt von d = 0,5 und einer Stichprogengröße von N = 68 können wir nur in etwas mehr als 50% der Fälle erwarten, einen signifikanten Effekt zu finden.</t>
  </si>
  <si>
    <t xml:space="preserve">Wie sollte man also planen, wenn man gar nichts über die Effektstärke weiß? </t>
  </si>
  <si>
    <t>Eine Möglichkeit ist, für den kleinsten Effekt zu planen, der eine theoretische oder praktische Bedeutung hätte.</t>
  </si>
  <si>
    <t>Wir sehen oben auch, dass der Test eher dann signifikant wird, wenn der Effekt in einer Stichprobe zufällig überschätzt wird.</t>
  </si>
  <si>
    <t>Für diesen sollte eine ausreichend hohe Teststärke angesetzt werden (Faustregel: mindestens .80).</t>
  </si>
  <si>
    <t xml:space="preserve">Wenn der Effekt dann größer ist, als man dachte, hat man eine noch höhere Teststärke. </t>
  </si>
  <si>
    <t>Wenn man keinen Effekt findet, ist er unter diesen Umständen vermutlich entweder nicht vorhanden oder so klein, dass er einen ohnehin nicht interessieren würde.</t>
  </si>
  <si>
    <t>Ergebnisse von 10 beispielhaften Simulationen für N = 172</t>
  </si>
  <si>
    <t>Wir sehen, dass wir in allen beispielhaften Simulationen einen signifikanten Effekt finden.</t>
  </si>
  <si>
    <t>Der mittlere Effekt aus 10 Simulationen ist hier bereits nah am wahren Effekt (den wir in die Simulation eingebaut haben) - dieser betrug nämlich 0,5.</t>
  </si>
  <si>
    <t>Mittlerer Effekt über 10 Simulationen:</t>
  </si>
  <si>
    <t>Streuung der Effektgröße in 10 Simulationen:</t>
  </si>
  <si>
    <t>Wir sehen auch, dass die Effektgröße weniger stark schwankt als in der Arbeitsmappe mit N = 68 (schauen Sie sich das später an, wenn Sie es noch nicht gerechnet haben).</t>
  </si>
  <si>
    <t>Mit einer guten Teststärke für den wahren Effekt (die wir hier hatten, da wir für den korrekten Effekt geplant haben) ist es also möglich, den Effekt zuverlässsig zu detektieren und seine Größe relativ präzise zu schätzen.</t>
  </si>
  <si>
    <t>Was macht man aber, wenn man den wahren Effekt vorher nicht kennt und auch keine Anhaltspunkte hat, wie groß oder klein er sein könnte?</t>
  </si>
  <si>
    <t>Eine Möglichkeit ist, für den kleinsten Effekt zu planen, der in diesem Fall theoretische oder praktische Relevanz hätte (Anmerkungen dazu auch in der Lösung für N = 68).</t>
  </si>
  <si>
    <t xml:space="preserve"> </t>
  </si>
  <si>
    <t>In der ersten beispielhaften Simulation liegt der Effekt in den Daten nahe am wahren Effekt, aber der Test wird nicht signifikant. (Wenn Sie sich mehr Dezimalstellen anzeigen lassen, sehen Sie, dass der p-Wert noch etwas über 0,05 liegt.)</t>
  </si>
  <si>
    <t>8 von 10 Experimenten zeigen einen signifikanten Effekt. Hätten wir hier nur das erste oder das achte Experiment durchgeführt, hätten wir einen Beta-Fehler begangen (die H0 fälschlicherweise beibehalten).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</si>
</sst>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2" fontId="0" fillId="0" borderId="0" xfId="0" applyNumberFormat="1"/>
    <xf numFmtId="1" fontId="0" fillId="0" borderId="0" xfId="0" applyNumberFormat="1"/>
    <xf numFmtId="0" fontId="1" fillId="0" borderId="0" xfId="0" applyFont="1"/>
    <xf numFmtId="0" fontId="2" fillId="0" borderId="0" xfId="0" applyFont="1"/>
    <xf numFmtId="0" fontId="1" fillId="2" borderId="0" xfId="0" applyFont="1" applyFill="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1" fillId="0" borderId="4" xfId="0" applyFont="1" applyBorder="1"/>
    <xf numFmtId="2" fontId="0" fillId="0" borderId="4" xfId="0" applyNumberFormat="1" applyBorder="1"/>
    <xf numFmtId="0" fontId="1" fillId="2" borderId="0" xfId="0" applyFont="1" applyFill="1" applyAlignment="1">
      <alignment horizontal="left"/>
    </xf>
    <xf numFmtId="0" fontId="0" fillId="2"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Stresslevel mit vs. ohne Support Animal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'Lösung N = 68'!$G$38</c:f>
              <c:strCache>
                <c:ptCount val="1"/>
                <c:pt idx="0">
                  <c:v>Mittelwert</c:v>
                </c:pt>
              </c:strCache>
            </c:strRef>
          </c:tx>
          <c:spPr>
            <a:solidFill>
              <a:schemeClr val="accent1"/>
            </a:solidFill>
            <a:ln>
              <a:noFill/>
            </a:ln>
            <a:effectLst/>
          </c:spPr>
          <c:invertIfNegative val="0"/>
          <c:errBars>
            <c:errBarType val="both"/>
            <c:errValType val="cust"/>
            <c:noEndCap val="0"/>
            <c:plus>
              <c:numRef>
                <c:f>'Lösung N = 68'!$H$41:$I$41</c:f>
                <c:numCache>
                  <c:formatCode>General</c:formatCode>
                  <c:ptCount val="2"/>
                  <c:pt idx="0">
                    <c:v>5.900524290209181</c:v>
                  </c:pt>
                  <c:pt idx="1">
                    <c:v>4.8462289636863565</c:v>
                  </c:pt>
                </c:numCache>
              </c:numRef>
            </c:plus>
            <c:minus>
              <c:numRef>
                <c:f>'Lösung N = 68'!$H$41:$I$41</c:f>
                <c:numCache>
                  <c:formatCode>General</c:formatCode>
                  <c:ptCount val="2"/>
                  <c:pt idx="0">
                    <c:v>5.900524290209181</c:v>
                  </c:pt>
                  <c:pt idx="1">
                    <c:v>4.8462289636863565</c:v>
                  </c:pt>
                </c:numCache>
              </c:numRef>
            </c:minus>
            <c:spPr>
              <a:noFill/>
              <a:ln w="9525" cap="flat" cmpd="sng" algn="ctr">
                <a:solidFill>
                  <a:schemeClr val="tx1">
                    <a:lumMod val="65000"/>
                    <a:lumOff val="35000"/>
                  </a:schemeClr>
                </a:solidFill>
                <a:round/>
              </a:ln>
              <a:effectLst/>
            </c:spPr>
          </c:errBars>
          <c:cat>
            <c:strRef>
              <c:f>'Lösung N = 68'!$H$37:$I$37</c:f>
              <c:strCache>
                <c:ptCount val="2"/>
                <c:pt idx="0">
                  <c:v>no Animal</c:v>
                </c:pt>
                <c:pt idx="1">
                  <c:v>ES Animal</c:v>
                </c:pt>
              </c:strCache>
            </c:strRef>
          </c:cat>
          <c:val>
            <c:numRef>
              <c:f>'Lösung N = 68'!$H$38:$I$38</c:f>
              <c:numCache>
                <c:formatCode>0.00</c:formatCode>
                <c:ptCount val="2"/>
                <c:pt idx="0">
                  <c:v>99.672173539713455</c:v>
                </c:pt>
                <c:pt idx="1">
                  <c:v>96.345836221685374</c:v>
                </c:pt>
              </c:numCache>
            </c:numRef>
          </c:val>
          <c:extLst>
            <c:ext xmlns:c16="http://schemas.microsoft.com/office/drawing/2014/chart" uri="{C3380CC4-5D6E-409C-BE32-E72D297353CC}">
              <c16:uniqueId val="{00000000-58E6-4779-9B32-629E1CCB82E3}"/>
            </c:ext>
          </c:extLst>
        </c:ser>
        <c:dLbls>
          <c:showLegendKey val="0"/>
          <c:showVal val="0"/>
          <c:showCatName val="0"/>
          <c:showSerName val="0"/>
          <c:showPercent val="0"/>
          <c:showBubbleSize val="0"/>
        </c:dLbls>
        <c:gapWidth val="219"/>
        <c:overlap val="-27"/>
        <c:axId val="433756552"/>
        <c:axId val="433757208"/>
      </c:barChart>
      <c:catAx>
        <c:axId val="433756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Gruppe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7208"/>
        <c:crosses val="autoZero"/>
        <c:auto val="1"/>
        <c:lblAlgn val="ctr"/>
        <c:lblOffset val="100"/>
        <c:noMultiLvlLbl val="0"/>
      </c:catAx>
      <c:valAx>
        <c:axId val="433757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Stresswert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Stresslevel mit vs. ohne Support Animal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'Lösung N = 172'!$G$38</c:f>
              <c:strCache>
                <c:ptCount val="1"/>
                <c:pt idx="0">
                  <c:v>Mittelwert</c:v>
                </c:pt>
              </c:strCache>
            </c:strRef>
          </c:tx>
          <c:spPr>
            <a:solidFill>
              <a:schemeClr val="accent1"/>
            </a:solidFill>
            <a:ln>
              <a:noFill/>
            </a:ln>
            <a:effectLst/>
          </c:spPr>
          <c:invertIfNegative val="0"/>
          <c:errBars>
            <c:errBarType val="both"/>
            <c:errValType val="cust"/>
            <c:noEndCap val="0"/>
            <c:plus>
              <c:numRef>
                <c:f>'Lösung N = 172'!$H$41:$I$41</c:f>
                <c:numCache>
                  <c:formatCode>General</c:formatCode>
                  <c:ptCount val="2"/>
                  <c:pt idx="0">
                    <c:v>3.4900742958055457</c:v>
                  </c:pt>
                  <c:pt idx="1">
                    <c:v>3.5901479423574205</c:v>
                  </c:pt>
                </c:numCache>
              </c:numRef>
            </c:plus>
            <c:minus>
              <c:numRef>
                <c:f>'Lösung N = 172'!$H$41:$I$41</c:f>
                <c:numCache>
                  <c:formatCode>General</c:formatCode>
                  <c:ptCount val="2"/>
                  <c:pt idx="0">
                    <c:v>3.4900742958055457</c:v>
                  </c:pt>
                  <c:pt idx="1">
                    <c:v>3.5901479423574205</c:v>
                  </c:pt>
                </c:numCache>
              </c:numRef>
            </c:minus>
            <c:spPr>
              <a:noFill/>
              <a:ln w="9525" cap="flat" cmpd="sng" algn="ctr">
                <a:solidFill>
                  <a:schemeClr val="tx1">
                    <a:lumMod val="65000"/>
                    <a:lumOff val="35000"/>
                  </a:schemeClr>
                </a:solidFill>
                <a:round/>
              </a:ln>
              <a:effectLst/>
            </c:spPr>
          </c:errBars>
          <c:cat>
            <c:strRef>
              <c:f>'Lösung N = 172'!$H$37:$I$37</c:f>
              <c:strCache>
                <c:ptCount val="2"/>
                <c:pt idx="0">
                  <c:v>no Animal</c:v>
                </c:pt>
                <c:pt idx="1">
                  <c:v>ES Animal</c:v>
                </c:pt>
              </c:strCache>
            </c:strRef>
          </c:cat>
          <c:val>
            <c:numRef>
              <c:f>'Lösung N = 172'!$H$38:$I$38</c:f>
              <c:numCache>
                <c:formatCode>0.00</c:formatCode>
                <c:ptCount val="2"/>
                <c:pt idx="0">
                  <c:v>99.482421330454159</c:v>
                </c:pt>
                <c:pt idx="1">
                  <c:v>94.123018574236568</c:v>
                </c:pt>
              </c:numCache>
            </c:numRef>
          </c:val>
          <c:extLst>
            <c:ext xmlns:c16="http://schemas.microsoft.com/office/drawing/2014/chart" uri="{C3380CC4-5D6E-409C-BE32-E72D297353CC}">
              <c16:uniqueId val="{00000000-A7CA-4BF3-B274-890BFD744EF6}"/>
            </c:ext>
          </c:extLst>
        </c:ser>
        <c:dLbls>
          <c:showLegendKey val="0"/>
          <c:showVal val="0"/>
          <c:showCatName val="0"/>
          <c:showSerName val="0"/>
          <c:showPercent val="0"/>
          <c:showBubbleSize val="0"/>
        </c:dLbls>
        <c:gapWidth val="219"/>
        <c:overlap val="-27"/>
        <c:axId val="435084896"/>
        <c:axId val="435082272"/>
      </c:barChart>
      <c:catAx>
        <c:axId val="43508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Gruppe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5082272"/>
        <c:crosses val="autoZero"/>
        <c:auto val="1"/>
        <c:lblAlgn val="ctr"/>
        <c:lblOffset val="100"/>
        <c:noMultiLvlLbl val="0"/>
      </c:catAx>
      <c:valAx>
        <c:axId val="43508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Stresswert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5084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Stresslevel mit vs. ohne Support Animal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'Lösung gerichtet mit d = 0.5'!$G$38</c:f>
              <c:strCache>
                <c:ptCount val="1"/>
                <c:pt idx="0">
                  <c:v>Mittelwert</c:v>
                </c:pt>
              </c:strCache>
            </c:strRef>
          </c:tx>
          <c:spPr>
            <a:solidFill>
              <a:schemeClr val="accent1"/>
            </a:solidFill>
            <a:ln>
              <a:noFill/>
            </a:ln>
            <a:effectLst/>
          </c:spPr>
          <c:invertIfNegative val="0"/>
          <c:errBars>
            <c:errBarType val="both"/>
            <c:errValType val="cust"/>
            <c:noEndCap val="0"/>
            <c:plus>
              <c:numRef>
                <c:f>'Lösung gerichtet mit d = 0.5'!$H$41:$I$41</c:f>
                <c:numCache>
                  <c:formatCode>General</c:formatCode>
                  <c:ptCount val="2"/>
                  <c:pt idx="0">
                    <c:v>5.4338029421524272</c:v>
                  </c:pt>
                  <c:pt idx="1">
                    <c:v>5.6455847288855887</c:v>
                  </c:pt>
                </c:numCache>
              </c:numRef>
            </c:plus>
            <c:minus>
              <c:numRef>
                <c:f>'Lösung gerichtet mit d = 0.5'!$H$41:$I$41</c:f>
                <c:numCache>
                  <c:formatCode>General</c:formatCode>
                  <c:ptCount val="2"/>
                  <c:pt idx="0">
                    <c:v>5.4338029421524272</c:v>
                  </c:pt>
                  <c:pt idx="1">
                    <c:v>5.6455847288855887</c:v>
                  </c:pt>
                </c:numCache>
              </c:numRef>
            </c:minus>
            <c:spPr>
              <a:noFill/>
              <a:ln w="9525" cap="flat" cmpd="sng" algn="ctr">
                <a:solidFill>
                  <a:schemeClr val="tx1">
                    <a:lumMod val="65000"/>
                    <a:lumOff val="35000"/>
                  </a:schemeClr>
                </a:solidFill>
                <a:round/>
              </a:ln>
              <a:effectLst/>
            </c:spPr>
          </c:errBars>
          <c:cat>
            <c:strRef>
              <c:f>'Lösung gerichtet mit d = 0.5'!$H$37:$I$37</c:f>
              <c:strCache>
                <c:ptCount val="2"/>
                <c:pt idx="0">
                  <c:v>no Animal</c:v>
                </c:pt>
                <c:pt idx="1">
                  <c:v>ES Animal</c:v>
                </c:pt>
              </c:strCache>
            </c:strRef>
          </c:cat>
          <c:val>
            <c:numRef>
              <c:f>'Lösung gerichtet mit d = 0.5'!$H$38:$I$38</c:f>
              <c:numCache>
                <c:formatCode>0.00</c:formatCode>
                <c:ptCount val="2"/>
                <c:pt idx="0">
                  <c:v>103.08781236937999</c:v>
                </c:pt>
                <c:pt idx="1">
                  <c:v>90.852787258450505</c:v>
                </c:pt>
              </c:numCache>
            </c:numRef>
          </c:val>
          <c:extLst>
            <c:ext xmlns:c16="http://schemas.microsoft.com/office/drawing/2014/chart" uri="{C3380CC4-5D6E-409C-BE32-E72D297353CC}">
              <c16:uniqueId val="{00000000-0D31-41B6-89A7-D618F74E28D0}"/>
            </c:ext>
          </c:extLst>
        </c:ser>
        <c:dLbls>
          <c:showLegendKey val="0"/>
          <c:showVal val="0"/>
          <c:showCatName val="0"/>
          <c:showSerName val="0"/>
          <c:showPercent val="0"/>
          <c:showBubbleSize val="0"/>
        </c:dLbls>
        <c:gapWidth val="219"/>
        <c:overlap val="-27"/>
        <c:axId val="433756552"/>
        <c:axId val="433757208"/>
      </c:barChart>
      <c:catAx>
        <c:axId val="433756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Gruppe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7208"/>
        <c:crosses val="autoZero"/>
        <c:auto val="1"/>
        <c:lblAlgn val="ctr"/>
        <c:lblOffset val="100"/>
        <c:noMultiLvlLbl val="0"/>
      </c:catAx>
      <c:valAx>
        <c:axId val="433757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Stresswert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8.png"/><Relationship Id="rId5" Type="http://schemas.openxmlformats.org/officeDocument/2006/relationships/chart" Target="../charts/chart1.xml"/><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10.png"/><Relationship Id="rId5" Type="http://schemas.openxmlformats.org/officeDocument/2006/relationships/chart" Target="../charts/chart2.xml"/><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11.png"/><Relationship Id="rId5" Type="http://schemas.openxmlformats.org/officeDocument/2006/relationships/chart" Target="../charts/chart3.xml"/><Relationship Id="rId4"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0</xdr:col>
      <xdr:colOff>209549</xdr:colOff>
      <xdr:row>1</xdr:row>
      <xdr:rowOff>114298</xdr:rowOff>
    </xdr:from>
    <xdr:to>
      <xdr:col>13</xdr:col>
      <xdr:colOff>533400</xdr:colOff>
      <xdr:row>61</xdr:row>
      <xdr:rowOff>74084</xdr:rowOff>
    </xdr:to>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209549" y="474131"/>
          <a:ext cx="10229851" cy="113897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Sie</a:t>
          </a:r>
          <a:r>
            <a:rPr lang="de-DE" sz="1100" baseline="0"/>
            <a:t> interessieren sich für die Frage, ob der Kontakt zu "Emotional Support Animals" einen Einfluss auf die subjektiv empfundene Stressbelastung im Alltag hat. Um diese Frage zu klären, wollen Sie ein Experiment durchführen. In diesem Experiment sollen zwei zufällig ausgewählte Stichproben bzgl. ihrer subjektiv empfundenen Stressbelastung im Alltag miteinander verglichen werden. In der einen Stichprobe bekommt jede Versuchsperson für 10 Wochen ein Emotional Support Animal (eine entsprechend geschulte Katze). In der anderen Stichprobe (Kontrollgruppe) bekommt jede Versuchsperson lediglich eine kleine Plüschkatze. Nach 10 Wochen wird jede Versuchsperson mittels eines standardisierten Stressfragebogens (hohe Werte geben hohen Stress an) nach ihrer subjektiv empfundenen alltäglichen Stressbelastung gefragt.</a:t>
          </a:r>
        </a:p>
        <a:p>
          <a:endParaRPr lang="de-DE" sz="1100" baseline="0"/>
        </a:p>
        <a:p>
          <a:r>
            <a:rPr lang="de-DE" sz="1100" b="1" baseline="0"/>
            <a:t>Aufgabe 1)</a:t>
          </a:r>
        </a:p>
        <a:p>
          <a:endParaRPr lang="de-DE" sz="1100" baseline="0"/>
        </a:p>
        <a:p>
          <a:r>
            <a:rPr lang="de-DE" sz="1100" baseline="0"/>
            <a:t>a) Mit welchem Test könnte man die Hypothese prüfen? Übersetzen Sie die oben skizzierte Fragestellung in ein statistisches Hypothesenpaar.</a:t>
          </a:r>
        </a:p>
        <a:p>
          <a:endParaRPr lang="de-DE" sz="1100" baseline="0"/>
        </a:p>
        <a:p>
          <a:r>
            <a:rPr lang="de-DE" sz="1100" baseline="0"/>
            <a:t>	H0:</a:t>
          </a:r>
        </a:p>
        <a:p>
          <a:r>
            <a:rPr lang="de-DE" sz="1100" baseline="0"/>
            <a:t>	H1:</a:t>
          </a:r>
        </a:p>
        <a:p>
          <a:endParaRPr lang="de-DE" sz="1100" baseline="0"/>
        </a:p>
        <a:p>
          <a:endParaRPr lang="de-DE" sz="1100" baseline="0"/>
        </a:p>
        <a:p>
          <a:endParaRPr lang="de-DE" sz="1100" baseline="0"/>
        </a:p>
        <a:p>
          <a:r>
            <a:rPr lang="de-DE" sz="1100" b="1" baseline="0"/>
            <a:t>Aufgabe 2) </a:t>
          </a:r>
        </a:p>
        <a:p>
          <a:endParaRPr lang="de-DE" sz="1100" baseline="0"/>
        </a:p>
        <a:p>
          <a:r>
            <a:rPr lang="de-DE" sz="1100" baseline="0"/>
            <a:t>Stichprobenumfangsplanung: </a:t>
          </a:r>
        </a:p>
        <a:p>
          <a:endParaRPr lang="de-DE" sz="1100" baseline="0"/>
        </a:p>
        <a:p>
          <a:r>
            <a:rPr lang="de-DE" sz="1100" baseline="0"/>
            <a:t>Das Design, die Durchführung sowie statistischen Hypothesen des geplanten Experiments sind oben bereits geklärt. Wie die AV gemessen werden soll ist ebenfalls klar. Eine offene Frage ist jetzt, wie viele Versuchspersonen in jeder Gruppe (n) bzw. insgesamt (N) getestet werden sollen. Die Antwort auf diese Frage liefert eine "a priori" durchgeführte Stichprobenumfangsplanung.</a:t>
          </a:r>
        </a:p>
        <a:p>
          <a:endParaRPr lang="de-DE" sz="1100" baseline="0"/>
        </a:p>
        <a:p>
          <a:r>
            <a:rPr lang="de-DE" sz="1100" baseline="0"/>
            <a:t>Wovon hängt die Zahl der Versuchspersonen ab? </a:t>
          </a:r>
        </a:p>
        <a:p>
          <a:endParaRPr lang="de-DE" sz="1100" baseline="0"/>
        </a:p>
        <a:p>
          <a:endParaRPr lang="de-DE" sz="1100" baseline="0"/>
        </a:p>
        <a:p>
          <a:r>
            <a:rPr lang="de-DE" sz="1100" baseline="0"/>
            <a:t>Aufteilung des Seminars in zwei Gruppen:</a:t>
          </a:r>
        </a:p>
        <a:p>
          <a:endParaRPr lang="de-DE" sz="1100" baseline="0"/>
        </a:p>
        <a:p>
          <a:r>
            <a:rPr lang="de-DE" sz="1100" baseline="0"/>
            <a:t>Wenn sie bis einschließlich 15. Juni Geburtstag haben: Planen Sie das Experiment für eine angenommene Effektstärke von  </a:t>
          </a:r>
          <a:r>
            <a:rPr lang="de-DE" sz="1100" b="1" baseline="0"/>
            <a:t>d = 0.8</a:t>
          </a:r>
          <a:r>
            <a:rPr lang="de-DE" sz="1100" baseline="0"/>
            <a:t>. Die Teststärke soll 90% sein, alpha ist 0.05.</a:t>
          </a:r>
        </a:p>
        <a:p>
          <a:endParaRPr lang="de-DE" sz="1100" baseline="0"/>
        </a:p>
        <a:p>
          <a:r>
            <a:rPr lang="de-DE" sz="1100" baseline="0"/>
            <a:t>Wenn Sie am 16. Juni oder später Geburtstag haben: </a:t>
          </a:r>
          <a:r>
            <a:rPr lang="de-DE" sz="1100" baseline="0">
              <a:solidFill>
                <a:schemeClr val="dk1"/>
              </a:solidFill>
              <a:effectLst/>
              <a:latin typeface="+mn-lt"/>
              <a:ea typeface="+mn-ea"/>
              <a:cs typeface="+mn-cs"/>
            </a:rPr>
            <a:t>Planen Sie das Experiment für eine angenommene Effektstärke von </a:t>
          </a:r>
          <a:r>
            <a:rPr lang="de-DE" sz="1100" b="1" baseline="0">
              <a:solidFill>
                <a:schemeClr val="dk1"/>
              </a:solidFill>
              <a:effectLst/>
              <a:latin typeface="+mn-lt"/>
              <a:ea typeface="+mn-ea"/>
              <a:cs typeface="+mn-cs"/>
            </a:rPr>
            <a:t>d = 0.5</a:t>
          </a:r>
          <a:r>
            <a:rPr lang="de-DE" sz="1100" baseline="0">
              <a:solidFill>
                <a:schemeClr val="dk1"/>
              </a:solidFill>
              <a:effectLst/>
              <a:latin typeface="+mn-lt"/>
              <a:ea typeface="+mn-ea"/>
              <a:cs typeface="+mn-cs"/>
            </a:rPr>
            <a:t>. Die Teststärke soll 90% sein, alpha ist 0.05. </a:t>
          </a:r>
        </a:p>
        <a:p>
          <a:endParaRPr lang="de-DE" sz="1100" baseline="0">
            <a:solidFill>
              <a:schemeClr val="dk1"/>
            </a:solidFill>
            <a:effectLst/>
            <a:latin typeface="+mn-lt"/>
            <a:ea typeface="+mn-ea"/>
            <a:cs typeface="+mn-cs"/>
          </a:endParaRPr>
        </a:p>
        <a:p>
          <a:endParaRPr lang="de-DE" sz="1100" baseline="0">
            <a:solidFill>
              <a:schemeClr val="dk1"/>
            </a:solidFill>
            <a:effectLst/>
            <a:latin typeface="+mn-lt"/>
            <a:ea typeface="+mn-ea"/>
            <a:cs typeface="+mn-cs"/>
          </a:endParaRPr>
        </a:p>
        <a:p>
          <a:endParaRPr lang="de-DE" sz="1100" baseline="0">
            <a:solidFill>
              <a:schemeClr val="dk1"/>
            </a:solidFill>
            <a:effectLst/>
            <a:latin typeface="+mn-lt"/>
            <a:ea typeface="+mn-ea"/>
            <a:cs typeface="+mn-cs"/>
          </a:endParaRPr>
        </a:p>
        <a:p>
          <a:r>
            <a:rPr lang="de-DE" sz="1100" b="1" baseline="0">
              <a:solidFill>
                <a:schemeClr val="dk1"/>
              </a:solidFill>
              <a:effectLst/>
              <a:latin typeface="+mn-lt"/>
              <a:ea typeface="+mn-ea"/>
              <a:cs typeface="+mn-cs"/>
            </a:rPr>
            <a:t>Aufgabe 3)</a:t>
          </a:r>
        </a:p>
        <a:p>
          <a:endParaRPr lang="de-DE" sz="1100" baseline="0">
            <a:solidFill>
              <a:schemeClr val="dk1"/>
            </a:solidFill>
            <a:effectLst/>
            <a:latin typeface="+mn-lt"/>
            <a:ea typeface="+mn-ea"/>
            <a:cs typeface="+mn-cs"/>
          </a:endParaRPr>
        </a:p>
        <a:p>
          <a:r>
            <a:rPr lang="de-DE" sz="1100"/>
            <a:t>Nehmen</a:t>
          </a:r>
          <a:r>
            <a:rPr lang="de-DE" sz="1100" baseline="0"/>
            <a:t> Sie an, dass das Experiment mit N = XX Versuchspersonen nach 10 Wochen erfolgreich beendet wurde. Die Daten finden Sie in den jeweiligen Tabellenblättern "Zufallssamples N  = XX". Benutzen Sie die Daten, um über die Hypothesen zu entscheiden (Abbildung mit Mittelwerten und 95% KI, empirische Effektgröße d und entsprechender Signifikanztest). Beantworten Sie dann anhand der Ergebnisse die ursprüngliche Frage.</a:t>
          </a:r>
        </a:p>
        <a:p>
          <a:endParaRPr lang="de-DE" sz="1100" baseline="0"/>
        </a:p>
        <a:p>
          <a:endParaRPr lang="de-DE" sz="1100" baseline="0"/>
        </a:p>
        <a:p>
          <a:r>
            <a:rPr lang="de-DE" sz="1100" b="1" baseline="0"/>
            <a:t>Aufgabe 4)</a:t>
          </a:r>
        </a:p>
        <a:p>
          <a:endParaRPr lang="de-DE" sz="1100" baseline="0"/>
        </a:p>
        <a:p>
          <a:r>
            <a:rPr lang="de-DE" sz="1100" baseline="0"/>
            <a:t>Aktualisieren Sie die dynamische Datentabelle (Erklärung in den entsprechenden Mappen) für Ihre Stichprobengröße mehrmals (gerne 10 -20 mal) und kopieren Sie sich die Ergebnisse jedes Mal auf die Seite oder in ein neues Tabellenblatt. Was beobachten Sie?</a:t>
          </a:r>
        </a:p>
        <a:p>
          <a:endParaRPr lang="de-DE" sz="1100" baseline="0"/>
        </a:p>
        <a:p>
          <a:r>
            <a:rPr lang="de-DE" sz="1100" baseline="0"/>
            <a:t>Führen Sie die statistische Testung ebenfalls für die jeweils andere Stichprobengröße durch. Aktualisieren Sie die Datentabelle auch hier häufiger und kopieren Sie sich die Ergebnisse. Was fällt im Vergleich zur anderen Stichprobengröße auf?</a:t>
          </a:r>
        </a:p>
        <a:p>
          <a:endParaRPr lang="de-DE" sz="1100" b="1"/>
        </a:p>
        <a:p>
          <a:endParaRPr lang="de-DE" sz="1100" b="1"/>
        </a:p>
        <a:p>
          <a:endParaRPr lang="de-DE" sz="1100" b="1"/>
        </a:p>
        <a:p>
          <a:endParaRPr lang="de-DE" sz="1100" b="1"/>
        </a:p>
        <a:p>
          <a:r>
            <a:rPr lang="de-DE" sz="1100" b="1"/>
            <a:t>Aufgabe 5) </a:t>
          </a:r>
        </a:p>
        <a:p>
          <a:endParaRPr lang="de-DE" sz="1100"/>
        </a:p>
        <a:p>
          <a:r>
            <a:rPr lang="de-DE" sz="1100"/>
            <a:t>Wie</a:t>
          </a:r>
          <a:r>
            <a:rPr lang="de-DE" sz="1100" baseline="0"/>
            <a:t> hätten die statistischen Hypothesen ausgesehen, wenn es sich um eine gerichtete Vorhersage gehandelt hätte (d.h., wenn angenommen wird, dass die Stressbelastung mit ESA niedriger ist)? </a:t>
          </a:r>
        </a:p>
        <a:p>
          <a:endParaRPr lang="de-DE" sz="1100" baseline="0"/>
        </a:p>
        <a:p>
          <a:r>
            <a:rPr lang="de-DE" sz="1100" baseline="0"/>
            <a:t>Wie hätte sich die statistische Analyse geändert? </a:t>
          </a:r>
        </a:p>
        <a:p>
          <a:endParaRPr lang="de-DE" sz="1100" baseline="0"/>
        </a:p>
        <a:p>
          <a:r>
            <a:rPr lang="de-DE" sz="1100" baseline="0"/>
            <a:t>Wie hätte sich die Anzahl der benötigten Versuchspersonen verändert (gehen sie von einem Effekt von 0.5 aus)?</a:t>
          </a:r>
        </a:p>
        <a:p>
          <a:endParaRPr lang="de-DE" sz="1100" baseline="0"/>
        </a:p>
        <a:p>
          <a:r>
            <a:rPr lang="de-DE" sz="1100" baseline="0"/>
            <a:t>Wie viele Versuchspersonen hätten (bei angenommener ungerichteter Hypothese) getestet werden müssen um einen kleinen Effekt ( d = 0.2) mit 90%iger Wahrscheinlichkeit zu finden?</a:t>
          </a:r>
        </a:p>
        <a:p>
          <a:endParaRPr lang="de-DE" sz="1100" baseline="0"/>
        </a:p>
        <a:p>
          <a:endParaRPr lang="de-DE" sz="1100"/>
        </a:p>
      </xdr:txBody>
    </xdr:sp>
    <xdr:clientData/>
  </xdr:twoCellAnchor>
  <xdr:twoCellAnchor editAs="oneCell">
    <xdr:from>
      <xdr:col>13</xdr:col>
      <xdr:colOff>742950</xdr:colOff>
      <xdr:row>1</xdr:row>
      <xdr:rowOff>123824</xdr:rowOff>
    </xdr:from>
    <xdr:to>
      <xdr:col>18</xdr:col>
      <xdr:colOff>398730</xdr:colOff>
      <xdr:row>13</xdr:row>
      <xdr:rowOff>171449</xdr:rowOff>
    </xdr:to>
    <xdr:pic>
      <xdr:nvPicPr>
        <xdr:cNvPr id="4" name="Grafik 3" descr="ESA CAT-CAR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48950" y="485774"/>
          <a:ext cx="3465780" cy="2333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9525</xdr:colOff>
      <xdr:row>15</xdr:row>
      <xdr:rowOff>3073</xdr:rowOff>
    </xdr:from>
    <xdr:to>
      <xdr:col>18</xdr:col>
      <xdr:colOff>514350</xdr:colOff>
      <xdr:row>27</xdr:row>
      <xdr:rowOff>66675</xdr:rowOff>
    </xdr:to>
    <xdr:pic>
      <xdr:nvPicPr>
        <xdr:cNvPr id="5" name="Grafik 4" descr="Can a cat be an emotional support animal?">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77525" y="3032023"/>
          <a:ext cx="3552825" cy="2349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747889</xdr:colOff>
      <xdr:row>28</xdr:row>
      <xdr:rowOff>70556</xdr:rowOff>
    </xdr:from>
    <xdr:to>
      <xdr:col>18</xdr:col>
      <xdr:colOff>747889</xdr:colOff>
      <xdr:row>41</xdr:row>
      <xdr:rowOff>146755</xdr:rowOff>
    </xdr:to>
    <xdr:pic>
      <xdr:nvPicPr>
        <xdr:cNvPr id="6" name="Grafik 5" descr="Plüsch-Katzen kaufen » Süße Katzen Kuscheltiere | OTTO">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53889" y="5383389"/>
          <a:ext cx="3810000" cy="2460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492126</xdr:colOff>
      <xdr:row>34</xdr:row>
      <xdr:rowOff>37886</xdr:rowOff>
    </xdr:to>
    <xdr:pic>
      <xdr:nvPicPr>
        <xdr:cNvPr id="2" name="Grafik 1" descr="Schrödinger's Cat – The Cat Experiment">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454147</xdr:colOff>
      <xdr:row>33</xdr:row>
      <xdr:rowOff>53975</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77582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92402</xdr:colOff>
      <xdr:row>57</xdr:row>
      <xdr:rowOff>16080</xdr:rowOff>
    </xdr:to>
    <xdr:pic>
      <xdr:nvPicPr>
        <xdr:cNvPr id="7" name="Grafik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a:stretch>
          <a:fillRect/>
        </a:stretch>
      </xdr:blipFill>
      <xdr:spPr>
        <a:xfrm>
          <a:off x="89281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549430</xdr:colOff>
      <xdr:row>62</xdr:row>
      <xdr:rowOff>149267</xdr:rowOff>
    </xdr:to>
    <xdr:pic>
      <xdr:nvPicPr>
        <xdr:cNvPr id="8" name="Grafik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4"/>
        <a:stretch>
          <a:fillRect/>
        </a:stretch>
      </xdr:blipFill>
      <xdr:spPr>
        <a:xfrm>
          <a:off x="8934450" y="10737850"/>
          <a:ext cx="3010055" cy="825542"/>
        </a:xfrm>
        <a:prstGeom prst="rect">
          <a:avLst/>
        </a:prstGeom>
        <a:ln>
          <a:solidFill>
            <a:schemeClr val="tx1"/>
          </a:solidFill>
        </a:ln>
      </xdr:spPr>
    </xdr:pic>
    <xdr:clientData/>
  </xdr:twoCellAnchor>
  <xdr:twoCellAnchor>
    <xdr:from>
      <xdr:col>5</xdr:col>
      <xdr:colOff>9525</xdr:colOff>
      <xdr:row>58</xdr:row>
      <xdr:rowOff>47625</xdr:rowOff>
    </xdr:from>
    <xdr:to>
      <xdr:col>9</xdr:col>
      <xdr:colOff>606425</xdr:colOff>
      <xdr:row>73</xdr:row>
      <xdr:rowOff>28575</xdr:rowOff>
    </xdr:to>
    <xdr:graphicFrame macro="">
      <xdr:nvGraphicFramePr>
        <xdr:cNvPr id="10" name="Diagramm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47625</xdr:colOff>
      <xdr:row>56</xdr:row>
      <xdr:rowOff>95250</xdr:rowOff>
    </xdr:from>
    <xdr:to>
      <xdr:col>35</xdr:col>
      <xdr:colOff>645331</xdr:colOff>
      <xdr:row>93</xdr:row>
      <xdr:rowOff>970</xdr:rowOff>
    </xdr:to>
    <xdr:pic>
      <xdr:nvPicPr>
        <xdr:cNvPr id="4" name="Grafik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6"/>
        <a:stretch>
          <a:fillRect/>
        </a:stretch>
      </xdr:blipFill>
      <xdr:spPr>
        <a:xfrm>
          <a:off x="20935950" y="10763250"/>
          <a:ext cx="5772956" cy="6954220"/>
        </a:xfrm>
        <a:prstGeom prst="rect">
          <a:avLst/>
        </a:prstGeom>
        <a:ln>
          <a:solidFill>
            <a:sysClr val="windowText" lastClr="000000"/>
          </a:solidFill>
        </a:ln>
      </xdr:spPr>
    </xdr:pic>
    <xdr:clientData/>
  </xdr:twoCellAnchor>
  <xdr:twoCellAnchor editAs="oneCell">
    <xdr:from>
      <xdr:col>11</xdr:col>
      <xdr:colOff>76200</xdr:colOff>
      <xdr:row>65</xdr:row>
      <xdr:rowOff>47625</xdr:rowOff>
    </xdr:from>
    <xdr:to>
      <xdr:col>20</xdr:col>
      <xdr:colOff>343703</xdr:colOff>
      <xdr:row>101</xdr:row>
      <xdr:rowOff>150195</xdr:rowOff>
    </xdr:to>
    <xdr:pic>
      <xdr:nvPicPr>
        <xdr:cNvPr id="5" name="Grafik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7"/>
        <a:stretch>
          <a:fillRect/>
        </a:stretch>
      </xdr:blipFill>
      <xdr:spPr>
        <a:xfrm>
          <a:off x="8743950" y="12430125"/>
          <a:ext cx="5753903" cy="6954220"/>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twoCellAnchor>
    <xdr:from>
      <xdr:col>4</xdr:col>
      <xdr:colOff>9525</xdr:colOff>
      <xdr:row>56</xdr:row>
      <xdr:rowOff>22225</xdr:rowOff>
    </xdr:from>
    <xdr:to>
      <xdr:col>8</xdr:col>
      <xdr:colOff>606425</xdr:colOff>
      <xdr:row>71</xdr:row>
      <xdr:rowOff>3175</xdr:rowOff>
    </xdr:to>
    <xdr:graphicFrame macro="">
      <xdr:nvGraphicFramePr>
        <xdr:cNvPr id="7" name="Diagramm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581025</xdr:colOff>
      <xdr:row>65</xdr:row>
      <xdr:rowOff>57150</xdr:rowOff>
    </xdr:from>
    <xdr:to>
      <xdr:col>20</xdr:col>
      <xdr:colOff>257981</xdr:colOff>
      <xdr:row>101</xdr:row>
      <xdr:rowOff>162897</xdr:rowOff>
    </xdr:to>
    <xdr:pic>
      <xdr:nvPicPr>
        <xdr:cNvPr id="8" name="Grafik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8639175" y="12439650"/>
          <a:ext cx="5772956" cy="6963747"/>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twoCellAnchor>
    <xdr:from>
      <xdr:col>5</xdr:col>
      <xdr:colOff>9525</xdr:colOff>
      <xdr:row>58</xdr:row>
      <xdr:rowOff>47625</xdr:rowOff>
    </xdr:from>
    <xdr:to>
      <xdr:col>9</xdr:col>
      <xdr:colOff>606425</xdr:colOff>
      <xdr:row>73</xdr:row>
      <xdr:rowOff>28575</xdr:rowOff>
    </xdr:to>
    <xdr:graphicFrame macro="">
      <xdr:nvGraphicFramePr>
        <xdr:cNvPr id="7" name="Diagramm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28575</xdr:colOff>
      <xdr:row>65</xdr:row>
      <xdr:rowOff>19050</xdr:rowOff>
    </xdr:from>
    <xdr:to>
      <xdr:col>20</xdr:col>
      <xdr:colOff>296078</xdr:colOff>
      <xdr:row>101</xdr:row>
      <xdr:rowOff>124797</xdr:rowOff>
    </xdr:to>
    <xdr:pic>
      <xdr:nvPicPr>
        <xdr:cNvPr id="6" name="Grafik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6"/>
        <a:stretch>
          <a:fillRect/>
        </a:stretch>
      </xdr:blipFill>
      <xdr:spPr>
        <a:xfrm>
          <a:off x="8696325" y="12401550"/>
          <a:ext cx="5753903" cy="6963747"/>
        </a:xfrm>
        <a:prstGeom prst="rect">
          <a:avLst/>
        </a:prstGeom>
        <a:ln>
          <a:solidFill>
            <a:sysClr val="windowText" lastClr="000000"/>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209549</xdr:colOff>
      <xdr:row>1</xdr:row>
      <xdr:rowOff>114298</xdr:rowOff>
    </xdr:from>
    <xdr:to>
      <xdr:col>13</xdr:col>
      <xdr:colOff>533400</xdr:colOff>
      <xdr:row>66</xdr:row>
      <xdr:rowOff>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209549" y="476248"/>
          <a:ext cx="10229851" cy="12268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Sie</a:t>
          </a:r>
          <a:r>
            <a:rPr lang="de-DE" sz="1100" baseline="0"/>
            <a:t> interessieren sich für die Frage, ob der Kontakt zu "Emotional Support Animals" einen Einfluss auf die subjektiv empfundene Stressbelastung im Alltag hat. Um diese Frage zu klären, wollen Sie ein Experiment durchführen. In diesem Experiment sollen zwei zufällig ausgewählte Stichproben bzgl. ihrer subjektiv empfundenen Stressbelastung im Alltag miteinander verglichen werden. In der einen Stichprobe bekommt jede Versuchsperson für 10 Wochen ein Emotional Support Animal (eine entsprechend geschulte Katze). In der anderen Stichprobe (Kontrollgruppe) bekommt jede Versuchsperson lediglich eine kleine Plüschkatze. Nach 10 Wochen wird jede Versuchsperson mittels eines standardisierten Stressfragebogens (hohe Werte geben hohen Stress an) nach ihrer subjektiv empfundenen alltäglichen Stressbelastung gefragt.</a:t>
          </a:r>
        </a:p>
        <a:p>
          <a:endParaRPr lang="de-DE" sz="1100" baseline="0"/>
        </a:p>
        <a:p>
          <a:r>
            <a:rPr lang="de-DE" sz="1100" b="1" baseline="0"/>
            <a:t>Aufgabe 1)</a:t>
          </a:r>
        </a:p>
        <a:p>
          <a:endParaRPr lang="de-DE" sz="1100" baseline="0"/>
        </a:p>
        <a:p>
          <a:r>
            <a:rPr lang="de-DE" sz="1100" baseline="0"/>
            <a:t>a) Mit welchem Test könnte man die Hypothese prüfen? Übersetzen Sie die oben skizzierte Fragestellung in ein statistisches Hypothesenpaar.</a:t>
          </a:r>
        </a:p>
        <a:p>
          <a:endParaRPr lang="de-DE" sz="1100" baseline="0"/>
        </a:p>
        <a:p>
          <a:r>
            <a:rPr lang="de-DE" sz="1100" baseline="0"/>
            <a:t>	</a:t>
          </a:r>
          <a:r>
            <a:rPr lang="de-DE" sz="1100" baseline="0">
              <a:solidFill>
                <a:srgbClr val="FF0000"/>
              </a:solidFill>
            </a:rPr>
            <a:t>H0: mü(ESA) = mü (noESA)</a:t>
          </a:r>
        </a:p>
        <a:p>
          <a:r>
            <a:rPr lang="de-DE" sz="1100" baseline="0">
              <a:solidFill>
                <a:srgbClr val="FF0000"/>
              </a:solidFill>
            </a:rPr>
            <a:t>	H1: mü(ESA) =/= mü(noESA)</a:t>
          </a:r>
        </a:p>
        <a:p>
          <a:endParaRPr lang="de-DE" sz="1100" baseline="0"/>
        </a:p>
        <a:p>
          <a:endParaRPr lang="de-DE" sz="1100" baseline="0"/>
        </a:p>
        <a:p>
          <a:endParaRPr lang="de-DE" sz="1100" baseline="0"/>
        </a:p>
        <a:p>
          <a:r>
            <a:rPr lang="de-DE" sz="1100" b="1" baseline="0"/>
            <a:t>Aufgabe 2) </a:t>
          </a:r>
        </a:p>
        <a:p>
          <a:endParaRPr lang="de-DE" sz="1100" baseline="0"/>
        </a:p>
        <a:p>
          <a:r>
            <a:rPr lang="de-DE" sz="1100" baseline="0"/>
            <a:t>Stichprobenumfangsplanung: </a:t>
          </a:r>
        </a:p>
        <a:p>
          <a:endParaRPr lang="de-DE" sz="1100" baseline="0"/>
        </a:p>
        <a:p>
          <a:r>
            <a:rPr lang="de-DE" sz="1100" baseline="0"/>
            <a:t>Das Design, die Durchführung sowie statistischen Hypothesen des geplanten Experiments sind oben bereits geklärt. Wie die AV gemessen werden soll ist ebenfalls klar. Eine offene Frage ist jetzt, wie viele Versuchspersonen in jeder Gruppe (n) bzw. insgesamt (N) getestet werden sollen. Die Antwort auf diese Frage liefert eine "a priori" durchgeführte Stichprobenumfangsplanung.</a:t>
          </a:r>
        </a:p>
        <a:p>
          <a:endParaRPr lang="de-DE" sz="1100" baseline="0"/>
        </a:p>
        <a:p>
          <a:r>
            <a:rPr lang="de-DE" sz="1100" baseline="0"/>
            <a:t>Wovon hängt die Zahl der Versuchspersonen ab? </a:t>
          </a:r>
          <a:r>
            <a:rPr lang="de-DE" sz="1100" baseline="0">
              <a:solidFill>
                <a:srgbClr val="FF0000"/>
              </a:solidFill>
            </a:rPr>
            <a:t>erwartete Effektgröße, angestrebte Teststärke, akzeptiertes Alpha-niveau</a:t>
          </a:r>
        </a:p>
        <a:p>
          <a:endParaRPr lang="de-DE" sz="1100" baseline="0"/>
        </a:p>
        <a:p>
          <a:endParaRPr lang="de-DE" sz="1100" baseline="0"/>
        </a:p>
        <a:p>
          <a:r>
            <a:rPr lang="de-DE" sz="1100" baseline="0"/>
            <a:t>Aufteilung des Seminars in zwei Gruppen:</a:t>
          </a:r>
        </a:p>
        <a:p>
          <a:endParaRPr lang="de-DE" sz="1100" baseline="0"/>
        </a:p>
        <a:p>
          <a:r>
            <a:rPr lang="de-DE" sz="1100" baseline="0"/>
            <a:t>Wenn sie bis einschließlich 15. Juni Geburtstag haben: Planen Sie das Experiment für eine angenommene Effektstärke von </a:t>
          </a:r>
          <a:r>
            <a:rPr lang="de-DE" sz="1100" b="1" baseline="0"/>
            <a:t>d = 0.8</a:t>
          </a:r>
          <a:r>
            <a:rPr lang="de-DE" sz="1100" baseline="0"/>
            <a:t>. Die Teststärke soll 90% sein, alpha ist 0.05.</a:t>
          </a:r>
        </a:p>
        <a:p>
          <a:r>
            <a:rPr lang="de-DE" sz="1100" baseline="0">
              <a:solidFill>
                <a:srgbClr val="FF0000"/>
              </a:solidFill>
            </a:rPr>
            <a:t>ergibt N = 68</a:t>
          </a:r>
        </a:p>
        <a:p>
          <a:endParaRPr lang="de-DE" sz="1100" baseline="0"/>
        </a:p>
        <a:p>
          <a:r>
            <a:rPr lang="de-DE" sz="1100" baseline="0"/>
            <a:t>Wenn Sie am 16. Juni oder später Geburtstag haben: </a:t>
          </a:r>
          <a:r>
            <a:rPr lang="de-DE" sz="1100" baseline="0">
              <a:solidFill>
                <a:schemeClr val="dk1"/>
              </a:solidFill>
              <a:effectLst/>
              <a:latin typeface="+mn-lt"/>
              <a:ea typeface="+mn-ea"/>
              <a:cs typeface="+mn-cs"/>
            </a:rPr>
            <a:t>Planen Sie das Experiment für eine angenommene Effektstärke von </a:t>
          </a:r>
          <a:r>
            <a:rPr lang="de-DE" sz="1100" b="1" baseline="0">
              <a:solidFill>
                <a:schemeClr val="dk1"/>
              </a:solidFill>
              <a:effectLst/>
              <a:latin typeface="+mn-lt"/>
              <a:ea typeface="+mn-ea"/>
              <a:cs typeface="+mn-cs"/>
            </a:rPr>
            <a:t>d = 0.5</a:t>
          </a:r>
          <a:r>
            <a:rPr lang="de-DE" sz="1100" baseline="0">
              <a:solidFill>
                <a:schemeClr val="dk1"/>
              </a:solidFill>
              <a:effectLst/>
              <a:latin typeface="+mn-lt"/>
              <a:ea typeface="+mn-ea"/>
              <a:cs typeface="+mn-cs"/>
            </a:rPr>
            <a:t>. Die Teststärke soll 90% sein, alpha ist 0.05. </a:t>
          </a:r>
        </a:p>
        <a:p>
          <a:r>
            <a:rPr lang="de-DE" sz="1100" baseline="0">
              <a:solidFill>
                <a:srgbClr val="FF0000"/>
              </a:solidFill>
              <a:effectLst/>
              <a:latin typeface="+mn-lt"/>
              <a:ea typeface="+mn-ea"/>
              <a:cs typeface="+mn-cs"/>
            </a:rPr>
            <a:t>ergibt N = 172</a:t>
          </a:r>
        </a:p>
        <a:p>
          <a:endParaRPr lang="de-DE" sz="1100" baseline="0">
            <a:solidFill>
              <a:schemeClr val="dk1"/>
            </a:solidFill>
            <a:effectLst/>
            <a:latin typeface="+mn-lt"/>
            <a:ea typeface="+mn-ea"/>
            <a:cs typeface="+mn-cs"/>
          </a:endParaRPr>
        </a:p>
        <a:p>
          <a:endParaRPr lang="de-DE" sz="1100" baseline="0">
            <a:solidFill>
              <a:schemeClr val="dk1"/>
            </a:solidFill>
            <a:effectLst/>
            <a:latin typeface="+mn-lt"/>
            <a:ea typeface="+mn-ea"/>
            <a:cs typeface="+mn-cs"/>
          </a:endParaRPr>
        </a:p>
        <a:p>
          <a:r>
            <a:rPr lang="de-DE" sz="1100" b="1" baseline="0">
              <a:solidFill>
                <a:schemeClr val="dk1"/>
              </a:solidFill>
              <a:effectLst/>
              <a:latin typeface="+mn-lt"/>
              <a:ea typeface="+mn-ea"/>
              <a:cs typeface="+mn-cs"/>
            </a:rPr>
            <a:t>Aufgabe 3)</a:t>
          </a:r>
        </a:p>
        <a:p>
          <a:endParaRPr lang="de-DE" sz="1100" baseline="0">
            <a:solidFill>
              <a:schemeClr val="dk1"/>
            </a:solidFill>
            <a:effectLst/>
            <a:latin typeface="+mn-lt"/>
            <a:ea typeface="+mn-ea"/>
            <a:cs typeface="+mn-cs"/>
          </a:endParaRPr>
        </a:p>
        <a:p>
          <a:r>
            <a:rPr lang="de-DE" sz="1100"/>
            <a:t>Nehmen</a:t>
          </a:r>
          <a:r>
            <a:rPr lang="de-DE" sz="1100" baseline="0"/>
            <a:t> Sie an, dass das Experiment mit N = XX Versuchspersonen nach 10 Wochen erfolgreich beendet wurde. Die Daten finden Sie in den jeweiligen Tabellenblättern "Zufallssamples N  = XX". Benutzen Sie die Daten, um über die Hypothesen zu entscheiden (Abbildung mit Mittelwerten und 95% KI, empirische Effektgröße d und entsprechender Signifikanztest). Beantworten Sie dann anhand der Ergebnisse die ursprüngliche Frage.</a:t>
          </a:r>
        </a:p>
        <a:p>
          <a:r>
            <a:rPr lang="de-DE" sz="1100" baseline="0">
              <a:solidFill>
                <a:srgbClr val="FF0000"/>
              </a:solidFill>
            </a:rPr>
            <a:t>(siehe gerechnete Lösungen)</a:t>
          </a:r>
        </a:p>
        <a:p>
          <a:endParaRPr lang="de-DE" sz="1100" baseline="0">
            <a:solidFill>
              <a:srgbClr val="FF0000"/>
            </a:solidFill>
          </a:endParaRPr>
        </a:p>
        <a:p>
          <a:r>
            <a:rPr lang="de-DE" sz="1100" b="1" baseline="0">
              <a:solidFill>
                <a:schemeClr val="dk1"/>
              </a:solidFill>
              <a:effectLst/>
              <a:latin typeface="+mn-lt"/>
              <a:ea typeface="+mn-ea"/>
              <a:cs typeface="+mn-cs"/>
            </a:rPr>
            <a:t>Aufgabe 4)</a:t>
          </a:r>
          <a:endParaRPr lang="de-DE">
            <a:effectLst/>
          </a:endParaRPr>
        </a:p>
        <a:p>
          <a:r>
            <a:rPr lang="de-DE" sz="1100" baseline="0">
              <a:solidFill>
                <a:schemeClr val="dk1"/>
              </a:solidFill>
              <a:effectLst/>
              <a:latin typeface="+mn-lt"/>
              <a:ea typeface="+mn-ea"/>
              <a:cs typeface="+mn-cs"/>
            </a:rPr>
            <a:t>Aktualisieren Sie die dynamische Datentabelle (Erklärung in den entsprechenden Mappen) für Ihre Stichprobengröße mehrmals (gerne 10 -20 mal) und kopieren Sie sich die Ergebnisse jedes Mal auf die Seite oder in ein neues Tabellenblatt. Was beobachten Sie?</a:t>
          </a:r>
          <a:endParaRPr lang="de-DE">
            <a:effectLst/>
          </a:endParaRPr>
        </a:p>
        <a:p>
          <a:r>
            <a:rPr lang="de-DE" sz="1100" baseline="0">
              <a:solidFill>
                <a:schemeClr val="dk1"/>
              </a:solidFill>
              <a:effectLst/>
              <a:latin typeface="+mn-lt"/>
              <a:ea typeface="+mn-ea"/>
              <a:cs typeface="+mn-cs"/>
            </a:rPr>
            <a:t>Führen Sie die statistische Testung ebenfalls für die jeweils andere Stichprobengröße durch. Aktualisieren Sie die Datentabelle auch hier häufiger und kopieren Sie sich die Ergebnisse. Was fällt im Vergleich zur anderen Stichprobengröße auf?</a:t>
          </a:r>
          <a:endParaRPr lang="de-DE">
            <a:effectLst/>
          </a:endParaRPr>
        </a:p>
        <a:p>
          <a:endParaRPr lang="de-DE" sz="1100" baseline="0">
            <a:solidFill>
              <a:srgbClr val="FF0000"/>
            </a:solidFill>
          </a:endParaRPr>
        </a:p>
        <a:p>
          <a:r>
            <a:rPr lang="de-DE" sz="1100" baseline="0">
              <a:solidFill>
                <a:srgbClr val="FF0000"/>
              </a:solidFill>
            </a:rPr>
            <a:t>Siehe Lösungsblätter für N = 68 und N = 172 für beispielhafte Simulationen und Erläuterungen.</a:t>
          </a:r>
        </a:p>
        <a:p>
          <a:endParaRPr lang="de-DE" sz="1100" baseline="0"/>
        </a:p>
        <a:p>
          <a:endParaRPr lang="de-DE" sz="1100" baseline="0"/>
        </a:p>
        <a:p>
          <a:r>
            <a:rPr lang="de-DE" sz="1100" b="1"/>
            <a:t>Aufgabe 5) </a:t>
          </a:r>
        </a:p>
        <a:p>
          <a:endParaRPr lang="de-DE" sz="1100"/>
        </a:p>
        <a:p>
          <a:r>
            <a:rPr lang="de-DE" sz="1100"/>
            <a:t>Wie</a:t>
          </a:r>
          <a:r>
            <a:rPr lang="de-DE" sz="1100" baseline="0"/>
            <a:t> hätten die statistischen Hypothesen ausgesehen, wenn es sich um eine gerichtete Vorhersage gehandelt hätte (d.h., wenn angenommen wird, dass die Stressbelastung mit ESA niedriger ist)? </a:t>
          </a:r>
        </a:p>
        <a:p>
          <a:endParaRPr lang="de-DE" sz="1100" baseline="0"/>
        </a:p>
        <a:p>
          <a:r>
            <a:rPr lang="de-DE" sz="1100" baseline="0">
              <a:solidFill>
                <a:srgbClr val="FF0000"/>
              </a:solidFill>
            </a:rPr>
            <a:t>H0: mü(ESA) &gt;= mü(no ESA)</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rgbClr val="FF0000"/>
              </a:solidFill>
            </a:rPr>
            <a:t>H1: </a:t>
          </a:r>
          <a:r>
            <a:rPr lang="de-DE" sz="1100" baseline="0">
              <a:solidFill>
                <a:srgbClr val="FF0000"/>
              </a:solidFill>
              <a:effectLst/>
              <a:latin typeface="+mn-lt"/>
              <a:ea typeface="+mn-ea"/>
              <a:cs typeface="+mn-cs"/>
            </a:rPr>
            <a:t>mü(ESA) &lt; mü(no ESA)</a:t>
          </a:r>
          <a:endParaRPr lang="de-DE" sz="1100" baseline="0">
            <a:solidFill>
              <a:srgbClr val="FF0000"/>
            </a:solidFill>
          </a:endParaRPr>
        </a:p>
        <a:p>
          <a:endParaRPr lang="de-DE" sz="1100" baseline="0"/>
        </a:p>
        <a:p>
          <a:r>
            <a:rPr lang="de-DE" sz="1100" baseline="0"/>
            <a:t>Wie hätte sich die statistische Analyse geändert? </a:t>
          </a:r>
        </a:p>
        <a:p>
          <a:r>
            <a:rPr lang="de-DE" sz="1100" baseline="0">
              <a:solidFill>
                <a:srgbClr val="FF0000"/>
              </a:solidFill>
            </a:rPr>
            <a:t>- t-Test wäre einseitig statt zweiseitig (siehe gerechnete Lösung mit d = 0.5, gerichtet)</a:t>
          </a:r>
        </a:p>
        <a:p>
          <a:endParaRPr lang="de-DE" sz="1100" baseline="0"/>
        </a:p>
        <a:p>
          <a:r>
            <a:rPr lang="de-DE" sz="1100" baseline="0"/>
            <a:t>Wie hätte sich die Anzahl der benötigten Versuchspersonen verändert (gehen sie von einem Effekt von 0.5 aus)?</a:t>
          </a:r>
        </a:p>
        <a:p>
          <a:r>
            <a:rPr lang="de-DE" sz="1100" baseline="0">
              <a:solidFill>
                <a:srgbClr val="FF0000"/>
              </a:solidFill>
            </a:rPr>
            <a:t>140 Personen statt 172 (siehe gerechnete Lösung mit d = 0.5, gerichtet)</a:t>
          </a:r>
        </a:p>
        <a:p>
          <a:endParaRPr lang="de-DE" sz="1100" baseline="0"/>
        </a:p>
        <a:p>
          <a:r>
            <a:rPr lang="de-DE" sz="1100" baseline="0"/>
            <a:t>Wie viele Versuchspersonen hätten (bei angenommener ungerichteter Hypothese) getestet werden müssen um einen kleinen Effekt (d = 0.2) mit 90%iger Wahrscheinlichkeit zu finden? </a:t>
          </a:r>
          <a:r>
            <a:rPr lang="de-DE" sz="1100" baseline="0">
              <a:solidFill>
                <a:srgbClr val="FF0000"/>
              </a:solidFill>
            </a:rPr>
            <a:t>siehe unten</a:t>
          </a:r>
        </a:p>
        <a:p>
          <a:endParaRPr lang="de-DE" sz="1100" baseline="0"/>
        </a:p>
        <a:p>
          <a:endParaRPr lang="de-DE" sz="1100"/>
        </a:p>
      </xdr:txBody>
    </xdr:sp>
    <xdr:clientData/>
  </xdr:twoCellAnchor>
  <xdr:twoCellAnchor editAs="oneCell">
    <xdr:from>
      <xdr:col>13</xdr:col>
      <xdr:colOff>742950</xdr:colOff>
      <xdr:row>1</xdr:row>
      <xdr:rowOff>123824</xdr:rowOff>
    </xdr:from>
    <xdr:to>
      <xdr:col>18</xdr:col>
      <xdr:colOff>398730</xdr:colOff>
      <xdr:row>13</xdr:row>
      <xdr:rowOff>171449</xdr:rowOff>
    </xdr:to>
    <xdr:pic>
      <xdr:nvPicPr>
        <xdr:cNvPr id="3" name="Grafik 2" descr="ESA CAT-CARD">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48950" y="485774"/>
          <a:ext cx="3465780" cy="225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9525</xdr:colOff>
      <xdr:row>15</xdr:row>
      <xdr:rowOff>3073</xdr:rowOff>
    </xdr:from>
    <xdr:to>
      <xdr:col>18</xdr:col>
      <xdr:colOff>514350</xdr:colOff>
      <xdr:row>27</xdr:row>
      <xdr:rowOff>66675</xdr:rowOff>
    </xdr:to>
    <xdr:pic>
      <xdr:nvPicPr>
        <xdr:cNvPr id="4" name="Grafik 3" descr="Can a cat be an emotional support animal?">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77525" y="2943123"/>
          <a:ext cx="3552825" cy="2273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747889</xdr:colOff>
      <xdr:row>28</xdr:row>
      <xdr:rowOff>70556</xdr:rowOff>
    </xdr:from>
    <xdr:to>
      <xdr:col>18</xdr:col>
      <xdr:colOff>747889</xdr:colOff>
      <xdr:row>41</xdr:row>
      <xdr:rowOff>146755</xdr:rowOff>
    </xdr:to>
    <xdr:pic>
      <xdr:nvPicPr>
        <xdr:cNvPr id="5" name="Grafik 4" descr="Plüsch-Katzen kaufen » Süße Katzen Kuscheltiere | OTTO">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53889" y="5404556"/>
          <a:ext cx="3810000" cy="2470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68</xdr:row>
      <xdr:rowOff>104775</xdr:rowOff>
    </xdr:from>
    <xdr:to>
      <xdr:col>7</xdr:col>
      <xdr:colOff>734232</xdr:colOff>
      <xdr:row>105</xdr:row>
      <xdr:rowOff>10495</xdr:rowOff>
    </xdr:to>
    <xdr:pic>
      <xdr:nvPicPr>
        <xdr:cNvPr id="7" name="Grafik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4"/>
        <a:stretch>
          <a:fillRect/>
        </a:stretch>
      </xdr:blipFill>
      <xdr:spPr>
        <a:xfrm>
          <a:off x="285750" y="13230225"/>
          <a:ext cx="5782482" cy="6954220"/>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90" zoomScaleNormal="90" workbookViewId="0">
      <selection activeCell="T57" sqref="T57"/>
    </sheetView>
  </sheetViews>
  <sheetFormatPr baseColWidth="10" defaultRowHeight="15" x14ac:dyDescent="0.25"/>
  <sheetData>
    <row r="1" spans="1:1" ht="28.5" x14ac:dyDescent="0.45">
      <c r="A1" s="4" t="s">
        <v>13</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1"/>
  <sheetViews>
    <sheetView topLeftCell="A19" workbookViewId="0">
      <selection activeCell="J28" sqref="J28"/>
    </sheetView>
  </sheetViews>
  <sheetFormatPr baseColWidth="10" defaultColWidth="9.140625" defaultRowHeight="15" x14ac:dyDescent="0.25"/>
  <cols>
    <col min="2" max="2" width="12.140625" customWidth="1"/>
    <col min="3" max="3" width="15.140625" customWidth="1"/>
    <col min="7" max="7" width="26.85546875" customWidth="1"/>
    <col min="8" max="8" width="11.85546875" bestFit="1" customWidth="1"/>
  </cols>
  <sheetData>
    <row r="1" spans="1:25" x14ac:dyDescent="0.25">
      <c r="A1" s="3" t="s">
        <v>6</v>
      </c>
      <c r="B1" s="3" t="s">
        <v>0</v>
      </c>
      <c r="C1" s="3" t="s">
        <v>2</v>
      </c>
    </row>
    <row r="2" spans="1:25" x14ac:dyDescent="0.25">
      <c r="A2">
        <v>1</v>
      </c>
      <c r="B2" t="s">
        <v>3</v>
      </c>
      <c r="C2" s="2">
        <f ca="1">_xlfn.NORM.INV(RAND(),100,15)</f>
        <v>114.37381444494616</v>
      </c>
    </row>
    <row r="3" spans="1:25" x14ac:dyDescent="0.25">
      <c r="A3">
        <v>2</v>
      </c>
      <c r="B3" t="s">
        <v>3</v>
      </c>
      <c r="C3" s="2">
        <f t="shared" ref="C3:C35" ca="1" si="0">_xlfn.NORM.INV(RAND(),100,15)</f>
        <v>118.22651882012882</v>
      </c>
    </row>
    <row r="4" spans="1:25" x14ac:dyDescent="0.25">
      <c r="A4">
        <v>3</v>
      </c>
      <c r="B4" t="s">
        <v>3</v>
      </c>
      <c r="C4" s="2">
        <f t="shared" ca="1" si="0"/>
        <v>108.5258875413694</v>
      </c>
      <c r="G4" s="6" t="s">
        <v>14</v>
      </c>
      <c r="H4" s="7"/>
      <c r="I4" s="7"/>
      <c r="J4" s="7"/>
      <c r="K4" s="7"/>
      <c r="L4" s="7"/>
      <c r="M4" s="7"/>
      <c r="N4" s="7"/>
      <c r="O4" s="7"/>
      <c r="P4" s="7"/>
      <c r="Q4" s="7"/>
      <c r="R4" s="7"/>
      <c r="S4" s="7"/>
      <c r="T4" s="7"/>
      <c r="U4" s="7"/>
      <c r="V4" s="7"/>
      <c r="W4" s="7"/>
      <c r="X4" s="7"/>
      <c r="Y4" s="8"/>
    </row>
    <row r="5" spans="1:25" x14ac:dyDescent="0.25">
      <c r="A5">
        <v>4</v>
      </c>
      <c r="B5" t="s">
        <v>3</v>
      </c>
      <c r="C5" s="2">
        <f t="shared" ca="1" si="0"/>
        <v>110.29370107711875</v>
      </c>
      <c r="G5" s="9"/>
      <c r="H5" s="10"/>
      <c r="I5" s="10"/>
      <c r="J5" s="10"/>
      <c r="K5" s="10"/>
      <c r="L5" s="10"/>
      <c r="M5" s="10"/>
      <c r="N5" s="10"/>
      <c r="O5" s="10"/>
      <c r="P5" s="10"/>
      <c r="Q5" s="10"/>
      <c r="R5" s="10"/>
      <c r="S5" s="10"/>
      <c r="T5" s="10"/>
      <c r="U5" s="10"/>
      <c r="V5" s="10"/>
      <c r="W5" s="10"/>
      <c r="X5" s="10"/>
      <c r="Y5" s="11"/>
    </row>
    <row r="6" spans="1:25" x14ac:dyDescent="0.25">
      <c r="A6">
        <v>5</v>
      </c>
      <c r="B6" t="s">
        <v>3</v>
      </c>
      <c r="C6" s="2">
        <f t="shared" ca="1" si="0"/>
        <v>101.63462766562306</v>
      </c>
      <c r="G6" s="9" t="s">
        <v>15</v>
      </c>
      <c r="H6" s="10"/>
      <c r="I6" s="10"/>
      <c r="J6" s="10"/>
      <c r="K6" s="10"/>
      <c r="L6" s="10"/>
      <c r="M6" s="10"/>
      <c r="N6" s="10"/>
      <c r="O6" s="10"/>
      <c r="P6" s="10"/>
      <c r="Q6" s="10"/>
      <c r="R6" s="10"/>
      <c r="S6" s="10"/>
      <c r="T6" s="10"/>
      <c r="U6" s="10"/>
      <c r="V6" s="10"/>
      <c r="W6" s="10"/>
      <c r="X6" s="10"/>
      <c r="Y6" s="11"/>
    </row>
    <row r="7" spans="1:25" x14ac:dyDescent="0.25">
      <c r="A7">
        <v>6</v>
      </c>
      <c r="B7" t="s">
        <v>3</v>
      </c>
      <c r="C7" s="2">
        <f t="shared" ca="1" si="0"/>
        <v>119.72806630411064</v>
      </c>
      <c r="G7" s="9" t="s">
        <v>16</v>
      </c>
      <c r="H7" s="10"/>
      <c r="I7" s="10"/>
      <c r="J7" s="10"/>
      <c r="K7" s="10"/>
      <c r="L7" s="10"/>
      <c r="M7" s="10"/>
      <c r="N7" s="10"/>
      <c r="O7" s="10"/>
      <c r="P7" s="10"/>
      <c r="Q7" s="10"/>
      <c r="R7" s="10"/>
      <c r="S7" s="10"/>
      <c r="T7" s="10"/>
      <c r="U7" s="10"/>
      <c r="V7" s="10"/>
      <c r="W7" s="10"/>
      <c r="X7" s="10"/>
      <c r="Y7" s="11"/>
    </row>
    <row r="8" spans="1:25" x14ac:dyDescent="0.25">
      <c r="A8">
        <v>7</v>
      </c>
      <c r="B8" t="s">
        <v>3</v>
      </c>
      <c r="C8" s="2">
        <f t="shared" ca="1" si="0"/>
        <v>84.700361351819708</v>
      </c>
      <c r="G8" s="9" t="s">
        <v>17</v>
      </c>
      <c r="H8" s="10"/>
      <c r="I8" s="10"/>
      <c r="J8" s="10"/>
      <c r="K8" s="10"/>
      <c r="L8" s="10"/>
      <c r="M8" s="10"/>
      <c r="N8" s="10"/>
      <c r="O8" s="10"/>
      <c r="P8" s="10"/>
      <c r="Q8" s="10"/>
      <c r="R8" s="10"/>
      <c r="S8" s="10"/>
      <c r="T8" s="10"/>
      <c r="U8" s="10"/>
      <c r="V8" s="10"/>
      <c r="W8" s="10"/>
      <c r="X8" s="10"/>
      <c r="Y8" s="11"/>
    </row>
    <row r="9" spans="1:25" x14ac:dyDescent="0.25">
      <c r="A9">
        <v>8</v>
      </c>
      <c r="B9" t="s">
        <v>3</v>
      </c>
      <c r="C9" s="2">
        <f t="shared" ca="1" si="0"/>
        <v>64.574753947317419</v>
      </c>
      <c r="G9" s="9"/>
      <c r="H9" s="10"/>
      <c r="I9" s="10"/>
      <c r="J9" s="10"/>
      <c r="K9" s="10"/>
      <c r="L9" s="10"/>
      <c r="M9" s="10"/>
      <c r="N9" s="10"/>
      <c r="O9" s="10"/>
      <c r="P9" s="10"/>
      <c r="Q9" s="10"/>
      <c r="R9" s="10"/>
      <c r="S9" s="10"/>
      <c r="T9" s="10"/>
      <c r="U9" s="10"/>
      <c r="V9" s="10"/>
      <c r="W9" s="10"/>
      <c r="X9" s="10"/>
      <c r="Y9" s="11"/>
    </row>
    <row r="10" spans="1:25" x14ac:dyDescent="0.25">
      <c r="A10">
        <v>9</v>
      </c>
      <c r="B10" t="s">
        <v>3</v>
      </c>
      <c r="C10" s="2">
        <f t="shared" ca="1" si="0"/>
        <v>92.410992940648455</v>
      </c>
      <c r="G10" s="9" t="s">
        <v>18</v>
      </c>
      <c r="H10" s="10"/>
      <c r="I10" s="10"/>
      <c r="J10" s="10"/>
      <c r="K10" s="10"/>
      <c r="L10" s="10"/>
      <c r="M10" s="10"/>
      <c r="N10" s="10"/>
      <c r="O10" s="10"/>
      <c r="P10" s="10"/>
      <c r="Q10" s="10"/>
      <c r="R10" s="10"/>
      <c r="S10" s="10"/>
      <c r="T10" s="10"/>
      <c r="U10" s="10"/>
      <c r="V10" s="10"/>
      <c r="W10" s="10"/>
      <c r="X10" s="10"/>
      <c r="Y10" s="11"/>
    </row>
    <row r="11" spans="1:25" x14ac:dyDescent="0.25">
      <c r="A11">
        <v>10</v>
      </c>
      <c r="B11" t="s">
        <v>3</v>
      </c>
      <c r="C11" s="2">
        <f t="shared" ca="1" si="0"/>
        <v>103.88147948058561</v>
      </c>
      <c r="G11" s="9" t="s">
        <v>19</v>
      </c>
      <c r="H11" s="10"/>
      <c r="I11" s="10"/>
      <c r="J11" s="10"/>
      <c r="K11" s="10"/>
      <c r="L11" s="10"/>
      <c r="M11" s="10"/>
      <c r="N11" s="10"/>
      <c r="O11" s="10"/>
      <c r="P11" s="10"/>
      <c r="Q11" s="10"/>
      <c r="R11" s="10"/>
      <c r="S11" s="10"/>
      <c r="T11" s="10"/>
      <c r="U11" s="10"/>
      <c r="V11" s="10"/>
      <c r="W11" s="10"/>
      <c r="X11" s="10"/>
      <c r="Y11" s="11"/>
    </row>
    <row r="12" spans="1:25" x14ac:dyDescent="0.25">
      <c r="A12">
        <v>11</v>
      </c>
      <c r="B12" t="s">
        <v>3</v>
      </c>
      <c r="C12" s="2">
        <f t="shared" ca="1" si="0"/>
        <v>79.530874396708228</v>
      </c>
      <c r="G12" s="9" t="s">
        <v>20</v>
      </c>
      <c r="H12" s="10"/>
      <c r="I12" s="10"/>
      <c r="J12" s="10"/>
      <c r="K12" s="10"/>
      <c r="L12" s="10"/>
      <c r="M12" s="10"/>
      <c r="N12" s="10"/>
      <c r="O12" s="10"/>
      <c r="P12" s="10"/>
      <c r="Q12" s="10"/>
      <c r="R12" s="10"/>
      <c r="S12" s="10"/>
      <c r="T12" s="10"/>
      <c r="U12" s="10"/>
      <c r="V12" s="10"/>
      <c r="W12" s="10"/>
      <c r="X12" s="10"/>
      <c r="Y12" s="11"/>
    </row>
    <row r="13" spans="1:25" x14ac:dyDescent="0.25">
      <c r="A13">
        <v>12</v>
      </c>
      <c r="B13" t="s">
        <v>3</v>
      </c>
      <c r="C13" s="2">
        <f t="shared" ca="1" si="0"/>
        <v>90.728320843690156</v>
      </c>
      <c r="G13" s="9"/>
      <c r="H13" s="10"/>
      <c r="I13" s="10"/>
      <c r="J13" s="10"/>
      <c r="K13" s="10"/>
      <c r="L13" s="10"/>
      <c r="M13" s="10"/>
      <c r="N13" s="10"/>
      <c r="O13" s="10"/>
      <c r="P13" s="10"/>
      <c r="Q13" s="10"/>
      <c r="R13" s="10"/>
      <c r="S13" s="10"/>
      <c r="T13" s="10"/>
      <c r="U13" s="10"/>
      <c r="V13" s="10"/>
      <c r="W13" s="10"/>
      <c r="X13" s="10"/>
      <c r="Y13" s="11"/>
    </row>
    <row r="14" spans="1:25" x14ac:dyDescent="0.25">
      <c r="A14">
        <v>13</v>
      </c>
      <c r="B14" t="s">
        <v>3</v>
      </c>
      <c r="C14" s="2">
        <f t="shared" ca="1" si="0"/>
        <v>112.27408775423044</v>
      </c>
      <c r="G14" s="9" t="s">
        <v>23</v>
      </c>
      <c r="H14" s="10"/>
      <c r="I14" s="10"/>
      <c r="J14" s="10"/>
      <c r="K14" s="10"/>
      <c r="L14" s="10"/>
      <c r="M14" s="10"/>
      <c r="N14" s="10"/>
      <c r="O14" s="10"/>
      <c r="P14" s="10"/>
      <c r="Q14" s="10"/>
      <c r="R14" s="10"/>
      <c r="S14" s="10"/>
      <c r="T14" s="10"/>
      <c r="U14" s="10"/>
      <c r="V14" s="10"/>
      <c r="W14" s="10"/>
      <c r="X14" s="10"/>
      <c r="Y14" s="11"/>
    </row>
    <row r="15" spans="1:25" x14ac:dyDescent="0.25">
      <c r="A15">
        <v>14</v>
      </c>
      <c r="B15" t="s">
        <v>3</v>
      </c>
      <c r="C15" s="2">
        <f t="shared" ca="1" si="0"/>
        <v>87.173526674450628</v>
      </c>
      <c r="G15" s="9" t="s">
        <v>21</v>
      </c>
      <c r="H15" s="10"/>
      <c r="I15" s="10"/>
      <c r="J15" s="10"/>
      <c r="K15" s="10"/>
      <c r="L15" s="10"/>
      <c r="M15" s="10"/>
      <c r="N15" s="10"/>
      <c r="O15" s="10"/>
      <c r="P15" s="10"/>
      <c r="Q15" s="10"/>
      <c r="R15" s="10"/>
      <c r="S15" s="10"/>
      <c r="T15" s="10"/>
      <c r="U15" s="10"/>
      <c r="V15" s="10"/>
      <c r="W15" s="10"/>
      <c r="X15" s="10"/>
      <c r="Y15" s="11"/>
    </row>
    <row r="16" spans="1:25" x14ac:dyDescent="0.25">
      <c r="A16">
        <v>15</v>
      </c>
      <c r="B16" t="s">
        <v>3</v>
      </c>
      <c r="C16" s="2">
        <f t="shared" ca="1" si="0"/>
        <v>101.26820562902896</v>
      </c>
      <c r="G16" s="9"/>
      <c r="H16" s="10"/>
      <c r="I16" s="10"/>
      <c r="J16" s="10"/>
      <c r="K16" s="10"/>
      <c r="L16" s="10"/>
      <c r="M16" s="10"/>
      <c r="N16" s="10"/>
      <c r="O16" s="10"/>
      <c r="P16" s="10"/>
      <c r="Q16" s="10"/>
      <c r="R16" s="10"/>
      <c r="S16" s="10"/>
      <c r="T16" s="10"/>
      <c r="U16" s="10"/>
      <c r="V16" s="10"/>
      <c r="W16" s="10"/>
      <c r="X16" s="10"/>
      <c r="Y16" s="11"/>
    </row>
    <row r="17" spans="1:25" x14ac:dyDescent="0.25">
      <c r="A17">
        <v>16</v>
      </c>
      <c r="B17" t="s">
        <v>3</v>
      </c>
      <c r="C17" s="2">
        <f t="shared" ca="1" si="0"/>
        <v>94.539978109479392</v>
      </c>
      <c r="G17" s="9" t="s">
        <v>22</v>
      </c>
      <c r="H17" s="10"/>
      <c r="I17" s="10"/>
      <c r="J17" s="10"/>
      <c r="K17" s="10"/>
      <c r="L17" s="10"/>
      <c r="M17" s="10"/>
      <c r="N17" s="10"/>
      <c r="O17" s="10"/>
      <c r="P17" s="10"/>
      <c r="Q17" s="10"/>
      <c r="R17" s="10"/>
      <c r="S17" s="10"/>
      <c r="T17" s="10"/>
      <c r="U17" s="10"/>
      <c r="V17" s="10"/>
      <c r="W17" s="10"/>
      <c r="X17" s="10"/>
      <c r="Y17" s="11"/>
    </row>
    <row r="18" spans="1:25" x14ac:dyDescent="0.25">
      <c r="A18">
        <v>17</v>
      </c>
      <c r="B18" t="s">
        <v>3</v>
      </c>
      <c r="C18" s="2">
        <f t="shared" ca="1" si="0"/>
        <v>86.594737246571412</v>
      </c>
      <c r="G18" s="9" t="s">
        <v>24</v>
      </c>
      <c r="H18" s="10"/>
      <c r="I18" s="10"/>
      <c r="J18" s="10"/>
      <c r="K18" s="10"/>
      <c r="L18" s="10"/>
      <c r="M18" s="10"/>
      <c r="N18" s="10"/>
      <c r="O18" s="10"/>
      <c r="P18" s="10"/>
      <c r="Q18" s="10"/>
      <c r="R18" s="10"/>
      <c r="S18" s="10"/>
      <c r="T18" s="10"/>
      <c r="U18" s="10"/>
      <c r="V18" s="10"/>
      <c r="W18" s="10"/>
      <c r="X18" s="10"/>
      <c r="Y18" s="11"/>
    </row>
    <row r="19" spans="1:25" x14ac:dyDescent="0.25">
      <c r="A19">
        <v>18</v>
      </c>
      <c r="B19" t="s">
        <v>3</v>
      </c>
      <c r="C19" s="2">
        <f t="shared" ca="1" si="0"/>
        <v>102.15350544374283</v>
      </c>
      <c r="G19" s="9" t="s">
        <v>29</v>
      </c>
      <c r="H19" s="10"/>
      <c r="I19" s="10"/>
      <c r="J19" s="10"/>
      <c r="K19" s="10"/>
      <c r="L19" s="10"/>
      <c r="M19" s="10"/>
      <c r="N19" s="10"/>
      <c r="O19" s="10"/>
      <c r="P19" s="10"/>
      <c r="Q19" s="10"/>
      <c r="R19" s="10"/>
      <c r="S19" s="10"/>
      <c r="T19" s="10"/>
      <c r="U19" s="10"/>
      <c r="V19" s="10"/>
      <c r="W19" s="10"/>
      <c r="X19" s="10"/>
      <c r="Y19" s="11"/>
    </row>
    <row r="20" spans="1:25" x14ac:dyDescent="0.25">
      <c r="A20">
        <v>19</v>
      </c>
      <c r="B20" t="s">
        <v>3</v>
      </c>
      <c r="C20" s="2">
        <f t="shared" ca="1" si="0"/>
        <v>82.220683834134334</v>
      </c>
      <c r="G20" s="9"/>
      <c r="H20" s="10"/>
      <c r="I20" s="10"/>
      <c r="J20" s="10"/>
      <c r="K20" s="10"/>
      <c r="L20" s="10"/>
      <c r="M20" s="10"/>
      <c r="N20" s="10"/>
      <c r="O20" s="10"/>
      <c r="P20" s="10"/>
      <c r="Q20" s="10"/>
      <c r="R20" s="10"/>
      <c r="S20" s="10"/>
      <c r="T20" s="10"/>
      <c r="U20" s="10"/>
      <c r="V20" s="10"/>
      <c r="W20" s="10"/>
      <c r="X20" s="10"/>
      <c r="Y20" s="11"/>
    </row>
    <row r="21" spans="1:25" x14ac:dyDescent="0.25">
      <c r="A21">
        <v>20</v>
      </c>
      <c r="B21" t="s">
        <v>3</v>
      </c>
      <c r="C21" s="2">
        <f t="shared" ca="1" si="0"/>
        <v>96.63129643659029</v>
      </c>
      <c r="G21" s="9" t="s">
        <v>25</v>
      </c>
      <c r="H21" s="10"/>
      <c r="I21" s="10"/>
      <c r="J21" s="10"/>
      <c r="K21" s="10"/>
      <c r="L21" s="10"/>
      <c r="M21" s="10"/>
      <c r="N21" s="10"/>
      <c r="O21" s="10"/>
      <c r="P21" s="10"/>
      <c r="Q21" s="10"/>
      <c r="R21" s="10"/>
      <c r="S21" s="10"/>
      <c r="T21" s="10"/>
      <c r="U21" s="10"/>
      <c r="V21" s="10"/>
      <c r="W21" s="10"/>
      <c r="X21" s="10"/>
      <c r="Y21" s="11"/>
    </row>
    <row r="22" spans="1:25" x14ac:dyDescent="0.25">
      <c r="A22">
        <v>21</v>
      </c>
      <c r="B22" t="s">
        <v>3</v>
      </c>
      <c r="C22" s="2">
        <f t="shared" ca="1" si="0"/>
        <v>89.370970276017502</v>
      </c>
      <c r="G22" s="9" t="s">
        <v>26</v>
      </c>
      <c r="H22" s="10"/>
      <c r="I22" s="10"/>
      <c r="J22" s="10"/>
      <c r="K22" s="10"/>
      <c r="L22" s="10"/>
      <c r="M22" s="10"/>
      <c r="N22" s="10"/>
      <c r="O22" s="10"/>
      <c r="P22" s="10"/>
      <c r="Q22" s="10"/>
      <c r="R22" s="10"/>
      <c r="S22" s="10"/>
      <c r="T22" s="10"/>
      <c r="U22" s="10"/>
      <c r="V22" s="10"/>
      <c r="W22" s="10"/>
      <c r="X22" s="10"/>
      <c r="Y22" s="11"/>
    </row>
    <row r="23" spans="1:25" x14ac:dyDescent="0.25">
      <c r="A23">
        <v>22</v>
      </c>
      <c r="B23" t="s">
        <v>3</v>
      </c>
      <c r="C23" s="2">
        <f t="shared" ca="1" si="0"/>
        <v>99.505906037373862</v>
      </c>
      <c r="G23" s="9"/>
      <c r="H23" s="10"/>
      <c r="I23" s="10"/>
      <c r="J23" s="10"/>
      <c r="K23" s="10"/>
      <c r="L23" s="10"/>
      <c r="M23" s="10"/>
      <c r="N23" s="10"/>
      <c r="O23" s="10"/>
      <c r="P23" s="10"/>
      <c r="Q23" s="10"/>
      <c r="R23" s="10"/>
      <c r="S23" s="10"/>
      <c r="T23" s="10"/>
      <c r="U23" s="10"/>
      <c r="V23" s="10"/>
      <c r="W23" s="10"/>
      <c r="X23" s="10"/>
      <c r="Y23" s="11"/>
    </row>
    <row r="24" spans="1:25" x14ac:dyDescent="0.25">
      <c r="A24">
        <v>23</v>
      </c>
      <c r="B24" t="s">
        <v>3</v>
      </c>
      <c r="C24" s="2">
        <f t="shared" ca="1" si="0"/>
        <v>114.16667588732341</v>
      </c>
      <c r="G24" s="12"/>
      <c r="H24" s="13"/>
      <c r="I24" s="13"/>
      <c r="J24" s="13"/>
      <c r="K24" s="13"/>
      <c r="L24" s="13"/>
      <c r="M24" s="13"/>
      <c r="N24" s="13"/>
      <c r="O24" s="13"/>
      <c r="P24" s="13"/>
      <c r="Q24" s="13"/>
      <c r="R24" s="13"/>
      <c r="S24" s="13"/>
      <c r="T24" s="13"/>
      <c r="U24" s="13"/>
      <c r="V24" s="13"/>
      <c r="W24" s="13"/>
      <c r="X24" s="13"/>
      <c r="Y24" s="14"/>
    </row>
    <row r="25" spans="1:25" x14ac:dyDescent="0.25">
      <c r="A25">
        <v>24</v>
      </c>
      <c r="B25" t="s">
        <v>3</v>
      </c>
      <c r="C25" s="2">
        <f t="shared" ca="1" si="0"/>
        <v>89.485830403533868</v>
      </c>
    </row>
    <row r="26" spans="1:25" x14ac:dyDescent="0.25">
      <c r="A26">
        <v>25</v>
      </c>
      <c r="B26" t="s">
        <v>3</v>
      </c>
      <c r="C26" s="2">
        <f t="shared" ca="1" si="0"/>
        <v>90.629552122223288</v>
      </c>
    </row>
    <row r="27" spans="1:25" x14ac:dyDescent="0.25">
      <c r="A27">
        <v>26</v>
      </c>
      <c r="B27" t="s">
        <v>3</v>
      </c>
      <c r="C27" s="2">
        <f t="shared" ca="1" si="0"/>
        <v>88.153651801570646</v>
      </c>
    </row>
    <row r="28" spans="1:25" x14ac:dyDescent="0.25">
      <c r="A28">
        <v>27</v>
      </c>
      <c r="B28" t="s">
        <v>3</v>
      </c>
      <c r="C28" s="2">
        <f t="shared" ca="1" si="0"/>
        <v>98.770837765695248</v>
      </c>
    </row>
    <row r="29" spans="1:25" x14ac:dyDescent="0.25">
      <c r="A29">
        <v>28</v>
      </c>
      <c r="B29" t="s">
        <v>3</v>
      </c>
      <c r="C29" s="2">
        <f t="shared" ca="1" si="0"/>
        <v>124.55434876370106</v>
      </c>
    </row>
    <row r="30" spans="1:25" x14ac:dyDescent="0.25">
      <c r="A30">
        <v>29</v>
      </c>
      <c r="B30" t="s">
        <v>3</v>
      </c>
      <c r="C30" s="2">
        <f t="shared" ca="1" si="0"/>
        <v>105.9626279085272</v>
      </c>
    </row>
    <row r="31" spans="1:25" x14ac:dyDescent="0.25">
      <c r="A31">
        <v>30</v>
      </c>
      <c r="B31" t="s">
        <v>3</v>
      </c>
      <c r="C31" s="2">
        <f t="shared" ca="1" si="0"/>
        <v>133.73491296104106</v>
      </c>
    </row>
    <row r="32" spans="1:25" x14ac:dyDescent="0.25">
      <c r="A32">
        <v>31</v>
      </c>
      <c r="B32" t="s">
        <v>3</v>
      </c>
      <c r="C32" s="2">
        <f t="shared" ca="1" si="0"/>
        <v>88.649293195902459</v>
      </c>
    </row>
    <row r="33" spans="1:9" x14ac:dyDescent="0.25">
      <c r="A33">
        <v>32</v>
      </c>
      <c r="B33" t="s">
        <v>3</v>
      </c>
      <c r="C33" s="2">
        <f t="shared" ca="1" si="0"/>
        <v>86.846982176318988</v>
      </c>
    </row>
    <row r="34" spans="1:9" x14ac:dyDescent="0.25">
      <c r="A34">
        <v>33</v>
      </c>
      <c r="B34" t="s">
        <v>3</v>
      </c>
      <c r="C34" s="2">
        <f t="shared" ca="1" si="0"/>
        <v>96.344842132059384</v>
      </c>
    </row>
    <row r="35" spans="1:9" x14ac:dyDescent="0.25">
      <c r="A35">
        <v>34</v>
      </c>
      <c r="B35" t="s">
        <v>3</v>
      </c>
      <c r="C35" s="2">
        <f t="shared" ca="1" si="0"/>
        <v>96.74557996328528</v>
      </c>
    </row>
    <row r="36" spans="1:9" x14ac:dyDescent="0.25">
      <c r="A36">
        <v>35</v>
      </c>
      <c r="B36" t="s">
        <v>1</v>
      </c>
      <c r="C36" s="2">
        <f ca="1">_xlfn.NORM.INV(RAND(),92.5,15)</f>
        <v>121.10947583034351</v>
      </c>
    </row>
    <row r="37" spans="1:9" x14ac:dyDescent="0.25">
      <c r="A37">
        <v>36</v>
      </c>
      <c r="B37" t="s">
        <v>1</v>
      </c>
      <c r="C37" s="2">
        <f t="shared" ref="C37:C69" ca="1" si="1">_xlfn.NORM.INV(RAND(),92.5,15)</f>
        <v>68.124550222775866</v>
      </c>
      <c r="H37" s="5" t="s">
        <v>7</v>
      </c>
      <c r="I37" s="5" t="s">
        <v>8</v>
      </c>
    </row>
    <row r="38" spans="1:9" x14ac:dyDescent="0.25">
      <c r="A38">
        <v>37</v>
      </c>
      <c r="B38" t="s">
        <v>1</v>
      </c>
      <c r="C38" s="2">
        <f t="shared" ca="1" si="1"/>
        <v>112.57190618631438</v>
      </c>
      <c r="G38" t="s">
        <v>9</v>
      </c>
      <c r="H38" s="1"/>
      <c r="I38" s="1"/>
    </row>
    <row r="39" spans="1:9" x14ac:dyDescent="0.25">
      <c r="A39">
        <v>38</v>
      </c>
      <c r="B39" t="s">
        <v>1</v>
      </c>
      <c r="C39" s="2">
        <f t="shared" ca="1" si="1"/>
        <v>105.55682213486784</v>
      </c>
      <c r="G39" t="s">
        <v>27</v>
      </c>
      <c r="H39" s="1"/>
      <c r="I39" s="1"/>
    </row>
    <row r="40" spans="1:9" x14ac:dyDescent="0.25">
      <c r="A40">
        <v>39</v>
      </c>
      <c r="B40" t="s">
        <v>1</v>
      </c>
      <c r="C40" s="2">
        <f t="shared" ca="1" si="1"/>
        <v>76.40664553395213</v>
      </c>
      <c r="G40" t="s">
        <v>10</v>
      </c>
      <c r="H40" s="2"/>
      <c r="I40" s="2"/>
    </row>
    <row r="41" spans="1:9" x14ac:dyDescent="0.25">
      <c r="A41">
        <v>40</v>
      </c>
      <c r="B41" t="s">
        <v>1</v>
      </c>
      <c r="C41" s="2">
        <f t="shared" ca="1" si="1"/>
        <v>101.38422404961545</v>
      </c>
      <c r="G41" t="s">
        <v>11</v>
      </c>
      <c r="H41" s="1"/>
      <c r="I41" s="1"/>
    </row>
    <row r="42" spans="1:9" x14ac:dyDescent="0.25">
      <c r="A42">
        <v>41</v>
      </c>
      <c r="B42" t="s">
        <v>1</v>
      </c>
      <c r="C42" s="2">
        <f t="shared" ca="1" si="1"/>
        <v>92.213464288899459</v>
      </c>
    </row>
    <row r="43" spans="1:9" x14ac:dyDescent="0.25">
      <c r="A43">
        <v>42</v>
      </c>
      <c r="B43" t="s">
        <v>1</v>
      </c>
      <c r="C43" s="2">
        <f t="shared" ca="1" si="1"/>
        <v>83.037490575259241</v>
      </c>
    </row>
    <row r="44" spans="1:9" x14ac:dyDescent="0.25">
      <c r="A44">
        <v>43</v>
      </c>
      <c r="B44" t="s">
        <v>1</v>
      </c>
      <c r="C44" s="2">
        <f t="shared" ca="1" si="1"/>
        <v>91.555589172781495</v>
      </c>
      <c r="G44" t="s">
        <v>5</v>
      </c>
    </row>
    <row r="45" spans="1:9" x14ac:dyDescent="0.25">
      <c r="A45">
        <v>44</v>
      </c>
      <c r="B45" t="s">
        <v>1</v>
      </c>
      <c r="C45" s="2">
        <f t="shared" ca="1" si="1"/>
        <v>86.058710306415747</v>
      </c>
      <c r="G45" t="s">
        <v>30</v>
      </c>
      <c r="H45" s="1"/>
    </row>
    <row r="46" spans="1:9" x14ac:dyDescent="0.25">
      <c r="A46">
        <v>45</v>
      </c>
      <c r="B46" t="s">
        <v>1</v>
      </c>
      <c r="C46" s="2">
        <f t="shared" ca="1" si="1"/>
        <v>42.92685441726416</v>
      </c>
      <c r="G46" t="s">
        <v>31</v>
      </c>
    </row>
    <row r="47" spans="1:9" x14ac:dyDescent="0.25">
      <c r="A47">
        <v>46</v>
      </c>
      <c r="B47" t="s">
        <v>1</v>
      </c>
      <c r="C47" s="2">
        <f t="shared" ca="1" si="1"/>
        <v>109.77933374564611</v>
      </c>
      <c r="G47" t="s">
        <v>32</v>
      </c>
    </row>
    <row r="48" spans="1:9" x14ac:dyDescent="0.25">
      <c r="A48">
        <v>47</v>
      </c>
      <c r="B48" t="s">
        <v>1</v>
      </c>
      <c r="C48" s="2">
        <f t="shared" ca="1" si="1"/>
        <v>100.2251638969155</v>
      </c>
      <c r="G48" t="s">
        <v>28</v>
      </c>
    </row>
    <row r="49" spans="1:7" x14ac:dyDescent="0.25">
      <c r="A49">
        <v>48</v>
      </c>
      <c r="B49" t="s">
        <v>1</v>
      </c>
      <c r="C49" s="2">
        <f t="shared" ca="1" si="1"/>
        <v>106.2074768071088</v>
      </c>
      <c r="G49" t="s">
        <v>33</v>
      </c>
    </row>
    <row r="50" spans="1:7" x14ac:dyDescent="0.25">
      <c r="A50">
        <v>49</v>
      </c>
      <c r="B50" t="s">
        <v>1</v>
      </c>
      <c r="C50" s="2">
        <f t="shared" ca="1" si="1"/>
        <v>74.187831425273487</v>
      </c>
    </row>
    <row r="51" spans="1:7" x14ac:dyDescent="0.25">
      <c r="A51">
        <v>50</v>
      </c>
      <c r="B51" t="s">
        <v>1</v>
      </c>
      <c r="C51" s="2">
        <f t="shared" ca="1" si="1"/>
        <v>69.351901024970601</v>
      </c>
    </row>
    <row r="52" spans="1:7" x14ac:dyDescent="0.25">
      <c r="A52">
        <v>51</v>
      </c>
      <c r="B52" t="s">
        <v>1</v>
      </c>
      <c r="C52" s="2">
        <f t="shared" ca="1" si="1"/>
        <v>88.299477164730234</v>
      </c>
      <c r="G52" t="s">
        <v>12</v>
      </c>
    </row>
    <row r="53" spans="1:7" x14ac:dyDescent="0.25">
      <c r="A53">
        <v>52</v>
      </c>
      <c r="B53" t="s">
        <v>1</v>
      </c>
      <c r="C53" s="2">
        <f t="shared" ca="1" si="1"/>
        <v>115.46239384799757</v>
      </c>
    </row>
    <row r="54" spans="1:7" x14ac:dyDescent="0.25">
      <c r="A54">
        <v>53</v>
      </c>
      <c r="B54" t="s">
        <v>1</v>
      </c>
      <c r="C54" s="2">
        <f t="shared" ca="1" si="1"/>
        <v>95.768738825271896</v>
      </c>
      <c r="G54" t="s">
        <v>4</v>
      </c>
    </row>
    <row r="55" spans="1:7" x14ac:dyDescent="0.25">
      <c r="A55">
        <v>54</v>
      </c>
      <c r="B55" t="s">
        <v>1</v>
      </c>
      <c r="C55" s="2">
        <f t="shared" ca="1" si="1"/>
        <v>126.81963891906975</v>
      </c>
    </row>
    <row r="56" spans="1:7" x14ac:dyDescent="0.25">
      <c r="A56">
        <v>55</v>
      </c>
      <c r="B56" t="s">
        <v>1</v>
      </c>
      <c r="C56" s="2">
        <f t="shared" ca="1" si="1"/>
        <v>71.3845825527941</v>
      </c>
    </row>
    <row r="57" spans="1:7" x14ac:dyDescent="0.25">
      <c r="A57">
        <v>56</v>
      </c>
      <c r="B57" t="s">
        <v>1</v>
      </c>
      <c r="C57" s="2">
        <f t="shared" ca="1" si="1"/>
        <v>71.704195663932609</v>
      </c>
    </row>
    <row r="58" spans="1:7" x14ac:dyDescent="0.25">
      <c r="A58">
        <v>57</v>
      </c>
      <c r="B58" t="s">
        <v>1</v>
      </c>
      <c r="C58" s="2">
        <f t="shared" ca="1" si="1"/>
        <v>80.722159778168646</v>
      </c>
    </row>
    <row r="59" spans="1:7" x14ac:dyDescent="0.25">
      <c r="A59">
        <v>58</v>
      </c>
      <c r="B59" t="s">
        <v>1</v>
      </c>
      <c r="C59" s="2">
        <f t="shared" ca="1" si="1"/>
        <v>55.880959510352831</v>
      </c>
    </row>
    <row r="60" spans="1:7" x14ac:dyDescent="0.25">
      <c r="A60">
        <v>59</v>
      </c>
      <c r="B60" t="s">
        <v>1</v>
      </c>
      <c r="C60" s="2">
        <f t="shared" ca="1" si="1"/>
        <v>130.69206443444421</v>
      </c>
    </row>
    <row r="61" spans="1:7" x14ac:dyDescent="0.25">
      <c r="A61">
        <v>60</v>
      </c>
      <c r="B61" t="s">
        <v>1</v>
      </c>
      <c r="C61" s="2">
        <f t="shared" ca="1" si="1"/>
        <v>94.752527432736755</v>
      </c>
    </row>
    <row r="62" spans="1:7" x14ac:dyDescent="0.25">
      <c r="A62">
        <v>61</v>
      </c>
      <c r="B62" t="s">
        <v>1</v>
      </c>
      <c r="C62" s="2">
        <f t="shared" ca="1" si="1"/>
        <v>94.818095623910423</v>
      </c>
    </row>
    <row r="63" spans="1:7" x14ac:dyDescent="0.25">
      <c r="A63">
        <v>62</v>
      </c>
      <c r="B63" t="s">
        <v>1</v>
      </c>
      <c r="C63" s="2">
        <f t="shared" ca="1" si="1"/>
        <v>88.740865392863256</v>
      </c>
    </row>
    <row r="64" spans="1:7" x14ac:dyDescent="0.25">
      <c r="A64">
        <v>63</v>
      </c>
      <c r="B64" t="s">
        <v>1</v>
      </c>
      <c r="C64" s="2">
        <f t="shared" ca="1" si="1"/>
        <v>97.789518723214229</v>
      </c>
    </row>
    <row r="65" spans="1:3" x14ac:dyDescent="0.25">
      <c r="A65">
        <v>64</v>
      </c>
      <c r="B65" t="s">
        <v>1</v>
      </c>
      <c r="C65" s="2">
        <f t="shared" ca="1" si="1"/>
        <v>106.62790054370302</v>
      </c>
    </row>
    <row r="66" spans="1:3" x14ac:dyDescent="0.25">
      <c r="A66">
        <v>65</v>
      </c>
      <c r="B66" t="s">
        <v>1</v>
      </c>
      <c r="C66" s="2">
        <f t="shared" ca="1" si="1"/>
        <v>92.365430812258822</v>
      </c>
    </row>
    <row r="67" spans="1:3" x14ac:dyDescent="0.25">
      <c r="A67">
        <v>66</v>
      </c>
      <c r="B67" t="s">
        <v>1</v>
      </c>
      <c r="C67" s="2">
        <f t="shared" ca="1" si="1"/>
        <v>84.563243694710579</v>
      </c>
    </row>
    <row r="68" spans="1:3" x14ac:dyDescent="0.25">
      <c r="A68">
        <v>67</v>
      </c>
      <c r="B68" t="s">
        <v>1</v>
      </c>
      <c r="C68" s="2">
        <f t="shared" ca="1" si="1"/>
        <v>107.86853618920924</v>
      </c>
    </row>
    <row r="69" spans="1:3" x14ac:dyDescent="0.25">
      <c r="A69">
        <v>68</v>
      </c>
      <c r="B69" t="s">
        <v>1</v>
      </c>
      <c r="C69" s="2">
        <f t="shared" ca="1" si="1"/>
        <v>109.73303329532077</v>
      </c>
    </row>
    <row r="71" spans="1:3" x14ac:dyDescent="0.25">
      <c r="C71" s="2"/>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73"/>
  <sheetViews>
    <sheetView topLeftCell="A13" workbookViewId="0">
      <selection activeCell="H38" sqref="H38:I57"/>
    </sheetView>
  </sheetViews>
  <sheetFormatPr baseColWidth="10" defaultColWidth="9.140625" defaultRowHeight="15" x14ac:dyDescent="0.25"/>
  <cols>
    <col min="2" max="2" width="12.140625" customWidth="1"/>
    <col min="3" max="3" width="15.140625" customWidth="1"/>
    <col min="7" max="7" width="26.85546875" customWidth="1"/>
    <col min="8" max="8" width="11.85546875" bestFit="1" customWidth="1"/>
  </cols>
  <sheetData>
    <row r="1" spans="1:25" x14ac:dyDescent="0.25">
      <c r="A1" s="3" t="s">
        <v>6</v>
      </c>
      <c r="B1" s="3" t="s">
        <v>0</v>
      </c>
      <c r="C1" s="3" t="s">
        <v>2</v>
      </c>
    </row>
    <row r="2" spans="1:25" x14ac:dyDescent="0.25">
      <c r="A2">
        <v>1</v>
      </c>
      <c r="B2" t="s">
        <v>3</v>
      </c>
      <c r="C2" s="2">
        <f ca="1">_xlfn.NORM.INV(RAND(),100,15)</f>
        <v>94.796316058101283</v>
      </c>
    </row>
    <row r="3" spans="1:25" x14ac:dyDescent="0.25">
      <c r="A3">
        <v>2</v>
      </c>
      <c r="B3" t="s">
        <v>3</v>
      </c>
      <c r="C3" s="2">
        <f t="shared" ref="C3:C36" ca="1" si="0">_xlfn.NORM.INV(RAND(),100,15)</f>
        <v>114.03067709348858</v>
      </c>
    </row>
    <row r="4" spans="1:25" x14ac:dyDescent="0.25">
      <c r="A4">
        <v>3</v>
      </c>
      <c r="B4" t="s">
        <v>3</v>
      </c>
      <c r="C4" s="2">
        <f t="shared" ca="1" si="0"/>
        <v>106.95992157275681</v>
      </c>
      <c r="G4" s="6" t="s">
        <v>14</v>
      </c>
      <c r="H4" s="7"/>
      <c r="I4" s="7"/>
      <c r="J4" s="7"/>
      <c r="K4" s="7"/>
      <c r="L4" s="7"/>
      <c r="M4" s="7"/>
      <c r="N4" s="7"/>
      <c r="O4" s="7"/>
      <c r="P4" s="7"/>
      <c r="Q4" s="7"/>
      <c r="R4" s="7"/>
      <c r="S4" s="7"/>
      <c r="T4" s="7"/>
      <c r="U4" s="7"/>
      <c r="V4" s="7"/>
      <c r="W4" s="7"/>
      <c r="X4" s="7"/>
      <c r="Y4" s="8"/>
    </row>
    <row r="5" spans="1:25" x14ac:dyDescent="0.25">
      <c r="A5">
        <v>4</v>
      </c>
      <c r="B5" t="s">
        <v>3</v>
      </c>
      <c r="C5" s="2">
        <f t="shared" ca="1" si="0"/>
        <v>114.22195371324105</v>
      </c>
      <c r="G5" s="9"/>
      <c r="H5" s="10"/>
      <c r="I5" s="10"/>
      <c r="J5" s="10"/>
      <c r="K5" s="10"/>
      <c r="L5" s="10"/>
      <c r="M5" s="10"/>
      <c r="N5" s="10"/>
      <c r="O5" s="10"/>
      <c r="P5" s="10"/>
      <c r="Q5" s="10"/>
      <c r="R5" s="10"/>
      <c r="S5" s="10"/>
      <c r="T5" s="10"/>
      <c r="U5" s="10"/>
      <c r="V5" s="10"/>
      <c r="W5" s="10"/>
      <c r="X5" s="10"/>
      <c r="Y5" s="11"/>
    </row>
    <row r="6" spans="1:25" x14ac:dyDescent="0.25">
      <c r="A6">
        <v>5</v>
      </c>
      <c r="B6" t="s">
        <v>3</v>
      </c>
      <c r="C6" s="2">
        <f t="shared" ca="1" si="0"/>
        <v>101.03855578499657</v>
      </c>
      <c r="G6" s="9" t="s">
        <v>15</v>
      </c>
      <c r="H6" s="10"/>
      <c r="I6" s="10"/>
      <c r="J6" s="10"/>
      <c r="K6" s="10"/>
      <c r="L6" s="10"/>
      <c r="M6" s="10"/>
      <c r="N6" s="10"/>
      <c r="O6" s="10"/>
      <c r="P6" s="10"/>
      <c r="Q6" s="10"/>
      <c r="R6" s="10"/>
      <c r="S6" s="10"/>
      <c r="T6" s="10"/>
      <c r="U6" s="10"/>
      <c r="V6" s="10"/>
      <c r="W6" s="10"/>
      <c r="X6" s="10"/>
      <c r="Y6" s="11"/>
    </row>
    <row r="7" spans="1:25" x14ac:dyDescent="0.25">
      <c r="A7">
        <v>6</v>
      </c>
      <c r="B7" t="s">
        <v>3</v>
      </c>
      <c r="C7" s="2">
        <f t="shared" ca="1" si="0"/>
        <v>107.17297336234569</v>
      </c>
      <c r="G7" s="9" t="s">
        <v>16</v>
      </c>
      <c r="H7" s="10"/>
      <c r="I7" s="10"/>
      <c r="J7" s="10"/>
      <c r="K7" s="10"/>
      <c r="L7" s="10"/>
      <c r="M7" s="10"/>
      <c r="N7" s="10"/>
      <c r="O7" s="10"/>
      <c r="P7" s="10"/>
      <c r="Q7" s="10"/>
      <c r="R7" s="10"/>
      <c r="S7" s="10"/>
      <c r="T7" s="10"/>
      <c r="U7" s="10"/>
      <c r="V7" s="10"/>
      <c r="W7" s="10"/>
      <c r="X7" s="10"/>
      <c r="Y7" s="11"/>
    </row>
    <row r="8" spans="1:25" x14ac:dyDescent="0.25">
      <c r="A8">
        <v>7</v>
      </c>
      <c r="B8" t="s">
        <v>3</v>
      </c>
      <c r="C8" s="2">
        <f t="shared" ca="1" si="0"/>
        <v>99.586753490485748</v>
      </c>
      <c r="G8" s="9" t="s">
        <v>17</v>
      </c>
      <c r="H8" s="10"/>
      <c r="I8" s="10"/>
      <c r="J8" s="10"/>
      <c r="K8" s="10"/>
      <c r="L8" s="10"/>
      <c r="M8" s="10"/>
      <c r="N8" s="10"/>
      <c r="O8" s="10"/>
      <c r="P8" s="10"/>
      <c r="Q8" s="10"/>
      <c r="R8" s="10"/>
      <c r="S8" s="10"/>
      <c r="T8" s="10"/>
      <c r="U8" s="10"/>
      <c r="V8" s="10"/>
      <c r="W8" s="10"/>
      <c r="X8" s="10"/>
      <c r="Y8" s="11"/>
    </row>
    <row r="9" spans="1:25" x14ac:dyDescent="0.25">
      <c r="A9">
        <v>8</v>
      </c>
      <c r="B9" t="s">
        <v>3</v>
      </c>
      <c r="C9" s="2">
        <f t="shared" ca="1" si="0"/>
        <v>104.50198514423313</v>
      </c>
      <c r="G9" s="9"/>
      <c r="H9" s="10"/>
      <c r="I9" s="10"/>
      <c r="J9" s="10"/>
      <c r="K9" s="10"/>
      <c r="L9" s="10"/>
      <c r="M9" s="10"/>
      <c r="N9" s="10"/>
      <c r="O9" s="10"/>
      <c r="P9" s="10"/>
      <c r="Q9" s="10"/>
      <c r="R9" s="10"/>
      <c r="S9" s="10"/>
      <c r="T9" s="10"/>
      <c r="U9" s="10"/>
      <c r="V9" s="10"/>
      <c r="W9" s="10"/>
      <c r="X9" s="10"/>
      <c r="Y9" s="11"/>
    </row>
    <row r="10" spans="1:25" x14ac:dyDescent="0.25">
      <c r="A10">
        <v>9</v>
      </c>
      <c r="B10" t="s">
        <v>3</v>
      </c>
      <c r="C10" s="2">
        <f t="shared" ca="1" si="0"/>
        <v>113.678983342039</v>
      </c>
      <c r="G10" s="9" t="s">
        <v>18</v>
      </c>
      <c r="H10" s="10"/>
      <c r="I10" s="10"/>
      <c r="J10" s="10"/>
      <c r="K10" s="10"/>
      <c r="L10" s="10"/>
      <c r="M10" s="10"/>
      <c r="N10" s="10"/>
      <c r="O10" s="10"/>
      <c r="P10" s="10"/>
      <c r="Q10" s="10"/>
      <c r="R10" s="10"/>
      <c r="S10" s="10"/>
      <c r="T10" s="10"/>
      <c r="U10" s="10"/>
      <c r="V10" s="10"/>
      <c r="W10" s="10"/>
      <c r="X10" s="10"/>
      <c r="Y10" s="11"/>
    </row>
    <row r="11" spans="1:25" x14ac:dyDescent="0.25">
      <c r="A11">
        <v>10</v>
      </c>
      <c r="B11" t="s">
        <v>3</v>
      </c>
      <c r="C11" s="2">
        <f t="shared" ca="1" si="0"/>
        <v>128.0897216028369</v>
      </c>
      <c r="G11" s="9" t="s">
        <v>19</v>
      </c>
      <c r="H11" s="10"/>
      <c r="I11" s="10"/>
      <c r="J11" s="10"/>
      <c r="K11" s="10"/>
      <c r="L11" s="10"/>
      <c r="M11" s="10"/>
      <c r="N11" s="10"/>
      <c r="O11" s="10"/>
      <c r="P11" s="10"/>
      <c r="Q11" s="10"/>
      <c r="R11" s="10"/>
      <c r="S11" s="10"/>
      <c r="T11" s="10"/>
      <c r="U11" s="10"/>
      <c r="V11" s="10"/>
      <c r="W11" s="10"/>
      <c r="X11" s="10"/>
      <c r="Y11" s="11"/>
    </row>
    <row r="12" spans="1:25" x14ac:dyDescent="0.25">
      <c r="A12">
        <v>11</v>
      </c>
      <c r="B12" t="s">
        <v>3</v>
      </c>
      <c r="C12" s="2">
        <f t="shared" ca="1" si="0"/>
        <v>114.49581301262734</v>
      </c>
      <c r="G12" s="9" t="s">
        <v>20</v>
      </c>
      <c r="H12" s="10"/>
      <c r="I12" s="10"/>
      <c r="J12" s="10"/>
      <c r="K12" s="10"/>
      <c r="L12" s="10"/>
      <c r="M12" s="10"/>
      <c r="N12" s="10"/>
      <c r="O12" s="10"/>
      <c r="P12" s="10"/>
      <c r="Q12" s="10"/>
      <c r="R12" s="10"/>
      <c r="S12" s="10"/>
      <c r="T12" s="10"/>
      <c r="U12" s="10"/>
      <c r="V12" s="10"/>
      <c r="W12" s="10"/>
      <c r="X12" s="10"/>
      <c r="Y12" s="11"/>
    </row>
    <row r="13" spans="1:25" x14ac:dyDescent="0.25">
      <c r="A13">
        <v>12</v>
      </c>
      <c r="B13" t="s">
        <v>3</v>
      </c>
      <c r="C13" s="2">
        <f t="shared" ca="1" si="0"/>
        <v>87.640254542946494</v>
      </c>
      <c r="G13" s="9"/>
      <c r="H13" s="10"/>
      <c r="I13" s="10"/>
      <c r="J13" s="10"/>
      <c r="K13" s="10"/>
      <c r="L13" s="10"/>
      <c r="M13" s="10"/>
      <c r="N13" s="10"/>
      <c r="O13" s="10"/>
      <c r="P13" s="10"/>
      <c r="Q13" s="10"/>
      <c r="R13" s="10"/>
      <c r="S13" s="10"/>
      <c r="T13" s="10"/>
      <c r="U13" s="10"/>
      <c r="V13" s="10"/>
      <c r="W13" s="10"/>
      <c r="X13" s="10"/>
      <c r="Y13" s="11"/>
    </row>
    <row r="14" spans="1:25" x14ac:dyDescent="0.25">
      <c r="A14">
        <v>13</v>
      </c>
      <c r="B14" t="s">
        <v>3</v>
      </c>
      <c r="C14" s="2">
        <f t="shared" ca="1" si="0"/>
        <v>90.624364770507796</v>
      </c>
      <c r="G14" s="9" t="s">
        <v>23</v>
      </c>
      <c r="H14" s="10"/>
      <c r="I14" s="10"/>
      <c r="J14" s="10"/>
      <c r="K14" s="10"/>
      <c r="L14" s="10"/>
      <c r="M14" s="10"/>
      <c r="N14" s="10"/>
      <c r="O14" s="10"/>
      <c r="P14" s="10"/>
      <c r="Q14" s="10"/>
      <c r="R14" s="10"/>
      <c r="S14" s="10"/>
      <c r="T14" s="10"/>
      <c r="U14" s="10"/>
      <c r="V14" s="10"/>
      <c r="W14" s="10"/>
      <c r="X14" s="10"/>
      <c r="Y14" s="11"/>
    </row>
    <row r="15" spans="1:25" x14ac:dyDescent="0.25">
      <c r="A15">
        <v>14</v>
      </c>
      <c r="B15" t="s">
        <v>3</v>
      </c>
      <c r="C15" s="2">
        <f t="shared" ca="1" si="0"/>
        <v>95.887759392039555</v>
      </c>
      <c r="G15" s="9" t="s">
        <v>21</v>
      </c>
      <c r="H15" s="10"/>
      <c r="I15" s="10"/>
      <c r="J15" s="10"/>
      <c r="K15" s="10"/>
      <c r="L15" s="10"/>
      <c r="M15" s="10"/>
      <c r="N15" s="10"/>
      <c r="O15" s="10"/>
      <c r="P15" s="10"/>
      <c r="Q15" s="10"/>
      <c r="R15" s="10"/>
      <c r="S15" s="10"/>
      <c r="T15" s="10"/>
      <c r="U15" s="10"/>
      <c r="V15" s="10"/>
      <c r="W15" s="10"/>
      <c r="X15" s="10"/>
      <c r="Y15" s="11"/>
    </row>
    <row r="16" spans="1:25" x14ac:dyDescent="0.25">
      <c r="A16">
        <v>15</v>
      </c>
      <c r="B16" t="s">
        <v>3</v>
      </c>
      <c r="C16" s="2">
        <f t="shared" ca="1" si="0"/>
        <v>133.5313292017326</v>
      </c>
      <c r="G16" s="9"/>
      <c r="H16" s="10"/>
      <c r="I16" s="10"/>
      <c r="J16" s="10"/>
      <c r="K16" s="10"/>
      <c r="L16" s="10"/>
      <c r="M16" s="10"/>
      <c r="N16" s="10"/>
      <c r="O16" s="10"/>
      <c r="P16" s="10"/>
      <c r="Q16" s="10"/>
      <c r="R16" s="10"/>
      <c r="S16" s="10"/>
      <c r="T16" s="10"/>
      <c r="U16" s="10"/>
      <c r="V16" s="10"/>
      <c r="W16" s="10"/>
      <c r="X16" s="10"/>
      <c r="Y16" s="11"/>
    </row>
    <row r="17" spans="1:25" x14ac:dyDescent="0.25">
      <c r="A17">
        <v>16</v>
      </c>
      <c r="B17" t="s">
        <v>3</v>
      </c>
      <c r="C17" s="2">
        <f t="shared" ca="1" si="0"/>
        <v>82.938620962541648</v>
      </c>
      <c r="G17" s="9" t="s">
        <v>22</v>
      </c>
      <c r="H17" s="10"/>
      <c r="I17" s="10"/>
      <c r="J17" s="10"/>
      <c r="K17" s="10"/>
      <c r="L17" s="10"/>
      <c r="M17" s="10"/>
      <c r="N17" s="10"/>
      <c r="O17" s="10"/>
      <c r="P17" s="10"/>
      <c r="Q17" s="10"/>
      <c r="R17" s="10"/>
      <c r="S17" s="10"/>
      <c r="T17" s="10"/>
      <c r="U17" s="10"/>
      <c r="V17" s="10"/>
      <c r="W17" s="10"/>
      <c r="X17" s="10"/>
      <c r="Y17" s="11"/>
    </row>
    <row r="18" spans="1:25" x14ac:dyDescent="0.25">
      <c r="A18">
        <v>17</v>
      </c>
      <c r="B18" t="s">
        <v>3</v>
      </c>
      <c r="C18" s="2">
        <f t="shared" ca="1" si="0"/>
        <v>95.916190732124448</v>
      </c>
      <c r="G18" s="9" t="s">
        <v>24</v>
      </c>
      <c r="H18" s="10"/>
      <c r="I18" s="10"/>
      <c r="J18" s="10"/>
      <c r="K18" s="10"/>
      <c r="L18" s="10"/>
      <c r="M18" s="10"/>
      <c r="N18" s="10"/>
      <c r="O18" s="10"/>
      <c r="P18" s="10"/>
      <c r="Q18" s="10"/>
      <c r="R18" s="10"/>
      <c r="S18" s="10"/>
      <c r="T18" s="10"/>
      <c r="U18" s="10"/>
      <c r="V18" s="10"/>
      <c r="W18" s="10"/>
      <c r="X18" s="10"/>
      <c r="Y18" s="11"/>
    </row>
    <row r="19" spans="1:25" x14ac:dyDescent="0.25">
      <c r="A19">
        <v>18</v>
      </c>
      <c r="B19" t="s">
        <v>3</v>
      </c>
      <c r="C19" s="2">
        <f t="shared" ca="1" si="0"/>
        <v>104.28079808902116</v>
      </c>
      <c r="G19" s="9" t="s">
        <v>29</v>
      </c>
      <c r="H19" s="10"/>
      <c r="I19" s="10"/>
      <c r="J19" s="10"/>
      <c r="K19" s="10"/>
      <c r="L19" s="10"/>
      <c r="M19" s="10"/>
      <c r="N19" s="10"/>
      <c r="O19" s="10"/>
      <c r="P19" s="10"/>
      <c r="Q19" s="10"/>
      <c r="R19" s="10"/>
      <c r="S19" s="10"/>
      <c r="T19" s="10"/>
      <c r="U19" s="10"/>
      <c r="V19" s="10"/>
      <c r="W19" s="10"/>
      <c r="X19" s="10"/>
      <c r="Y19" s="11"/>
    </row>
    <row r="20" spans="1:25" x14ac:dyDescent="0.25">
      <c r="A20">
        <v>19</v>
      </c>
      <c r="B20" t="s">
        <v>3</v>
      </c>
      <c r="C20" s="2">
        <f t="shared" ca="1" si="0"/>
        <v>124.93470333930307</v>
      </c>
      <c r="G20" s="9"/>
      <c r="H20" s="10"/>
      <c r="I20" s="10"/>
      <c r="J20" s="10"/>
      <c r="K20" s="10"/>
      <c r="L20" s="10"/>
      <c r="M20" s="10"/>
      <c r="N20" s="10"/>
      <c r="O20" s="10"/>
      <c r="P20" s="10"/>
      <c r="Q20" s="10"/>
      <c r="R20" s="10"/>
      <c r="S20" s="10"/>
      <c r="T20" s="10"/>
      <c r="U20" s="10"/>
      <c r="V20" s="10"/>
      <c r="W20" s="10"/>
      <c r="X20" s="10"/>
      <c r="Y20" s="11"/>
    </row>
    <row r="21" spans="1:25" x14ac:dyDescent="0.25">
      <c r="A21">
        <v>20</v>
      </c>
      <c r="B21" t="s">
        <v>3</v>
      </c>
      <c r="C21" s="2">
        <f t="shared" ca="1" si="0"/>
        <v>106.28523030053839</v>
      </c>
      <c r="G21" s="9" t="s">
        <v>25</v>
      </c>
      <c r="H21" s="10"/>
      <c r="I21" s="10"/>
      <c r="J21" s="10"/>
      <c r="K21" s="10"/>
      <c r="L21" s="10"/>
      <c r="M21" s="10"/>
      <c r="N21" s="10"/>
      <c r="O21" s="10"/>
      <c r="P21" s="10"/>
      <c r="Q21" s="10"/>
      <c r="R21" s="10"/>
      <c r="S21" s="10"/>
      <c r="T21" s="10"/>
      <c r="U21" s="10"/>
      <c r="V21" s="10"/>
      <c r="W21" s="10"/>
      <c r="X21" s="10"/>
      <c r="Y21" s="11"/>
    </row>
    <row r="22" spans="1:25" x14ac:dyDescent="0.25">
      <c r="A22">
        <v>21</v>
      </c>
      <c r="B22" t="s">
        <v>3</v>
      </c>
      <c r="C22" s="2">
        <f t="shared" ca="1" si="0"/>
        <v>68.780373321703166</v>
      </c>
      <c r="G22" s="9" t="s">
        <v>26</v>
      </c>
      <c r="H22" s="10"/>
      <c r="I22" s="10"/>
      <c r="J22" s="10"/>
      <c r="K22" s="10"/>
      <c r="L22" s="10"/>
      <c r="M22" s="10"/>
      <c r="N22" s="10"/>
      <c r="O22" s="10"/>
      <c r="P22" s="10"/>
      <c r="Q22" s="10"/>
      <c r="R22" s="10"/>
      <c r="S22" s="10"/>
      <c r="T22" s="10"/>
      <c r="U22" s="10"/>
      <c r="V22" s="10"/>
      <c r="W22" s="10"/>
      <c r="X22" s="10"/>
      <c r="Y22" s="11"/>
    </row>
    <row r="23" spans="1:25" x14ac:dyDescent="0.25">
      <c r="A23">
        <v>22</v>
      </c>
      <c r="B23" t="s">
        <v>3</v>
      </c>
      <c r="C23" s="2">
        <f t="shared" ca="1" si="0"/>
        <v>96.124263853872492</v>
      </c>
      <c r="G23" s="9"/>
      <c r="H23" s="10"/>
      <c r="I23" s="10"/>
      <c r="J23" s="10"/>
      <c r="K23" s="10"/>
      <c r="L23" s="10"/>
      <c r="M23" s="10"/>
      <c r="N23" s="10"/>
      <c r="O23" s="10"/>
      <c r="P23" s="10"/>
      <c r="Q23" s="10"/>
      <c r="R23" s="10"/>
      <c r="S23" s="10"/>
      <c r="T23" s="10"/>
      <c r="U23" s="10"/>
      <c r="V23" s="10"/>
      <c r="W23" s="10"/>
      <c r="X23" s="10"/>
      <c r="Y23" s="11"/>
    </row>
    <row r="24" spans="1:25" x14ac:dyDescent="0.25">
      <c r="A24">
        <v>23</v>
      </c>
      <c r="B24" t="s">
        <v>3</v>
      </c>
      <c r="C24" s="2">
        <f t="shared" ca="1" si="0"/>
        <v>105.85033259489863</v>
      </c>
      <c r="G24" s="12"/>
      <c r="H24" s="13"/>
      <c r="I24" s="13"/>
      <c r="J24" s="13"/>
      <c r="K24" s="13"/>
      <c r="L24" s="13"/>
      <c r="M24" s="13"/>
      <c r="N24" s="13"/>
      <c r="O24" s="13"/>
      <c r="P24" s="13"/>
      <c r="Q24" s="13"/>
      <c r="R24" s="13"/>
      <c r="S24" s="13"/>
      <c r="T24" s="13"/>
      <c r="U24" s="13"/>
      <c r="V24" s="13"/>
      <c r="W24" s="13"/>
      <c r="X24" s="13"/>
      <c r="Y24" s="14"/>
    </row>
    <row r="25" spans="1:25" x14ac:dyDescent="0.25">
      <c r="A25">
        <v>24</v>
      </c>
      <c r="B25" t="s">
        <v>3</v>
      </c>
      <c r="C25" s="2">
        <f t="shared" ca="1" si="0"/>
        <v>113.46961301571923</v>
      </c>
    </row>
    <row r="26" spans="1:25" x14ac:dyDescent="0.25">
      <c r="A26">
        <v>25</v>
      </c>
      <c r="B26" t="s">
        <v>3</v>
      </c>
      <c r="C26" s="2">
        <f t="shared" ca="1" si="0"/>
        <v>106.19306337020728</v>
      </c>
    </row>
    <row r="27" spans="1:25" x14ac:dyDescent="0.25">
      <c r="A27">
        <v>26</v>
      </c>
      <c r="B27" t="s">
        <v>3</v>
      </c>
      <c r="C27" s="2">
        <f t="shared" ca="1" si="0"/>
        <v>115.94398935949857</v>
      </c>
    </row>
    <row r="28" spans="1:25" x14ac:dyDescent="0.25">
      <c r="A28">
        <v>27</v>
      </c>
      <c r="B28" t="s">
        <v>3</v>
      </c>
      <c r="C28" s="2">
        <f t="shared" ca="1" si="0"/>
        <v>98.646016291192595</v>
      </c>
    </row>
    <row r="29" spans="1:25" x14ac:dyDescent="0.25">
      <c r="A29">
        <v>28</v>
      </c>
      <c r="B29" t="s">
        <v>3</v>
      </c>
      <c r="C29" s="2">
        <f t="shared" ca="1" si="0"/>
        <v>145.97559092767631</v>
      </c>
    </row>
    <row r="30" spans="1:25" x14ac:dyDescent="0.25">
      <c r="A30">
        <v>29</v>
      </c>
      <c r="B30" t="s">
        <v>3</v>
      </c>
      <c r="C30" s="2">
        <f t="shared" ca="1" si="0"/>
        <v>99.217030566378313</v>
      </c>
    </row>
    <row r="31" spans="1:25" x14ac:dyDescent="0.25">
      <c r="A31">
        <v>30</v>
      </c>
      <c r="B31" t="s">
        <v>3</v>
      </c>
      <c r="C31" s="2">
        <f t="shared" ca="1" si="0"/>
        <v>103.60723197529254</v>
      </c>
    </row>
    <row r="32" spans="1:25" x14ac:dyDescent="0.25">
      <c r="A32">
        <v>31</v>
      </c>
      <c r="B32" t="s">
        <v>3</v>
      </c>
      <c r="C32" s="2">
        <f t="shared" ca="1" si="0"/>
        <v>124.73739610486919</v>
      </c>
    </row>
    <row r="33" spans="1:9" x14ac:dyDescent="0.25">
      <c r="A33">
        <v>32</v>
      </c>
      <c r="B33" t="s">
        <v>3</v>
      </c>
      <c r="C33" s="2">
        <f t="shared" ca="1" si="0"/>
        <v>94.572616179367515</v>
      </c>
    </row>
    <row r="34" spans="1:9" x14ac:dyDescent="0.25">
      <c r="A34">
        <v>33</v>
      </c>
      <c r="B34" t="s">
        <v>3</v>
      </c>
      <c r="C34" s="2">
        <f t="shared" ca="1" si="0"/>
        <v>100.45690948156745</v>
      </c>
    </row>
    <row r="35" spans="1:9" x14ac:dyDescent="0.25">
      <c r="A35">
        <v>34</v>
      </c>
      <c r="B35" t="s">
        <v>3</v>
      </c>
      <c r="C35" s="2">
        <f t="shared" ca="1" si="0"/>
        <v>93.425472394934374</v>
      </c>
    </row>
    <row r="36" spans="1:9" x14ac:dyDescent="0.25">
      <c r="A36">
        <v>35</v>
      </c>
      <c r="B36" t="s">
        <v>3</v>
      </c>
      <c r="C36" s="2">
        <f t="shared" ca="1" si="0"/>
        <v>85.044118223589081</v>
      </c>
    </row>
    <row r="37" spans="1:9" x14ac:dyDescent="0.25">
      <c r="A37">
        <v>36</v>
      </c>
      <c r="B37" t="s">
        <v>3</v>
      </c>
      <c r="C37" s="2">
        <f t="shared" ref="C37:C87" ca="1" si="1">_xlfn.NORM.INV(RAND(),100,15)</f>
        <v>79.710950424675872</v>
      </c>
      <c r="H37" s="5" t="s">
        <v>7</v>
      </c>
      <c r="I37" s="5" t="s">
        <v>8</v>
      </c>
    </row>
    <row r="38" spans="1:9" x14ac:dyDescent="0.25">
      <c r="A38">
        <v>37</v>
      </c>
      <c r="B38" t="s">
        <v>3</v>
      </c>
      <c r="C38" s="2">
        <f t="shared" ca="1" si="1"/>
        <v>90.717895461291192</v>
      </c>
      <c r="G38" t="s">
        <v>9</v>
      </c>
      <c r="H38" s="1"/>
      <c r="I38" s="1"/>
    </row>
    <row r="39" spans="1:9" x14ac:dyDescent="0.25">
      <c r="A39">
        <v>38</v>
      </c>
      <c r="B39" t="s">
        <v>3</v>
      </c>
      <c r="C39" s="2">
        <f t="shared" ca="1" si="1"/>
        <v>93.409590067529138</v>
      </c>
      <c r="G39" t="s">
        <v>27</v>
      </c>
      <c r="H39" s="1"/>
      <c r="I39" s="1"/>
    </row>
    <row r="40" spans="1:9" x14ac:dyDescent="0.25">
      <c r="A40">
        <v>39</v>
      </c>
      <c r="B40" t="s">
        <v>3</v>
      </c>
      <c r="C40" s="2">
        <f t="shared" ca="1" si="1"/>
        <v>95.822101503036848</v>
      </c>
      <c r="G40" t="s">
        <v>10</v>
      </c>
      <c r="H40" s="2"/>
      <c r="I40" s="2"/>
    </row>
    <row r="41" spans="1:9" x14ac:dyDescent="0.25">
      <c r="A41">
        <v>40</v>
      </c>
      <c r="B41" t="s">
        <v>3</v>
      </c>
      <c r="C41" s="2">
        <f t="shared" ca="1" si="1"/>
        <v>115.42272082658137</v>
      </c>
      <c r="G41" t="s">
        <v>11</v>
      </c>
      <c r="H41" s="1"/>
      <c r="I41" s="1"/>
    </row>
    <row r="42" spans="1:9" x14ac:dyDescent="0.25">
      <c r="A42">
        <v>41</v>
      </c>
      <c r="B42" t="s">
        <v>3</v>
      </c>
      <c r="C42" s="2">
        <f t="shared" ca="1" si="1"/>
        <v>115.17755390793231</v>
      </c>
    </row>
    <row r="43" spans="1:9" x14ac:dyDescent="0.25">
      <c r="A43">
        <v>42</v>
      </c>
      <c r="B43" t="s">
        <v>3</v>
      </c>
      <c r="C43" s="2">
        <f t="shared" ca="1" si="1"/>
        <v>140.24944220453284</v>
      </c>
    </row>
    <row r="44" spans="1:9" x14ac:dyDescent="0.25">
      <c r="A44">
        <v>43</v>
      </c>
      <c r="B44" t="s">
        <v>3</v>
      </c>
      <c r="C44" s="2">
        <f t="shared" ca="1" si="1"/>
        <v>100.31536389076545</v>
      </c>
      <c r="G44" t="s">
        <v>5</v>
      </c>
    </row>
    <row r="45" spans="1:9" x14ac:dyDescent="0.25">
      <c r="A45">
        <v>44</v>
      </c>
      <c r="B45" t="s">
        <v>3</v>
      </c>
      <c r="C45" s="2">
        <f t="shared" ca="1" si="1"/>
        <v>99.196823629969444</v>
      </c>
      <c r="G45" t="s">
        <v>30</v>
      </c>
      <c r="H45" s="1"/>
    </row>
    <row r="46" spans="1:9" x14ac:dyDescent="0.25">
      <c r="A46">
        <v>45</v>
      </c>
      <c r="B46" t="s">
        <v>3</v>
      </c>
      <c r="C46" s="2">
        <f t="shared" ca="1" si="1"/>
        <v>110.41206735873432</v>
      </c>
      <c r="G46" t="s">
        <v>31</v>
      </c>
    </row>
    <row r="47" spans="1:9" x14ac:dyDescent="0.25">
      <c r="A47">
        <v>46</v>
      </c>
      <c r="B47" t="s">
        <v>3</v>
      </c>
      <c r="C47" s="2">
        <f t="shared" ca="1" si="1"/>
        <v>106.90414150629135</v>
      </c>
      <c r="G47" t="s">
        <v>32</v>
      </c>
    </row>
    <row r="48" spans="1:9" x14ac:dyDescent="0.25">
      <c r="A48">
        <v>47</v>
      </c>
      <c r="B48" t="s">
        <v>3</v>
      </c>
      <c r="C48" s="2">
        <f t="shared" ca="1" si="1"/>
        <v>100.08698703667584</v>
      </c>
      <c r="G48" t="s">
        <v>28</v>
      </c>
    </row>
    <row r="49" spans="1:7" x14ac:dyDescent="0.25">
      <c r="A49">
        <v>48</v>
      </c>
      <c r="B49" t="s">
        <v>3</v>
      </c>
      <c r="C49" s="2">
        <f t="shared" ca="1" si="1"/>
        <v>117.54741714975196</v>
      </c>
      <c r="G49" t="s">
        <v>33</v>
      </c>
    </row>
    <row r="50" spans="1:7" x14ac:dyDescent="0.25">
      <c r="A50">
        <v>49</v>
      </c>
      <c r="B50" t="s">
        <v>3</v>
      </c>
      <c r="C50" s="2">
        <f t="shared" ca="1" si="1"/>
        <v>94.78291542099025</v>
      </c>
    </row>
    <row r="51" spans="1:7" x14ac:dyDescent="0.25">
      <c r="A51">
        <v>50</v>
      </c>
      <c r="B51" t="s">
        <v>3</v>
      </c>
      <c r="C51" s="2">
        <f t="shared" ca="1" si="1"/>
        <v>119.32204919970849</v>
      </c>
    </row>
    <row r="52" spans="1:7" x14ac:dyDescent="0.25">
      <c r="A52">
        <v>51</v>
      </c>
      <c r="B52" t="s">
        <v>3</v>
      </c>
      <c r="C52" s="2">
        <f t="shared" ca="1" si="1"/>
        <v>111.73921170534257</v>
      </c>
      <c r="G52" t="s">
        <v>12</v>
      </c>
    </row>
    <row r="53" spans="1:7" x14ac:dyDescent="0.25">
      <c r="A53">
        <v>52</v>
      </c>
      <c r="B53" t="s">
        <v>3</v>
      </c>
      <c r="C53" s="2">
        <f t="shared" ca="1" si="1"/>
        <v>91.679965592248863</v>
      </c>
    </row>
    <row r="54" spans="1:7" x14ac:dyDescent="0.25">
      <c r="A54">
        <v>53</v>
      </c>
      <c r="B54" t="s">
        <v>3</v>
      </c>
      <c r="C54" s="2">
        <f t="shared" ca="1" si="1"/>
        <v>102.12285665390566</v>
      </c>
      <c r="G54" t="s">
        <v>4</v>
      </c>
    </row>
    <row r="55" spans="1:7" x14ac:dyDescent="0.25">
      <c r="A55">
        <v>54</v>
      </c>
      <c r="B55" t="s">
        <v>3</v>
      </c>
      <c r="C55" s="2">
        <f t="shared" ca="1" si="1"/>
        <v>108.30970119673124</v>
      </c>
    </row>
    <row r="56" spans="1:7" x14ac:dyDescent="0.25">
      <c r="A56">
        <v>55</v>
      </c>
      <c r="B56" t="s">
        <v>3</v>
      </c>
      <c r="C56" s="2">
        <f t="shared" ca="1" si="1"/>
        <v>102.73210815718787</v>
      </c>
    </row>
    <row r="57" spans="1:7" x14ac:dyDescent="0.25">
      <c r="A57">
        <v>56</v>
      </c>
      <c r="B57" t="s">
        <v>3</v>
      </c>
      <c r="C57" s="2">
        <f t="shared" ca="1" si="1"/>
        <v>95.775178830274001</v>
      </c>
    </row>
    <row r="58" spans="1:7" x14ac:dyDescent="0.25">
      <c r="A58">
        <v>57</v>
      </c>
      <c r="B58" t="s">
        <v>3</v>
      </c>
      <c r="C58" s="2">
        <f t="shared" ca="1" si="1"/>
        <v>134.97416170004755</v>
      </c>
    </row>
    <row r="59" spans="1:7" x14ac:dyDescent="0.25">
      <c r="A59">
        <v>58</v>
      </c>
      <c r="B59" t="s">
        <v>3</v>
      </c>
      <c r="C59" s="2">
        <f t="shared" ca="1" si="1"/>
        <v>126.22370422919788</v>
      </c>
    </row>
    <row r="60" spans="1:7" x14ac:dyDescent="0.25">
      <c r="A60">
        <v>59</v>
      </c>
      <c r="B60" t="s">
        <v>3</v>
      </c>
      <c r="C60" s="2">
        <f t="shared" ca="1" si="1"/>
        <v>67.669681337418126</v>
      </c>
    </row>
    <row r="61" spans="1:7" x14ac:dyDescent="0.25">
      <c r="A61">
        <v>60</v>
      </c>
      <c r="B61" t="s">
        <v>3</v>
      </c>
      <c r="C61" s="2">
        <f t="shared" ca="1" si="1"/>
        <v>95.429679384307619</v>
      </c>
    </row>
    <row r="62" spans="1:7" x14ac:dyDescent="0.25">
      <c r="A62">
        <v>61</v>
      </c>
      <c r="B62" t="s">
        <v>3</v>
      </c>
      <c r="C62" s="2">
        <f t="shared" ca="1" si="1"/>
        <v>74.007352447551895</v>
      </c>
    </row>
    <row r="63" spans="1:7" x14ac:dyDescent="0.25">
      <c r="A63">
        <v>62</v>
      </c>
      <c r="B63" t="s">
        <v>3</v>
      </c>
      <c r="C63" s="2">
        <f t="shared" ca="1" si="1"/>
        <v>111.69891520393082</v>
      </c>
    </row>
    <row r="64" spans="1:7" x14ac:dyDescent="0.25">
      <c r="A64">
        <v>63</v>
      </c>
      <c r="B64" t="s">
        <v>3</v>
      </c>
      <c r="C64" s="2">
        <f t="shared" ca="1" si="1"/>
        <v>100.2691747747734</v>
      </c>
    </row>
    <row r="65" spans="1:3" x14ac:dyDescent="0.25">
      <c r="A65">
        <v>64</v>
      </c>
      <c r="B65" t="s">
        <v>3</v>
      </c>
      <c r="C65" s="2">
        <f t="shared" ca="1" si="1"/>
        <v>82.639310909600113</v>
      </c>
    </row>
    <row r="66" spans="1:3" x14ac:dyDescent="0.25">
      <c r="A66">
        <v>65</v>
      </c>
      <c r="B66" t="s">
        <v>3</v>
      </c>
      <c r="C66" s="2">
        <f t="shared" ca="1" si="1"/>
        <v>94.27303035143197</v>
      </c>
    </row>
    <row r="67" spans="1:3" x14ac:dyDescent="0.25">
      <c r="A67">
        <v>66</v>
      </c>
      <c r="B67" t="s">
        <v>3</v>
      </c>
      <c r="C67" s="2">
        <f t="shared" ca="1" si="1"/>
        <v>90.927743839817296</v>
      </c>
    </row>
    <row r="68" spans="1:3" x14ac:dyDescent="0.25">
      <c r="A68">
        <v>67</v>
      </c>
      <c r="B68" t="s">
        <v>3</v>
      </c>
      <c r="C68" s="2">
        <f t="shared" ca="1" si="1"/>
        <v>98.709838149821977</v>
      </c>
    </row>
    <row r="69" spans="1:3" x14ac:dyDescent="0.25">
      <c r="A69">
        <v>68</v>
      </c>
      <c r="B69" t="s">
        <v>3</v>
      </c>
      <c r="C69" s="2">
        <f t="shared" ca="1" si="1"/>
        <v>81.403270260656257</v>
      </c>
    </row>
    <row r="70" spans="1:3" x14ac:dyDescent="0.25">
      <c r="A70">
        <v>69</v>
      </c>
      <c r="B70" t="s">
        <v>3</v>
      </c>
      <c r="C70" s="2">
        <f t="shared" ca="1" si="1"/>
        <v>112.06943291882172</v>
      </c>
    </row>
    <row r="71" spans="1:3" x14ac:dyDescent="0.25">
      <c r="A71">
        <v>70</v>
      </c>
      <c r="B71" t="s">
        <v>3</v>
      </c>
      <c r="C71" s="2">
        <f t="shared" ca="1" si="1"/>
        <v>137.55939670943505</v>
      </c>
    </row>
    <row r="72" spans="1:3" x14ac:dyDescent="0.25">
      <c r="A72">
        <v>71</v>
      </c>
      <c r="B72" t="s">
        <v>3</v>
      </c>
      <c r="C72" s="2">
        <f t="shared" ca="1" si="1"/>
        <v>124.68525454975646</v>
      </c>
    </row>
    <row r="73" spans="1:3" x14ac:dyDescent="0.25">
      <c r="A73">
        <v>72</v>
      </c>
      <c r="B73" t="s">
        <v>3</v>
      </c>
      <c r="C73" s="2">
        <f t="shared" ca="1" si="1"/>
        <v>81.188808992961938</v>
      </c>
    </row>
    <row r="74" spans="1:3" x14ac:dyDescent="0.25">
      <c r="A74">
        <v>73</v>
      </c>
      <c r="B74" t="s">
        <v>3</v>
      </c>
      <c r="C74" s="2">
        <f t="shared" ca="1" si="1"/>
        <v>97.932459803953662</v>
      </c>
    </row>
    <row r="75" spans="1:3" x14ac:dyDescent="0.25">
      <c r="A75">
        <v>74</v>
      </c>
      <c r="B75" t="s">
        <v>3</v>
      </c>
      <c r="C75" s="2">
        <f t="shared" ca="1" si="1"/>
        <v>83.497332529482108</v>
      </c>
    </row>
    <row r="76" spans="1:3" x14ac:dyDescent="0.25">
      <c r="A76">
        <v>75</v>
      </c>
      <c r="B76" t="s">
        <v>3</v>
      </c>
      <c r="C76" s="2">
        <f t="shared" ca="1" si="1"/>
        <v>119.03707497470269</v>
      </c>
    </row>
    <row r="77" spans="1:3" x14ac:dyDescent="0.25">
      <c r="A77">
        <v>76</v>
      </c>
      <c r="B77" t="s">
        <v>3</v>
      </c>
      <c r="C77" s="2">
        <f t="shared" ca="1" si="1"/>
        <v>124.63257065353304</v>
      </c>
    </row>
    <row r="78" spans="1:3" x14ac:dyDescent="0.25">
      <c r="A78">
        <v>77</v>
      </c>
      <c r="B78" t="s">
        <v>3</v>
      </c>
      <c r="C78" s="2">
        <f t="shared" ca="1" si="1"/>
        <v>92.174171024599602</v>
      </c>
    </row>
    <row r="79" spans="1:3" x14ac:dyDescent="0.25">
      <c r="A79">
        <v>78</v>
      </c>
      <c r="B79" t="s">
        <v>3</v>
      </c>
      <c r="C79" s="2">
        <f t="shared" ca="1" si="1"/>
        <v>127.26952382826275</v>
      </c>
    </row>
    <row r="80" spans="1:3" x14ac:dyDescent="0.25">
      <c r="A80">
        <v>79</v>
      </c>
      <c r="B80" t="s">
        <v>3</v>
      </c>
      <c r="C80" s="2">
        <f t="shared" ca="1" si="1"/>
        <v>106.24742587477883</v>
      </c>
    </row>
    <row r="81" spans="1:3" x14ac:dyDescent="0.25">
      <c r="A81">
        <v>80</v>
      </c>
      <c r="B81" t="s">
        <v>3</v>
      </c>
      <c r="C81" s="2">
        <f t="shared" ca="1" si="1"/>
        <v>107.74653760198406</v>
      </c>
    </row>
    <row r="82" spans="1:3" x14ac:dyDescent="0.25">
      <c r="A82">
        <v>81</v>
      </c>
      <c r="B82" t="s">
        <v>3</v>
      </c>
      <c r="C82" s="2">
        <f t="shared" ca="1" si="1"/>
        <v>95.354380781267352</v>
      </c>
    </row>
    <row r="83" spans="1:3" x14ac:dyDescent="0.25">
      <c r="A83">
        <v>82</v>
      </c>
      <c r="B83" t="s">
        <v>3</v>
      </c>
      <c r="C83" s="2">
        <f t="shared" ca="1" si="1"/>
        <v>133.9553760332858</v>
      </c>
    </row>
    <row r="84" spans="1:3" x14ac:dyDescent="0.25">
      <c r="A84">
        <v>83</v>
      </c>
      <c r="B84" t="s">
        <v>3</v>
      </c>
      <c r="C84" s="2">
        <f t="shared" ca="1" si="1"/>
        <v>112.49712659767155</v>
      </c>
    </row>
    <row r="85" spans="1:3" x14ac:dyDescent="0.25">
      <c r="A85">
        <v>84</v>
      </c>
      <c r="B85" t="s">
        <v>3</v>
      </c>
      <c r="C85" s="2">
        <f t="shared" ca="1" si="1"/>
        <v>113.79694753510903</v>
      </c>
    </row>
    <row r="86" spans="1:3" x14ac:dyDescent="0.25">
      <c r="A86">
        <v>85</v>
      </c>
      <c r="B86" t="s">
        <v>3</v>
      </c>
      <c r="C86" s="2">
        <f t="shared" ca="1" si="1"/>
        <v>109.71175335833476</v>
      </c>
    </row>
    <row r="87" spans="1:3" x14ac:dyDescent="0.25">
      <c r="A87">
        <v>86</v>
      </c>
      <c r="B87" t="s">
        <v>3</v>
      </c>
      <c r="C87" s="2">
        <f t="shared" ca="1" si="1"/>
        <v>107.84961840870727</v>
      </c>
    </row>
    <row r="88" spans="1:3" x14ac:dyDescent="0.25">
      <c r="A88">
        <v>87</v>
      </c>
      <c r="B88" t="s">
        <v>1</v>
      </c>
      <c r="C88" s="2">
        <f t="shared" ref="C88:C121" ca="1" si="2">_xlfn.NORM.INV(RAND(),92.5,15)</f>
        <v>88.945913882293581</v>
      </c>
    </row>
    <row r="89" spans="1:3" x14ac:dyDescent="0.25">
      <c r="A89">
        <v>88</v>
      </c>
      <c r="B89" t="s">
        <v>1</v>
      </c>
      <c r="C89" s="2">
        <f t="shared" ca="1" si="2"/>
        <v>72.854945959799679</v>
      </c>
    </row>
    <row r="90" spans="1:3" x14ac:dyDescent="0.25">
      <c r="A90">
        <v>89</v>
      </c>
      <c r="B90" t="s">
        <v>1</v>
      </c>
      <c r="C90" s="2">
        <f t="shared" ca="1" si="2"/>
        <v>92.645159948776538</v>
      </c>
    </row>
    <row r="91" spans="1:3" x14ac:dyDescent="0.25">
      <c r="A91">
        <v>90</v>
      </c>
      <c r="B91" t="s">
        <v>1</v>
      </c>
      <c r="C91" s="2">
        <f t="shared" ca="1" si="2"/>
        <v>73.606609979030679</v>
      </c>
    </row>
    <row r="92" spans="1:3" x14ac:dyDescent="0.25">
      <c r="A92">
        <v>91</v>
      </c>
      <c r="B92" t="s">
        <v>1</v>
      </c>
      <c r="C92" s="2">
        <f t="shared" ca="1" si="2"/>
        <v>92.861176625613766</v>
      </c>
    </row>
    <row r="93" spans="1:3" x14ac:dyDescent="0.25">
      <c r="A93">
        <v>92</v>
      </c>
      <c r="B93" t="s">
        <v>1</v>
      </c>
      <c r="C93" s="2">
        <f t="shared" ca="1" si="2"/>
        <v>104.68049492712723</v>
      </c>
    </row>
    <row r="94" spans="1:3" x14ac:dyDescent="0.25">
      <c r="A94">
        <v>93</v>
      </c>
      <c r="B94" t="s">
        <v>1</v>
      </c>
      <c r="C94" s="2">
        <f t="shared" ca="1" si="2"/>
        <v>86.757109832201508</v>
      </c>
    </row>
    <row r="95" spans="1:3" x14ac:dyDescent="0.25">
      <c r="A95">
        <v>94</v>
      </c>
      <c r="B95" t="s">
        <v>1</v>
      </c>
      <c r="C95" s="2">
        <f t="shared" ca="1" si="2"/>
        <v>93.119650786891668</v>
      </c>
    </row>
    <row r="96" spans="1:3" x14ac:dyDescent="0.25">
      <c r="A96">
        <v>95</v>
      </c>
      <c r="B96" t="s">
        <v>1</v>
      </c>
      <c r="C96" s="2">
        <f t="shared" ca="1" si="2"/>
        <v>101.11139524853094</v>
      </c>
    </row>
    <row r="97" spans="1:3" x14ac:dyDescent="0.25">
      <c r="A97">
        <v>96</v>
      </c>
      <c r="B97" t="s">
        <v>1</v>
      </c>
      <c r="C97" s="2">
        <f t="shared" ca="1" si="2"/>
        <v>105.96392155887952</v>
      </c>
    </row>
    <row r="98" spans="1:3" x14ac:dyDescent="0.25">
      <c r="A98">
        <v>97</v>
      </c>
      <c r="B98" t="s">
        <v>1</v>
      </c>
      <c r="C98" s="2">
        <f t="shared" ca="1" si="2"/>
        <v>94.838465395622379</v>
      </c>
    </row>
    <row r="99" spans="1:3" x14ac:dyDescent="0.25">
      <c r="A99">
        <v>98</v>
      </c>
      <c r="B99" t="s">
        <v>1</v>
      </c>
      <c r="C99" s="2">
        <f t="shared" ca="1" si="2"/>
        <v>117.95009060651984</v>
      </c>
    </row>
    <row r="100" spans="1:3" x14ac:dyDescent="0.25">
      <c r="A100">
        <v>99</v>
      </c>
      <c r="B100" t="s">
        <v>1</v>
      </c>
      <c r="C100" s="2">
        <f t="shared" ca="1" si="2"/>
        <v>79.656630136273321</v>
      </c>
    </row>
    <row r="101" spans="1:3" x14ac:dyDescent="0.25">
      <c r="A101">
        <v>100</v>
      </c>
      <c r="B101" t="s">
        <v>1</v>
      </c>
      <c r="C101" s="2">
        <f t="shared" ca="1" si="2"/>
        <v>100.13033074594961</v>
      </c>
    </row>
    <row r="102" spans="1:3" x14ac:dyDescent="0.25">
      <c r="A102">
        <v>101</v>
      </c>
      <c r="B102" t="s">
        <v>1</v>
      </c>
      <c r="C102" s="2">
        <f t="shared" ca="1" si="2"/>
        <v>86.226837653509065</v>
      </c>
    </row>
    <row r="103" spans="1:3" x14ac:dyDescent="0.25">
      <c r="A103">
        <v>102</v>
      </c>
      <c r="B103" t="s">
        <v>1</v>
      </c>
      <c r="C103" s="2">
        <f t="shared" ca="1" si="2"/>
        <v>115.02704292124855</v>
      </c>
    </row>
    <row r="104" spans="1:3" x14ac:dyDescent="0.25">
      <c r="A104">
        <v>103</v>
      </c>
      <c r="B104" t="s">
        <v>1</v>
      </c>
      <c r="C104" s="2">
        <f t="shared" ca="1" si="2"/>
        <v>63.257488802249867</v>
      </c>
    </row>
    <row r="105" spans="1:3" x14ac:dyDescent="0.25">
      <c r="A105">
        <v>104</v>
      </c>
      <c r="B105" t="s">
        <v>1</v>
      </c>
      <c r="C105" s="2">
        <f t="shared" ca="1" si="2"/>
        <v>90.97178585562915</v>
      </c>
    </row>
    <row r="106" spans="1:3" x14ac:dyDescent="0.25">
      <c r="A106">
        <v>105</v>
      </c>
      <c r="B106" t="s">
        <v>1</v>
      </c>
      <c r="C106" s="2">
        <f t="shared" ca="1" si="2"/>
        <v>93.7362269089476</v>
      </c>
    </row>
    <row r="107" spans="1:3" x14ac:dyDescent="0.25">
      <c r="A107">
        <v>106</v>
      </c>
      <c r="B107" t="s">
        <v>1</v>
      </c>
      <c r="C107" s="2">
        <f t="shared" ca="1" si="2"/>
        <v>73.893462039868936</v>
      </c>
    </row>
    <row r="108" spans="1:3" x14ac:dyDescent="0.25">
      <c r="A108">
        <v>107</v>
      </c>
      <c r="B108" t="s">
        <v>1</v>
      </c>
      <c r="C108" s="2">
        <f t="shared" ca="1" si="2"/>
        <v>77.011857980700682</v>
      </c>
    </row>
    <row r="109" spans="1:3" x14ac:dyDescent="0.25">
      <c r="A109">
        <v>108</v>
      </c>
      <c r="B109" t="s">
        <v>1</v>
      </c>
      <c r="C109" s="2">
        <f t="shared" ca="1" si="2"/>
        <v>67.176962656365134</v>
      </c>
    </row>
    <row r="110" spans="1:3" x14ac:dyDescent="0.25">
      <c r="A110">
        <v>109</v>
      </c>
      <c r="B110" t="s">
        <v>1</v>
      </c>
      <c r="C110" s="2">
        <f t="shared" ca="1" si="2"/>
        <v>98.702513009682889</v>
      </c>
    </row>
    <row r="111" spans="1:3" x14ac:dyDescent="0.25">
      <c r="A111">
        <v>110</v>
      </c>
      <c r="B111" t="s">
        <v>1</v>
      </c>
      <c r="C111" s="2">
        <f t="shared" ca="1" si="2"/>
        <v>102.52180067957664</v>
      </c>
    </row>
    <row r="112" spans="1:3" x14ac:dyDescent="0.25">
      <c r="A112">
        <v>111</v>
      </c>
      <c r="B112" t="s">
        <v>1</v>
      </c>
      <c r="C112" s="2">
        <f t="shared" ca="1" si="2"/>
        <v>87.061497356829335</v>
      </c>
    </row>
    <row r="113" spans="1:3" x14ac:dyDescent="0.25">
      <c r="A113">
        <v>112</v>
      </c>
      <c r="B113" t="s">
        <v>1</v>
      </c>
      <c r="C113" s="2">
        <f t="shared" ca="1" si="2"/>
        <v>86.890555146534709</v>
      </c>
    </row>
    <row r="114" spans="1:3" x14ac:dyDescent="0.25">
      <c r="A114">
        <v>113</v>
      </c>
      <c r="B114" t="s">
        <v>1</v>
      </c>
      <c r="C114" s="2">
        <f t="shared" ca="1" si="2"/>
        <v>109.98153433043011</v>
      </c>
    </row>
    <row r="115" spans="1:3" x14ac:dyDescent="0.25">
      <c r="A115">
        <v>114</v>
      </c>
      <c r="B115" t="s">
        <v>1</v>
      </c>
      <c r="C115" s="2">
        <f t="shared" ca="1" si="2"/>
        <v>66.891245034199414</v>
      </c>
    </row>
    <row r="116" spans="1:3" x14ac:dyDescent="0.25">
      <c r="A116">
        <v>115</v>
      </c>
      <c r="B116" t="s">
        <v>1</v>
      </c>
      <c r="C116" s="2">
        <f t="shared" ca="1" si="2"/>
        <v>70.298124226657407</v>
      </c>
    </row>
    <row r="117" spans="1:3" x14ac:dyDescent="0.25">
      <c r="A117">
        <v>116</v>
      </c>
      <c r="B117" t="s">
        <v>1</v>
      </c>
      <c r="C117" s="2">
        <f t="shared" ca="1" si="2"/>
        <v>108.81084764265574</v>
      </c>
    </row>
    <row r="118" spans="1:3" x14ac:dyDescent="0.25">
      <c r="A118">
        <v>117</v>
      </c>
      <c r="B118" t="s">
        <v>1</v>
      </c>
      <c r="C118" s="2">
        <f t="shared" ca="1" si="2"/>
        <v>86.253539624159558</v>
      </c>
    </row>
    <row r="119" spans="1:3" x14ac:dyDescent="0.25">
      <c r="A119">
        <v>118</v>
      </c>
      <c r="B119" t="s">
        <v>1</v>
      </c>
      <c r="C119" s="2">
        <f t="shared" ca="1" si="2"/>
        <v>99.46917590615567</v>
      </c>
    </row>
    <row r="120" spans="1:3" x14ac:dyDescent="0.25">
      <c r="A120">
        <v>119</v>
      </c>
      <c r="B120" t="s">
        <v>1</v>
      </c>
      <c r="C120" s="2">
        <f t="shared" ca="1" si="2"/>
        <v>63.898486843659668</v>
      </c>
    </row>
    <row r="121" spans="1:3" x14ac:dyDescent="0.25">
      <c r="A121">
        <v>120</v>
      </c>
      <c r="B121" t="s">
        <v>1</v>
      </c>
      <c r="C121" s="2">
        <f t="shared" ca="1" si="2"/>
        <v>101.52205132520695</v>
      </c>
    </row>
    <row r="122" spans="1:3" x14ac:dyDescent="0.25">
      <c r="A122">
        <v>121</v>
      </c>
      <c r="B122" t="s">
        <v>1</v>
      </c>
      <c r="C122" s="2">
        <f t="shared" ref="C122:C173" ca="1" si="3">_xlfn.NORM.INV(RAND(),92.5,15)</f>
        <v>78.078463895708666</v>
      </c>
    </row>
    <row r="123" spans="1:3" x14ac:dyDescent="0.25">
      <c r="A123">
        <v>122</v>
      </c>
      <c r="B123" t="s">
        <v>1</v>
      </c>
      <c r="C123" s="2">
        <f t="shared" ca="1" si="3"/>
        <v>95.486948762880715</v>
      </c>
    </row>
    <row r="124" spans="1:3" x14ac:dyDescent="0.25">
      <c r="A124">
        <v>123</v>
      </c>
      <c r="B124" t="s">
        <v>1</v>
      </c>
      <c r="C124" s="2">
        <f t="shared" ca="1" si="3"/>
        <v>63.540501620698222</v>
      </c>
    </row>
    <row r="125" spans="1:3" x14ac:dyDescent="0.25">
      <c r="A125">
        <v>124</v>
      </c>
      <c r="B125" t="s">
        <v>1</v>
      </c>
      <c r="C125" s="2">
        <f t="shared" ca="1" si="3"/>
        <v>121.06050537590733</v>
      </c>
    </row>
    <row r="126" spans="1:3" x14ac:dyDescent="0.25">
      <c r="A126">
        <v>125</v>
      </c>
      <c r="B126" t="s">
        <v>1</v>
      </c>
      <c r="C126" s="2">
        <f t="shared" ca="1" si="3"/>
        <v>72.894954704300645</v>
      </c>
    </row>
    <row r="127" spans="1:3" x14ac:dyDescent="0.25">
      <c r="A127">
        <v>126</v>
      </c>
      <c r="B127" t="s">
        <v>1</v>
      </c>
      <c r="C127" s="2">
        <f t="shared" ca="1" si="3"/>
        <v>100.56034194814811</v>
      </c>
    </row>
    <row r="128" spans="1:3" x14ac:dyDescent="0.25">
      <c r="A128">
        <v>127</v>
      </c>
      <c r="B128" t="s">
        <v>1</v>
      </c>
      <c r="C128" s="2">
        <f t="shared" ca="1" si="3"/>
        <v>81.307077156413413</v>
      </c>
    </row>
    <row r="129" spans="1:3" x14ac:dyDescent="0.25">
      <c r="A129">
        <v>128</v>
      </c>
      <c r="B129" t="s">
        <v>1</v>
      </c>
      <c r="C129" s="2">
        <f t="shared" ca="1" si="3"/>
        <v>104.11889454781452</v>
      </c>
    </row>
    <row r="130" spans="1:3" x14ac:dyDescent="0.25">
      <c r="A130">
        <v>129</v>
      </c>
      <c r="B130" t="s">
        <v>1</v>
      </c>
      <c r="C130" s="2">
        <f t="shared" ca="1" si="3"/>
        <v>68.494556700244857</v>
      </c>
    </row>
    <row r="131" spans="1:3" x14ac:dyDescent="0.25">
      <c r="A131">
        <v>130</v>
      </c>
      <c r="B131" t="s">
        <v>1</v>
      </c>
      <c r="C131" s="2">
        <f t="shared" ca="1" si="3"/>
        <v>105.3951643334122</v>
      </c>
    </row>
    <row r="132" spans="1:3" x14ac:dyDescent="0.25">
      <c r="A132">
        <v>131</v>
      </c>
      <c r="B132" t="s">
        <v>1</v>
      </c>
      <c r="C132" s="2">
        <f t="shared" ca="1" si="3"/>
        <v>97.640019091974068</v>
      </c>
    </row>
    <row r="133" spans="1:3" x14ac:dyDescent="0.25">
      <c r="A133">
        <v>132</v>
      </c>
      <c r="B133" t="s">
        <v>1</v>
      </c>
      <c r="C133" s="2">
        <f t="shared" ca="1" si="3"/>
        <v>121.85577042416548</v>
      </c>
    </row>
    <row r="134" spans="1:3" x14ac:dyDescent="0.25">
      <c r="A134">
        <v>133</v>
      </c>
      <c r="B134" t="s">
        <v>1</v>
      </c>
      <c r="C134" s="2">
        <f t="shared" ca="1" si="3"/>
        <v>97.625619954834974</v>
      </c>
    </row>
    <row r="135" spans="1:3" x14ac:dyDescent="0.25">
      <c r="A135">
        <v>134</v>
      </c>
      <c r="B135" t="s">
        <v>1</v>
      </c>
      <c r="C135" s="2">
        <f t="shared" ca="1" si="3"/>
        <v>99.462053131200477</v>
      </c>
    </row>
    <row r="136" spans="1:3" x14ac:dyDescent="0.25">
      <c r="A136">
        <v>135</v>
      </c>
      <c r="B136" t="s">
        <v>1</v>
      </c>
      <c r="C136" s="2">
        <f t="shared" ca="1" si="3"/>
        <v>68.217002513359517</v>
      </c>
    </row>
    <row r="137" spans="1:3" x14ac:dyDescent="0.25">
      <c r="A137">
        <v>136</v>
      </c>
      <c r="B137" t="s">
        <v>1</v>
      </c>
      <c r="C137" s="2">
        <f t="shared" ca="1" si="3"/>
        <v>102.24879886101812</v>
      </c>
    </row>
    <row r="138" spans="1:3" x14ac:dyDescent="0.25">
      <c r="A138">
        <v>137</v>
      </c>
      <c r="B138" t="s">
        <v>1</v>
      </c>
      <c r="C138" s="2">
        <f t="shared" ca="1" si="3"/>
        <v>76.776776443107082</v>
      </c>
    </row>
    <row r="139" spans="1:3" x14ac:dyDescent="0.25">
      <c r="A139">
        <v>138</v>
      </c>
      <c r="B139" t="s">
        <v>1</v>
      </c>
      <c r="C139" s="2">
        <f t="shared" ca="1" si="3"/>
        <v>100.58846440122133</v>
      </c>
    </row>
    <row r="140" spans="1:3" x14ac:dyDescent="0.25">
      <c r="A140">
        <v>139</v>
      </c>
      <c r="B140" t="s">
        <v>1</v>
      </c>
      <c r="C140" s="2">
        <f t="shared" ca="1" si="3"/>
        <v>82.335063857234033</v>
      </c>
    </row>
    <row r="141" spans="1:3" x14ac:dyDescent="0.25">
      <c r="A141">
        <v>140</v>
      </c>
      <c r="B141" t="s">
        <v>1</v>
      </c>
      <c r="C141" s="2">
        <f t="shared" ca="1" si="3"/>
        <v>103.22235423011453</v>
      </c>
    </row>
    <row r="142" spans="1:3" x14ac:dyDescent="0.25">
      <c r="A142">
        <v>141</v>
      </c>
      <c r="B142" t="s">
        <v>1</v>
      </c>
      <c r="C142" s="2">
        <f t="shared" ca="1" si="3"/>
        <v>89.924388605141871</v>
      </c>
    </row>
    <row r="143" spans="1:3" x14ac:dyDescent="0.25">
      <c r="A143">
        <v>142</v>
      </c>
      <c r="B143" t="s">
        <v>1</v>
      </c>
      <c r="C143" s="2">
        <f t="shared" ca="1" si="3"/>
        <v>105.20472139088919</v>
      </c>
    </row>
    <row r="144" spans="1:3" x14ac:dyDescent="0.25">
      <c r="A144">
        <v>143</v>
      </c>
      <c r="B144" t="s">
        <v>1</v>
      </c>
      <c r="C144" s="2">
        <f t="shared" ca="1" si="3"/>
        <v>111.40589090172766</v>
      </c>
    </row>
    <row r="145" spans="1:3" x14ac:dyDescent="0.25">
      <c r="A145">
        <v>144</v>
      </c>
      <c r="B145" t="s">
        <v>1</v>
      </c>
      <c r="C145" s="2">
        <f t="shared" ca="1" si="3"/>
        <v>83.039107635671272</v>
      </c>
    </row>
    <row r="146" spans="1:3" x14ac:dyDescent="0.25">
      <c r="A146">
        <v>145</v>
      </c>
      <c r="B146" t="s">
        <v>1</v>
      </c>
      <c r="C146" s="2">
        <f t="shared" ca="1" si="3"/>
        <v>98.64622736647263</v>
      </c>
    </row>
    <row r="147" spans="1:3" x14ac:dyDescent="0.25">
      <c r="A147">
        <v>146</v>
      </c>
      <c r="B147" t="s">
        <v>1</v>
      </c>
      <c r="C147" s="2">
        <f t="shared" ca="1" si="3"/>
        <v>99.276394321440833</v>
      </c>
    </row>
    <row r="148" spans="1:3" x14ac:dyDescent="0.25">
      <c r="A148">
        <v>147</v>
      </c>
      <c r="B148" t="s">
        <v>1</v>
      </c>
      <c r="C148" s="2">
        <f t="shared" ca="1" si="3"/>
        <v>92.132888221494127</v>
      </c>
    </row>
    <row r="149" spans="1:3" x14ac:dyDescent="0.25">
      <c r="A149">
        <v>148</v>
      </c>
      <c r="B149" t="s">
        <v>1</v>
      </c>
      <c r="C149" s="2">
        <f t="shared" ca="1" si="3"/>
        <v>85.225158983781284</v>
      </c>
    </row>
    <row r="150" spans="1:3" x14ac:dyDescent="0.25">
      <c r="A150">
        <v>149</v>
      </c>
      <c r="B150" t="s">
        <v>1</v>
      </c>
      <c r="C150" s="2">
        <f t="shared" ca="1" si="3"/>
        <v>77.954096720995707</v>
      </c>
    </row>
    <row r="151" spans="1:3" x14ac:dyDescent="0.25">
      <c r="A151">
        <v>150</v>
      </c>
      <c r="B151" t="s">
        <v>1</v>
      </c>
      <c r="C151" s="2">
        <f t="shared" ca="1" si="3"/>
        <v>101.32967613937927</v>
      </c>
    </row>
    <row r="152" spans="1:3" x14ac:dyDescent="0.25">
      <c r="A152">
        <v>151</v>
      </c>
      <c r="B152" t="s">
        <v>1</v>
      </c>
      <c r="C152" s="2">
        <f t="shared" ca="1" si="3"/>
        <v>77.074862815556074</v>
      </c>
    </row>
    <row r="153" spans="1:3" x14ac:dyDescent="0.25">
      <c r="A153">
        <v>152</v>
      </c>
      <c r="B153" t="s">
        <v>1</v>
      </c>
      <c r="C153" s="2">
        <f t="shared" ca="1" si="3"/>
        <v>83.405286980561968</v>
      </c>
    </row>
    <row r="154" spans="1:3" x14ac:dyDescent="0.25">
      <c r="A154">
        <v>153</v>
      </c>
      <c r="B154" t="s">
        <v>1</v>
      </c>
      <c r="C154" s="2">
        <f t="shared" ca="1" si="3"/>
        <v>93.322283230955335</v>
      </c>
    </row>
    <row r="155" spans="1:3" x14ac:dyDescent="0.25">
      <c r="A155">
        <v>154</v>
      </c>
      <c r="B155" t="s">
        <v>1</v>
      </c>
      <c r="C155" s="2">
        <f t="shared" ca="1" si="3"/>
        <v>107.26789006592206</v>
      </c>
    </row>
    <row r="156" spans="1:3" x14ac:dyDescent="0.25">
      <c r="A156">
        <v>155</v>
      </c>
      <c r="B156" t="s">
        <v>1</v>
      </c>
      <c r="C156" s="2">
        <f t="shared" ca="1" si="3"/>
        <v>93.193342422782848</v>
      </c>
    </row>
    <row r="157" spans="1:3" x14ac:dyDescent="0.25">
      <c r="A157">
        <v>156</v>
      </c>
      <c r="B157" t="s">
        <v>1</v>
      </c>
      <c r="C157" s="2">
        <f t="shared" ca="1" si="3"/>
        <v>113.32551784902191</v>
      </c>
    </row>
    <row r="158" spans="1:3" x14ac:dyDescent="0.25">
      <c r="A158">
        <v>157</v>
      </c>
      <c r="B158" t="s">
        <v>1</v>
      </c>
      <c r="C158" s="2">
        <f t="shared" ca="1" si="3"/>
        <v>86.726736492679478</v>
      </c>
    </row>
    <row r="159" spans="1:3" x14ac:dyDescent="0.25">
      <c r="A159">
        <v>158</v>
      </c>
      <c r="B159" t="s">
        <v>1</v>
      </c>
      <c r="C159" s="2">
        <f t="shared" ca="1" si="3"/>
        <v>116.22716110361131</v>
      </c>
    </row>
    <row r="160" spans="1:3" x14ac:dyDescent="0.25">
      <c r="A160">
        <v>159</v>
      </c>
      <c r="B160" t="s">
        <v>1</v>
      </c>
      <c r="C160" s="2">
        <f t="shared" ca="1" si="3"/>
        <v>103.317829979842</v>
      </c>
    </row>
    <row r="161" spans="1:3" x14ac:dyDescent="0.25">
      <c r="A161">
        <v>160</v>
      </c>
      <c r="B161" t="s">
        <v>1</v>
      </c>
      <c r="C161" s="2">
        <f t="shared" ca="1" si="3"/>
        <v>132.19273822862795</v>
      </c>
    </row>
    <row r="162" spans="1:3" x14ac:dyDescent="0.25">
      <c r="A162">
        <v>161</v>
      </c>
      <c r="B162" t="s">
        <v>1</v>
      </c>
      <c r="C162" s="2">
        <f t="shared" ca="1" si="3"/>
        <v>81.938533772877463</v>
      </c>
    </row>
    <row r="163" spans="1:3" x14ac:dyDescent="0.25">
      <c r="A163">
        <v>162</v>
      </c>
      <c r="B163" t="s">
        <v>1</v>
      </c>
      <c r="C163" s="2">
        <f t="shared" ca="1" si="3"/>
        <v>79.704636306536329</v>
      </c>
    </row>
    <row r="164" spans="1:3" x14ac:dyDescent="0.25">
      <c r="A164">
        <v>163</v>
      </c>
      <c r="B164" t="s">
        <v>1</v>
      </c>
      <c r="C164" s="2">
        <f t="shared" ca="1" si="3"/>
        <v>89.676445447605872</v>
      </c>
    </row>
    <row r="165" spans="1:3" x14ac:dyDescent="0.25">
      <c r="A165">
        <v>164</v>
      </c>
      <c r="B165" t="s">
        <v>1</v>
      </c>
      <c r="C165" s="2">
        <f t="shared" ca="1" si="3"/>
        <v>88.029873007071814</v>
      </c>
    </row>
    <row r="166" spans="1:3" x14ac:dyDescent="0.25">
      <c r="A166">
        <v>165</v>
      </c>
      <c r="B166" t="s">
        <v>1</v>
      </c>
      <c r="C166" s="2">
        <f t="shared" ca="1" si="3"/>
        <v>83.635809135238986</v>
      </c>
    </row>
    <row r="167" spans="1:3" x14ac:dyDescent="0.25">
      <c r="A167">
        <v>166</v>
      </c>
      <c r="B167" t="s">
        <v>1</v>
      </c>
      <c r="C167" s="2">
        <f t="shared" ca="1" si="3"/>
        <v>122.58709593090845</v>
      </c>
    </row>
    <row r="168" spans="1:3" x14ac:dyDescent="0.25">
      <c r="A168">
        <v>167</v>
      </c>
      <c r="B168" t="s">
        <v>1</v>
      </c>
      <c r="C168" s="2">
        <f t="shared" ca="1" si="3"/>
        <v>112.78958240922853</v>
      </c>
    </row>
    <row r="169" spans="1:3" x14ac:dyDescent="0.25">
      <c r="A169">
        <v>168</v>
      </c>
      <c r="B169" t="s">
        <v>1</v>
      </c>
      <c r="C169" s="2">
        <f t="shared" ca="1" si="3"/>
        <v>108.33438431087423</v>
      </c>
    </row>
    <row r="170" spans="1:3" x14ac:dyDescent="0.25">
      <c r="A170">
        <v>169</v>
      </c>
      <c r="B170" t="s">
        <v>1</v>
      </c>
      <c r="C170" s="2">
        <f t="shared" ca="1" si="3"/>
        <v>119.66705348090917</v>
      </c>
    </row>
    <row r="171" spans="1:3" x14ac:dyDescent="0.25">
      <c r="A171">
        <v>170</v>
      </c>
      <c r="B171" t="s">
        <v>1</v>
      </c>
      <c r="C171" s="2">
        <f t="shared" ca="1" si="3"/>
        <v>104.73388668081817</v>
      </c>
    </row>
    <row r="172" spans="1:3" x14ac:dyDescent="0.25">
      <c r="A172">
        <v>171</v>
      </c>
      <c r="B172" t="s">
        <v>1</v>
      </c>
      <c r="C172" s="2">
        <f t="shared" ca="1" si="3"/>
        <v>95.604606991552359</v>
      </c>
    </row>
    <row r="173" spans="1:3" x14ac:dyDescent="0.25">
      <c r="A173">
        <v>172</v>
      </c>
      <c r="B173" t="s">
        <v>1</v>
      </c>
      <c r="C173" s="2">
        <f t="shared" ca="1" si="3"/>
        <v>81.12754469768241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1"/>
  <sheetViews>
    <sheetView tabSelected="1" topLeftCell="A37" workbookViewId="0">
      <selection activeCell="H54" sqref="H54"/>
    </sheetView>
  </sheetViews>
  <sheetFormatPr baseColWidth="10" defaultColWidth="9.140625" defaultRowHeight="15" x14ac:dyDescent="0.25"/>
  <cols>
    <col min="2" max="2" width="12.140625" customWidth="1"/>
    <col min="3" max="3" width="15.140625" customWidth="1"/>
    <col min="7" max="7" width="26.85546875" customWidth="1"/>
    <col min="8" max="8" width="11.85546875" bestFit="1" customWidth="1"/>
    <col min="29" max="29" width="27.85546875" customWidth="1"/>
    <col min="30" max="30" width="15.85546875" customWidth="1"/>
    <col min="31" max="31" width="13.28515625" customWidth="1"/>
    <col min="32" max="32" width="12.42578125" customWidth="1"/>
    <col min="33" max="33" width="11.85546875" customWidth="1"/>
    <col min="34" max="34" width="11.5703125" customWidth="1"/>
    <col min="35" max="35" width="12.7109375" customWidth="1"/>
    <col min="36" max="36" width="12.140625" customWidth="1"/>
    <col min="37" max="37" width="11.140625" customWidth="1"/>
    <col min="38" max="38" width="10.42578125" customWidth="1"/>
    <col min="39" max="39" width="10.5703125" customWidth="1"/>
    <col min="40" max="40" width="11" customWidth="1"/>
    <col min="41" max="41" width="10" customWidth="1"/>
    <col min="42" max="42" width="10.42578125" customWidth="1"/>
    <col min="43" max="43" width="11" customWidth="1"/>
    <col min="44" max="44" width="10.85546875" customWidth="1"/>
    <col min="45" max="45" width="10.5703125" customWidth="1"/>
    <col min="46" max="46" width="10.42578125" customWidth="1"/>
    <col min="47" max="47" width="11.5703125" customWidth="1"/>
    <col min="48" max="48" width="11.140625" customWidth="1"/>
    <col min="49" max="49" width="10.42578125" customWidth="1"/>
  </cols>
  <sheetData>
    <row r="1" spans="1:49" x14ac:dyDescent="0.25">
      <c r="A1" s="3" t="s">
        <v>6</v>
      </c>
      <c r="B1" s="3" t="s">
        <v>0</v>
      </c>
      <c r="C1" s="3" t="s">
        <v>2</v>
      </c>
    </row>
    <row r="2" spans="1:49" x14ac:dyDescent="0.25">
      <c r="A2">
        <v>1</v>
      </c>
      <c r="B2" t="s">
        <v>3</v>
      </c>
      <c r="C2" s="2">
        <f ca="1">_xlfn.NORM.INV(RAND(),100,15)</f>
        <v>122.10948457772987</v>
      </c>
    </row>
    <row r="3" spans="1:49" x14ac:dyDescent="0.25">
      <c r="A3">
        <v>2</v>
      </c>
      <c r="B3" t="s">
        <v>3</v>
      </c>
      <c r="C3" s="2">
        <f t="shared" ref="C3:C35" ca="1" si="0">_xlfn.NORM.INV(RAND(),100,15)</f>
        <v>95.787469317685236</v>
      </c>
    </row>
    <row r="4" spans="1:49" x14ac:dyDescent="0.25">
      <c r="A4">
        <v>3</v>
      </c>
      <c r="B4" t="s">
        <v>3</v>
      </c>
      <c r="C4" s="2">
        <f t="shared" ca="1" si="0"/>
        <v>111.08225572664929</v>
      </c>
      <c r="G4" s="6" t="s">
        <v>14</v>
      </c>
      <c r="H4" s="7"/>
      <c r="I4" s="7"/>
      <c r="J4" s="7"/>
      <c r="K4" s="7"/>
      <c r="L4" s="7"/>
      <c r="M4" s="7"/>
      <c r="N4" s="7"/>
      <c r="O4" s="7"/>
      <c r="P4" s="7"/>
      <c r="Q4" s="7"/>
      <c r="R4" s="7"/>
      <c r="S4" s="7"/>
      <c r="T4" s="7"/>
      <c r="U4" s="7"/>
      <c r="V4" s="7"/>
      <c r="W4" s="7"/>
      <c r="X4" s="7"/>
      <c r="Y4" s="8"/>
    </row>
    <row r="5" spans="1:49" x14ac:dyDescent="0.25">
      <c r="A5">
        <v>4</v>
      </c>
      <c r="B5" t="s">
        <v>3</v>
      </c>
      <c r="C5" s="2">
        <f t="shared" ca="1" si="0"/>
        <v>110.78618949562204</v>
      </c>
      <c r="G5" s="9"/>
      <c r="H5" s="10"/>
      <c r="I5" s="10"/>
      <c r="J5" s="10"/>
      <c r="K5" s="10"/>
      <c r="L5" s="10"/>
      <c r="M5" s="10"/>
      <c r="N5" s="10"/>
      <c r="O5" s="10"/>
      <c r="P5" s="10"/>
      <c r="Q5" s="10"/>
      <c r="R5" s="10"/>
      <c r="S5" s="10"/>
      <c r="T5" s="10"/>
      <c r="U5" s="10"/>
      <c r="V5" s="10"/>
      <c r="W5" s="10"/>
      <c r="X5" s="10"/>
      <c r="Y5" s="11"/>
      <c r="AC5" s="3" t="s">
        <v>40</v>
      </c>
    </row>
    <row r="6" spans="1:49" x14ac:dyDescent="0.25">
      <c r="A6">
        <v>5</v>
      </c>
      <c r="B6" t="s">
        <v>3</v>
      </c>
      <c r="C6" s="2">
        <f t="shared" ca="1" si="0"/>
        <v>95.593769854927444</v>
      </c>
      <c r="G6" s="9" t="s">
        <v>15</v>
      </c>
      <c r="H6" s="10"/>
      <c r="I6" s="10"/>
      <c r="J6" s="10"/>
      <c r="K6" s="10"/>
      <c r="L6" s="10"/>
      <c r="M6" s="10"/>
      <c r="N6" s="10"/>
      <c r="O6" s="10"/>
      <c r="P6" s="10"/>
      <c r="Q6" s="10"/>
      <c r="R6" s="10"/>
      <c r="S6" s="10"/>
      <c r="T6" s="10"/>
      <c r="U6" s="10"/>
      <c r="V6" s="10"/>
      <c r="W6" s="10"/>
      <c r="X6" s="10"/>
      <c r="Y6" s="11"/>
    </row>
    <row r="7" spans="1:49" x14ac:dyDescent="0.25">
      <c r="A7">
        <v>6</v>
      </c>
      <c r="B7" t="s">
        <v>3</v>
      </c>
      <c r="C7" s="2">
        <f t="shared" ca="1" si="0"/>
        <v>49.412152788778329</v>
      </c>
      <c r="G7" s="9" t="s">
        <v>16</v>
      </c>
      <c r="H7" s="10"/>
      <c r="I7" s="10"/>
      <c r="J7" s="10"/>
      <c r="K7" s="10"/>
      <c r="L7" s="10"/>
      <c r="M7" s="10"/>
      <c r="N7" s="10"/>
      <c r="O7" s="10"/>
      <c r="P7" s="10"/>
      <c r="Q7" s="10"/>
      <c r="R7" s="10"/>
      <c r="S7" s="10"/>
      <c r="T7" s="10"/>
      <c r="U7" s="10"/>
      <c r="V7" s="10"/>
      <c r="W7" s="10"/>
      <c r="X7" s="10"/>
      <c r="Y7" s="11"/>
      <c r="AD7" s="17">
        <v>1</v>
      </c>
      <c r="AE7" s="17"/>
      <c r="AF7" s="17">
        <v>2</v>
      </c>
      <c r="AG7" s="17"/>
      <c r="AH7" s="17">
        <v>3</v>
      </c>
      <c r="AI7" s="17"/>
      <c r="AJ7" s="17">
        <v>4</v>
      </c>
      <c r="AK7" s="18"/>
      <c r="AL7" s="17">
        <v>5</v>
      </c>
      <c r="AM7" s="18"/>
      <c r="AN7" s="17">
        <v>6</v>
      </c>
      <c r="AO7" s="18"/>
      <c r="AP7" s="17">
        <v>7</v>
      </c>
      <c r="AQ7" s="18"/>
      <c r="AR7" s="17">
        <v>8</v>
      </c>
      <c r="AS7" s="18"/>
      <c r="AT7" s="17">
        <v>9</v>
      </c>
      <c r="AU7" s="18"/>
      <c r="AV7" s="17">
        <v>10</v>
      </c>
      <c r="AW7" s="18"/>
    </row>
    <row r="8" spans="1:49" x14ac:dyDescent="0.25">
      <c r="A8">
        <v>7</v>
      </c>
      <c r="B8" t="s">
        <v>3</v>
      </c>
      <c r="C8" s="2">
        <f t="shared" ca="1" si="0"/>
        <v>119.06785070909717</v>
      </c>
      <c r="G8" s="9" t="s">
        <v>17</v>
      </c>
      <c r="H8" s="10"/>
      <c r="I8" s="10"/>
      <c r="J8" s="10"/>
      <c r="K8" s="10"/>
      <c r="L8" s="10"/>
      <c r="M8" s="10"/>
      <c r="N8" s="10"/>
      <c r="O8" s="10"/>
      <c r="P8" s="10"/>
      <c r="Q8" s="10"/>
      <c r="R8" s="10"/>
      <c r="S8" s="10"/>
      <c r="T8" s="10"/>
      <c r="U8" s="10"/>
      <c r="V8" s="10"/>
      <c r="W8" s="10"/>
      <c r="X8" s="10"/>
      <c r="Y8" s="11"/>
      <c r="AD8" s="15" t="s">
        <v>7</v>
      </c>
      <c r="AE8" s="3" t="s">
        <v>8</v>
      </c>
      <c r="AF8" s="15" t="s">
        <v>7</v>
      </c>
      <c r="AG8" s="3" t="s">
        <v>8</v>
      </c>
      <c r="AH8" s="15" t="s">
        <v>7</v>
      </c>
      <c r="AI8" s="3" t="s">
        <v>8</v>
      </c>
      <c r="AJ8" s="15" t="s">
        <v>7</v>
      </c>
      <c r="AK8" s="3" t="s">
        <v>8</v>
      </c>
      <c r="AL8" s="15" t="s">
        <v>7</v>
      </c>
      <c r="AM8" s="3" t="s">
        <v>8</v>
      </c>
      <c r="AN8" s="15" t="s">
        <v>7</v>
      </c>
      <c r="AO8" s="3" t="s">
        <v>8</v>
      </c>
      <c r="AP8" s="15" t="s">
        <v>7</v>
      </c>
      <c r="AQ8" s="3" t="s">
        <v>8</v>
      </c>
      <c r="AR8" s="15" t="s">
        <v>7</v>
      </c>
      <c r="AS8" s="3" t="s">
        <v>8</v>
      </c>
      <c r="AT8" s="15" t="s">
        <v>7</v>
      </c>
      <c r="AU8" s="3" t="s">
        <v>8</v>
      </c>
      <c r="AV8" s="15" t="s">
        <v>7</v>
      </c>
      <c r="AW8" s="3" t="s">
        <v>8</v>
      </c>
    </row>
    <row r="9" spans="1:49" x14ac:dyDescent="0.25">
      <c r="A9">
        <v>8</v>
      </c>
      <c r="B9" t="s">
        <v>3</v>
      </c>
      <c r="C9" s="2">
        <f t="shared" ca="1" si="0"/>
        <v>112.26954203973247</v>
      </c>
      <c r="G9" s="9"/>
      <c r="H9" s="10"/>
      <c r="I9" s="10"/>
      <c r="J9" s="10"/>
      <c r="K9" s="10"/>
      <c r="L9" s="10"/>
      <c r="M9" s="10"/>
      <c r="N9" s="10"/>
      <c r="O9" s="10"/>
      <c r="P9" s="10"/>
      <c r="Q9" s="10"/>
      <c r="R9" s="10"/>
      <c r="S9" s="10"/>
      <c r="T9" s="10"/>
      <c r="U9" s="10"/>
      <c r="V9" s="10"/>
      <c r="W9" s="10"/>
      <c r="X9" s="10"/>
      <c r="Y9" s="11"/>
      <c r="AC9" s="3" t="s">
        <v>9</v>
      </c>
      <c r="AD9" s="16">
        <v>99.048324880995466</v>
      </c>
      <c r="AE9" s="1">
        <v>91.513882886486229</v>
      </c>
      <c r="AF9" s="16">
        <v>102.92053522019323</v>
      </c>
      <c r="AG9" s="1">
        <v>89.832349611574614</v>
      </c>
      <c r="AH9" s="16">
        <v>101.27233997951969</v>
      </c>
      <c r="AI9" s="1">
        <v>91.219856223509098</v>
      </c>
      <c r="AJ9" s="16">
        <v>104.70358532617261</v>
      </c>
      <c r="AK9" s="1">
        <v>89.377961760807111</v>
      </c>
      <c r="AL9" s="16">
        <v>102.5428899963958</v>
      </c>
      <c r="AM9" s="1">
        <v>93.196115944209836</v>
      </c>
      <c r="AN9" s="16">
        <v>102.48403620963003</v>
      </c>
      <c r="AO9" s="1">
        <v>91.84099565804803</v>
      </c>
      <c r="AP9" s="16">
        <v>101.72788029762074</v>
      </c>
      <c r="AQ9" s="1">
        <v>88.792558846169484</v>
      </c>
      <c r="AR9" s="16">
        <v>98.87239285906287</v>
      </c>
      <c r="AS9" s="1">
        <v>93.300607201524727</v>
      </c>
      <c r="AT9" s="16">
        <v>103.62305720643572</v>
      </c>
      <c r="AU9" s="1">
        <v>91.650403832984281</v>
      </c>
      <c r="AV9" s="16">
        <v>106.54524868776292</v>
      </c>
      <c r="AW9" s="1">
        <v>93.565446109009073</v>
      </c>
    </row>
    <row r="10" spans="1:49" x14ac:dyDescent="0.25">
      <c r="A10">
        <v>9</v>
      </c>
      <c r="B10" t="s">
        <v>3</v>
      </c>
      <c r="C10" s="2">
        <f t="shared" ca="1" si="0"/>
        <v>98.24019888985876</v>
      </c>
      <c r="G10" s="9" t="s">
        <v>18</v>
      </c>
      <c r="H10" s="10"/>
      <c r="I10" s="10"/>
      <c r="J10" s="10"/>
      <c r="K10" s="10"/>
      <c r="L10" s="10"/>
      <c r="M10" s="10"/>
      <c r="N10" s="10"/>
      <c r="O10" s="10"/>
      <c r="P10" s="10"/>
      <c r="Q10" s="10"/>
      <c r="R10" s="10"/>
      <c r="S10" s="10"/>
      <c r="T10" s="10"/>
      <c r="U10" s="10"/>
      <c r="V10" s="10"/>
      <c r="W10" s="10"/>
      <c r="X10" s="10"/>
      <c r="Y10" s="11"/>
      <c r="AC10" s="3" t="s">
        <v>27</v>
      </c>
      <c r="AD10" s="16">
        <v>14.761785444670622</v>
      </c>
      <c r="AE10" s="1">
        <v>16.546065021350095</v>
      </c>
      <c r="AF10" s="16">
        <v>11.755091600200814</v>
      </c>
      <c r="AG10" s="1">
        <v>14.363242360739287</v>
      </c>
      <c r="AH10" s="16">
        <v>14.137854236190472</v>
      </c>
      <c r="AI10" s="1">
        <v>15.75048910352918</v>
      </c>
      <c r="AJ10" s="16">
        <v>15.138392282401604</v>
      </c>
      <c r="AK10" s="1">
        <v>14.663464443118182</v>
      </c>
      <c r="AL10" s="16">
        <v>13.34880760168204</v>
      </c>
      <c r="AM10" s="1">
        <v>14.404282934016232</v>
      </c>
      <c r="AN10" s="16">
        <v>13.951573774698218</v>
      </c>
      <c r="AO10" s="1">
        <v>13.557666166946978</v>
      </c>
      <c r="AP10" s="16">
        <v>11.983501476753711</v>
      </c>
      <c r="AQ10" s="1">
        <v>14.584700210222721</v>
      </c>
      <c r="AR10" s="16">
        <v>12.261227638460127</v>
      </c>
      <c r="AS10" s="1">
        <v>15.297282644124378</v>
      </c>
      <c r="AT10" s="16">
        <v>14.484615132905146</v>
      </c>
      <c r="AU10" s="1">
        <v>13.753334664224967</v>
      </c>
      <c r="AV10" s="16">
        <v>16.244899989259885</v>
      </c>
      <c r="AW10" s="1">
        <v>15.598223799658882</v>
      </c>
    </row>
    <row r="11" spans="1:49" x14ac:dyDescent="0.25">
      <c r="A11">
        <v>10</v>
      </c>
      <c r="B11" t="s">
        <v>3</v>
      </c>
      <c r="C11" s="2">
        <f t="shared" ca="1" si="0"/>
        <v>87.683175645127861</v>
      </c>
      <c r="G11" s="9" t="s">
        <v>19</v>
      </c>
      <c r="H11" s="10"/>
      <c r="I11" s="10"/>
      <c r="J11" s="10"/>
      <c r="K11" s="10"/>
      <c r="L11" s="10"/>
      <c r="M11" s="10"/>
      <c r="N11" s="10"/>
      <c r="O11" s="10"/>
      <c r="P11" s="10"/>
      <c r="Q11" s="10"/>
      <c r="R11" s="10"/>
      <c r="S11" s="10"/>
      <c r="T11" s="10"/>
      <c r="U11" s="10"/>
      <c r="V11" s="10"/>
      <c r="W11" s="10"/>
      <c r="X11" s="10"/>
      <c r="Y11" s="11"/>
      <c r="AC11" s="3" t="s">
        <v>10</v>
      </c>
      <c r="AD11" s="16">
        <v>34</v>
      </c>
      <c r="AE11" s="1">
        <v>34</v>
      </c>
      <c r="AF11" s="16">
        <v>34</v>
      </c>
      <c r="AG11" s="1">
        <v>34</v>
      </c>
      <c r="AH11" s="16">
        <v>34</v>
      </c>
      <c r="AI11" s="1">
        <v>34</v>
      </c>
      <c r="AJ11" s="16">
        <v>34</v>
      </c>
      <c r="AK11" s="1">
        <v>34</v>
      </c>
      <c r="AL11" s="16">
        <v>34</v>
      </c>
      <c r="AM11" s="1">
        <v>34</v>
      </c>
      <c r="AN11" s="16">
        <v>34</v>
      </c>
      <c r="AO11" s="1">
        <v>34</v>
      </c>
      <c r="AP11" s="16">
        <v>34</v>
      </c>
      <c r="AQ11" s="1">
        <v>34</v>
      </c>
      <c r="AR11" s="16">
        <v>34</v>
      </c>
      <c r="AS11" s="1">
        <v>34</v>
      </c>
      <c r="AT11" s="16">
        <v>34</v>
      </c>
      <c r="AU11" s="1">
        <v>34</v>
      </c>
      <c r="AV11" s="16">
        <v>34</v>
      </c>
      <c r="AW11" s="1">
        <v>34</v>
      </c>
    </row>
    <row r="12" spans="1:49" x14ac:dyDescent="0.25">
      <c r="A12">
        <v>11</v>
      </c>
      <c r="B12" t="s">
        <v>3</v>
      </c>
      <c r="C12" s="2">
        <f t="shared" ca="1" si="0"/>
        <v>73.511934649601571</v>
      </c>
      <c r="G12" s="9" t="s">
        <v>20</v>
      </c>
      <c r="H12" s="10"/>
      <c r="I12" s="10"/>
      <c r="J12" s="10"/>
      <c r="K12" s="10"/>
      <c r="L12" s="10"/>
      <c r="M12" s="10"/>
      <c r="N12" s="10"/>
      <c r="O12" s="10"/>
      <c r="P12" s="10"/>
      <c r="Q12" s="10"/>
      <c r="R12" s="10"/>
      <c r="S12" s="10"/>
      <c r="T12" s="10"/>
      <c r="U12" s="10"/>
      <c r="V12" s="10"/>
      <c r="W12" s="10"/>
      <c r="X12" s="10"/>
      <c r="Y12" s="11"/>
      <c r="AC12" s="3" t="s">
        <v>11</v>
      </c>
      <c r="AD12" s="16">
        <v>5.1506304367555034</v>
      </c>
      <c r="AE12" s="1">
        <v>5.773195012685199</v>
      </c>
      <c r="AF12" s="16">
        <v>4.101545359115212</v>
      </c>
      <c r="AG12" s="1">
        <v>5.0115721808182965</v>
      </c>
      <c r="AH12" s="16">
        <v>4.9329305463943616</v>
      </c>
      <c r="AI12" s="1">
        <v>5.4956054519618744</v>
      </c>
      <c r="AJ12" s="16">
        <v>5.2820347745558296</v>
      </c>
      <c r="AK12" s="1">
        <v>5.1163246175125403</v>
      </c>
      <c r="AL12" s="16">
        <v>4.6576191603190491</v>
      </c>
      <c r="AM12" s="1">
        <v>5.0258919137973752</v>
      </c>
      <c r="AN12" s="16">
        <v>4.8679342206903282</v>
      </c>
      <c r="AO12" s="1">
        <v>4.7304933588543667</v>
      </c>
      <c r="AP12" s="16">
        <v>4.181241332657061</v>
      </c>
      <c r="AQ12" s="1">
        <v>5.0888424774421788</v>
      </c>
      <c r="AR12" s="16">
        <v>4.2781445715592881</v>
      </c>
      <c r="AS12" s="1">
        <v>5.3374742426515995</v>
      </c>
      <c r="AT12" s="16">
        <v>5.0539211430663942</v>
      </c>
      <c r="AU12" s="1">
        <v>4.7987653250993487</v>
      </c>
      <c r="AV12" s="16">
        <v>5.6681135652827583</v>
      </c>
      <c r="AW12" s="1">
        <v>5.4424775758309192</v>
      </c>
    </row>
    <row r="13" spans="1:49" x14ac:dyDescent="0.25">
      <c r="A13">
        <v>12</v>
      </c>
      <c r="B13" t="s">
        <v>3</v>
      </c>
      <c r="C13" s="2">
        <f t="shared" ca="1" si="0"/>
        <v>94.099880227785931</v>
      </c>
      <c r="G13" s="9"/>
      <c r="H13" s="10"/>
      <c r="I13" s="10"/>
      <c r="J13" s="10"/>
      <c r="K13" s="10"/>
      <c r="L13" s="10"/>
      <c r="M13" s="10"/>
      <c r="N13" s="10"/>
      <c r="O13" s="10"/>
      <c r="P13" s="10"/>
      <c r="Q13" s="10"/>
      <c r="R13" s="10"/>
      <c r="S13" s="10"/>
      <c r="T13" s="10"/>
      <c r="U13" s="10"/>
      <c r="V13" s="10"/>
      <c r="W13" s="10"/>
      <c r="X13" s="10"/>
      <c r="Y13" s="11"/>
      <c r="AC13" s="3"/>
      <c r="AD13" s="16"/>
      <c r="AE13" s="1"/>
      <c r="AF13" s="16"/>
      <c r="AG13" s="1"/>
      <c r="AH13" s="16"/>
      <c r="AI13" s="1"/>
      <c r="AJ13" s="16"/>
      <c r="AK13" s="1"/>
      <c r="AL13" s="16"/>
      <c r="AM13" s="1"/>
      <c r="AN13" s="16"/>
      <c r="AO13" s="1"/>
      <c r="AP13" s="16"/>
      <c r="AQ13" s="1"/>
      <c r="AR13" s="16"/>
      <c r="AS13" s="1"/>
      <c r="AT13" s="16"/>
      <c r="AU13" s="1"/>
      <c r="AV13" s="16"/>
      <c r="AW13" s="1"/>
    </row>
    <row r="14" spans="1:49" x14ac:dyDescent="0.25">
      <c r="A14">
        <v>13</v>
      </c>
      <c r="B14" t="s">
        <v>3</v>
      </c>
      <c r="C14" s="2">
        <f t="shared" ca="1" si="0"/>
        <v>82.666154329436736</v>
      </c>
      <c r="G14" s="9" t="s">
        <v>23</v>
      </c>
      <c r="H14" s="10"/>
      <c r="I14" s="10"/>
      <c r="J14" s="10"/>
      <c r="K14" s="10"/>
      <c r="L14" s="10"/>
      <c r="M14" s="10"/>
      <c r="N14" s="10"/>
      <c r="O14" s="10"/>
      <c r="P14" s="10"/>
      <c r="Q14" s="10"/>
      <c r="R14" s="10"/>
      <c r="S14" s="10"/>
      <c r="T14" s="10"/>
      <c r="U14" s="10"/>
      <c r="V14" s="10"/>
      <c r="W14" s="10"/>
      <c r="X14" s="10"/>
      <c r="Y14" s="11"/>
      <c r="AC14" s="3"/>
      <c r="AD14" s="16"/>
      <c r="AE14" s="1"/>
      <c r="AF14" s="16"/>
      <c r="AG14" s="1"/>
      <c r="AH14" s="16"/>
      <c r="AI14" s="1"/>
      <c r="AJ14" s="16"/>
      <c r="AK14" s="1"/>
      <c r="AL14" s="16"/>
      <c r="AM14" s="1"/>
      <c r="AN14" s="16"/>
      <c r="AO14" s="1"/>
      <c r="AP14" s="16"/>
      <c r="AQ14" s="1"/>
      <c r="AR14" s="16"/>
      <c r="AS14" s="1"/>
      <c r="AT14" s="16"/>
      <c r="AU14" s="1"/>
      <c r="AV14" s="16"/>
      <c r="AW14" s="1"/>
    </row>
    <row r="15" spans="1:49" x14ac:dyDescent="0.25">
      <c r="A15">
        <v>14</v>
      </c>
      <c r="B15" t="s">
        <v>3</v>
      </c>
      <c r="C15" s="2">
        <f t="shared" ca="1" si="0"/>
        <v>99.069014365708341</v>
      </c>
      <c r="G15" s="9" t="s">
        <v>21</v>
      </c>
      <c r="H15" s="10"/>
      <c r="I15" s="10"/>
      <c r="J15" s="10"/>
      <c r="K15" s="10"/>
      <c r="L15" s="10"/>
      <c r="M15" s="10"/>
      <c r="N15" s="10"/>
      <c r="O15" s="10"/>
      <c r="P15" s="10"/>
      <c r="Q15" s="10"/>
      <c r="R15" s="10"/>
      <c r="S15" s="10"/>
      <c r="T15" s="10"/>
      <c r="U15" s="10"/>
      <c r="V15" s="10"/>
      <c r="W15" s="10"/>
      <c r="X15" s="10"/>
      <c r="Y15" s="11"/>
      <c r="AC15" s="3" t="s">
        <v>5</v>
      </c>
      <c r="AD15" s="16">
        <v>15.679326790478514</v>
      </c>
      <c r="AE15" s="1"/>
      <c r="AF15" s="16">
        <v>13.124117296840332</v>
      </c>
      <c r="AG15" s="1"/>
      <c r="AH15" s="16">
        <v>14.96590841553162</v>
      </c>
      <c r="AI15" s="1"/>
      <c r="AJ15" s="16">
        <v>14.9028203768694</v>
      </c>
      <c r="AK15" s="1"/>
      <c r="AL15" s="16">
        <v>13.886576814138095</v>
      </c>
      <c r="AM15" s="1"/>
      <c r="AN15" s="16">
        <v>13.756029999335308</v>
      </c>
      <c r="AO15" s="1"/>
      <c r="AP15" s="16">
        <v>13.347617537699922</v>
      </c>
      <c r="AQ15" s="1"/>
      <c r="AR15" s="16">
        <v>13.862621676587143</v>
      </c>
      <c r="AS15" s="1"/>
      <c r="AT15" s="16">
        <v>14.123708612375095</v>
      </c>
      <c r="AU15" s="1"/>
      <c r="AV15" s="16">
        <v>15.924844761649965</v>
      </c>
      <c r="AW15" s="1"/>
    </row>
    <row r="16" spans="1:49" x14ac:dyDescent="0.25">
      <c r="A16">
        <v>15</v>
      </c>
      <c r="B16" t="s">
        <v>3</v>
      </c>
      <c r="C16" s="2">
        <f t="shared" ca="1" si="0"/>
        <v>106.04166428018056</v>
      </c>
      <c r="G16" s="9"/>
      <c r="H16" s="10"/>
      <c r="I16" s="10"/>
      <c r="J16" s="10"/>
      <c r="K16" s="10"/>
      <c r="L16" s="10"/>
      <c r="M16" s="10"/>
      <c r="N16" s="10"/>
      <c r="O16" s="10"/>
      <c r="P16" s="10"/>
      <c r="Q16" s="10"/>
      <c r="R16" s="10"/>
      <c r="S16" s="10"/>
      <c r="T16" s="10"/>
      <c r="U16" s="10"/>
      <c r="V16" s="10"/>
      <c r="W16" s="10"/>
      <c r="X16" s="10"/>
      <c r="Y16" s="11"/>
      <c r="AC16" s="3" t="s">
        <v>30</v>
      </c>
      <c r="AD16" s="16">
        <v>1.9812904334844152</v>
      </c>
      <c r="AE16" s="1"/>
      <c r="AF16" s="16">
        <v>4.1118172362735201</v>
      </c>
      <c r="AG16" s="1"/>
      <c r="AH16" s="16">
        <v>2.7694578354377231</v>
      </c>
      <c r="AI16" s="1"/>
      <c r="AJ16" s="16">
        <v>4.240080947129492</v>
      </c>
      <c r="AK16" s="1"/>
      <c r="AL16" s="16">
        <v>2.7751790230051068</v>
      </c>
      <c r="AM16" s="1"/>
      <c r="AN16" s="16">
        <v>3.1900468648312814</v>
      </c>
      <c r="AO16" s="1"/>
      <c r="AP16" s="16">
        <v>3.9957465439065931</v>
      </c>
      <c r="AQ16" s="1"/>
      <c r="AR16" s="16">
        <v>1.6571945282277285</v>
      </c>
      <c r="AS16" s="1"/>
      <c r="AT16" s="16">
        <v>3.4951524300349153</v>
      </c>
      <c r="AU16" s="1"/>
      <c r="AV16" s="16">
        <v>3.3606040016632308</v>
      </c>
      <c r="AW16" s="1"/>
    </row>
    <row r="17" spans="1:49" x14ac:dyDescent="0.25">
      <c r="A17">
        <v>16</v>
      </c>
      <c r="B17" t="s">
        <v>3</v>
      </c>
      <c r="C17" s="2">
        <f t="shared" ca="1" si="0"/>
        <v>83.984317211306404</v>
      </c>
      <c r="G17" s="9" t="s">
        <v>22</v>
      </c>
      <c r="H17" s="10"/>
      <c r="I17" s="10"/>
      <c r="J17" s="10"/>
      <c r="K17" s="10"/>
      <c r="L17" s="10"/>
      <c r="M17" s="10"/>
      <c r="N17" s="10"/>
      <c r="O17" s="10"/>
      <c r="P17" s="10"/>
      <c r="Q17" s="10"/>
      <c r="R17" s="10"/>
      <c r="S17" s="10"/>
      <c r="T17" s="10"/>
      <c r="U17" s="10"/>
      <c r="V17" s="10"/>
      <c r="W17" s="10"/>
      <c r="X17" s="10"/>
      <c r="Y17" s="11"/>
      <c r="AC17" s="3" t="s">
        <v>31</v>
      </c>
      <c r="AD17" s="16">
        <v>1.996564418952312</v>
      </c>
      <c r="AE17" s="1"/>
      <c r="AF17" s="16">
        <v>1.996564418952312</v>
      </c>
      <c r="AG17" s="1"/>
      <c r="AH17" s="16">
        <v>1.996564418952312</v>
      </c>
      <c r="AI17" s="1"/>
      <c r="AJ17" s="16">
        <v>1.996564418952312</v>
      </c>
      <c r="AK17" s="1"/>
      <c r="AL17" s="16">
        <v>1.996564418952312</v>
      </c>
      <c r="AM17" s="1"/>
      <c r="AN17" s="16">
        <v>1.996564418952312</v>
      </c>
      <c r="AO17" s="1"/>
      <c r="AP17" s="16">
        <v>1.996564418952312</v>
      </c>
      <c r="AQ17" s="1"/>
      <c r="AR17" s="16">
        <v>1.996564418952312</v>
      </c>
      <c r="AS17" s="1"/>
      <c r="AT17" s="16">
        <v>1.996564418952312</v>
      </c>
      <c r="AU17" s="1"/>
      <c r="AV17" s="16">
        <v>1.996564418952312</v>
      </c>
      <c r="AW17" s="1"/>
    </row>
    <row r="18" spans="1:49" x14ac:dyDescent="0.25">
      <c r="A18">
        <v>17</v>
      </c>
      <c r="B18" t="s">
        <v>3</v>
      </c>
      <c r="C18" s="2">
        <f t="shared" ca="1" si="0"/>
        <v>109.75383064817055</v>
      </c>
      <c r="G18" s="9" t="s">
        <v>24</v>
      </c>
      <c r="H18" s="10"/>
      <c r="I18" s="10"/>
      <c r="J18" s="10"/>
      <c r="K18" s="10"/>
      <c r="L18" s="10"/>
      <c r="M18" s="10"/>
      <c r="N18" s="10"/>
      <c r="O18" s="10"/>
      <c r="P18" s="10"/>
      <c r="Q18" s="10"/>
      <c r="R18" s="10"/>
      <c r="S18" s="10"/>
      <c r="T18" s="10"/>
      <c r="U18" s="10"/>
      <c r="V18" s="10"/>
      <c r="W18" s="10"/>
      <c r="X18" s="10"/>
      <c r="Y18" s="11"/>
      <c r="AC18" s="3" t="s">
        <v>32</v>
      </c>
      <c r="AD18" s="16" t="s">
        <v>36</v>
      </c>
      <c r="AE18" s="1"/>
      <c r="AF18" s="16" t="s">
        <v>34</v>
      </c>
      <c r="AG18" s="1"/>
      <c r="AH18" s="16" t="s">
        <v>34</v>
      </c>
      <c r="AI18" s="1"/>
      <c r="AJ18" s="16" t="s">
        <v>34</v>
      </c>
      <c r="AK18" s="1"/>
      <c r="AL18" s="16" t="s">
        <v>34</v>
      </c>
      <c r="AM18" s="1"/>
      <c r="AN18" s="16" t="s">
        <v>34</v>
      </c>
      <c r="AO18" s="1"/>
      <c r="AP18" s="16" t="s">
        <v>34</v>
      </c>
      <c r="AQ18" s="1"/>
      <c r="AR18" s="16" t="s">
        <v>36</v>
      </c>
      <c r="AS18" s="1"/>
      <c r="AT18" s="16" t="s">
        <v>34</v>
      </c>
      <c r="AU18" s="1"/>
      <c r="AV18" s="16" t="s">
        <v>34</v>
      </c>
      <c r="AW18" s="1"/>
    </row>
    <row r="19" spans="1:49" x14ac:dyDescent="0.25">
      <c r="A19">
        <v>18</v>
      </c>
      <c r="B19" t="s">
        <v>3</v>
      </c>
      <c r="C19" s="2">
        <f t="shared" ca="1" si="0"/>
        <v>91.370176546849905</v>
      </c>
      <c r="G19" s="9" t="s">
        <v>29</v>
      </c>
      <c r="H19" s="10"/>
      <c r="I19" s="10"/>
      <c r="J19" s="10"/>
      <c r="K19" s="10"/>
      <c r="L19" s="10"/>
      <c r="M19" s="10"/>
      <c r="N19" s="10"/>
      <c r="O19" s="10"/>
      <c r="P19" s="10"/>
      <c r="Q19" s="10"/>
      <c r="R19" s="10"/>
      <c r="S19" s="10"/>
      <c r="T19" s="10"/>
      <c r="U19" s="10"/>
      <c r="V19" s="10"/>
      <c r="W19" s="10"/>
      <c r="X19" s="10"/>
      <c r="Y19" s="11"/>
      <c r="AC19" s="3" t="s">
        <v>28</v>
      </c>
      <c r="AD19" s="16">
        <v>5.1727346351236603E-2</v>
      </c>
      <c r="AE19" s="1"/>
      <c r="AF19" s="16">
        <v>1.1093329625191496E-4</v>
      </c>
      <c r="AG19" s="1"/>
      <c r="AH19" s="16">
        <v>7.2832460342831329E-3</v>
      </c>
      <c r="AI19" s="1"/>
      <c r="AJ19" s="16">
        <v>7.107335588074889E-5</v>
      </c>
      <c r="AK19" s="1"/>
      <c r="AL19" s="16">
        <v>7.1697033883776152E-3</v>
      </c>
      <c r="AM19" s="1"/>
      <c r="AN19" s="16">
        <v>2.1774063114148113E-3</v>
      </c>
      <c r="AO19" s="1"/>
      <c r="AP19" s="16">
        <v>1.6499004872846902E-4</v>
      </c>
      <c r="AQ19" s="1"/>
      <c r="AR19" s="16">
        <v>0.1022266988409605</v>
      </c>
      <c r="AS19" s="1"/>
      <c r="AT19" s="16">
        <v>8.5182101010966842E-4</v>
      </c>
      <c r="AU19" s="1"/>
      <c r="AV19" s="16">
        <v>1.2964762760861153E-3</v>
      </c>
      <c r="AW19" s="1"/>
    </row>
    <row r="20" spans="1:49" x14ac:dyDescent="0.25">
      <c r="A20">
        <v>19</v>
      </c>
      <c r="B20" t="s">
        <v>3</v>
      </c>
      <c r="C20" s="2">
        <f t="shared" ca="1" si="0"/>
        <v>109.72216720868731</v>
      </c>
      <c r="G20" s="9"/>
      <c r="H20" s="10"/>
      <c r="I20" s="10"/>
      <c r="J20" s="10"/>
      <c r="K20" s="10"/>
      <c r="L20" s="10"/>
      <c r="M20" s="10"/>
      <c r="N20" s="10"/>
      <c r="O20" s="10"/>
      <c r="P20" s="10"/>
      <c r="Q20" s="10"/>
      <c r="R20" s="10"/>
      <c r="S20" s="10"/>
      <c r="T20" s="10"/>
      <c r="U20" s="10"/>
      <c r="V20" s="10"/>
      <c r="W20" s="10"/>
      <c r="X20" s="10"/>
      <c r="Y20" s="11"/>
      <c r="AC20" s="3" t="s">
        <v>33</v>
      </c>
      <c r="AD20" s="16">
        <v>5.1727346351237102E-2</v>
      </c>
      <c r="AE20" s="1"/>
      <c r="AF20" s="16">
        <v>1.1093329625190524E-4</v>
      </c>
      <c r="AG20" s="1"/>
      <c r="AH20" s="16">
        <v>7.2832460342831954E-3</v>
      </c>
      <c r="AI20" s="1"/>
      <c r="AJ20" s="16">
        <v>7.1073355880749839E-5</v>
      </c>
      <c r="AK20" s="1"/>
      <c r="AL20" s="16">
        <v>7.1697033883775492E-3</v>
      </c>
      <c r="AM20" s="1"/>
      <c r="AN20" s="16">
        <v>2.1774063114148113E-3</v>
      </c>
      <c r="AO20" s="1"/>
      <c r="AP20" s="16">
        <v>1.6499004872845156E-4</v>
      </c>
      <c r="AQ20" s="1"/>
      <c r="AR20" s="16">
        <v>0.1022266988409625</v>
      </c>
      <c r="AS20" s="1"/>
      <c r="AT20" s="16">
        <v>8.5182101010961269E-4</v>
      </c>
      <c r="AU20" s="1"/>
      <c r="AV20" s="16">
        <v>1.2964762760862287E-3</v>
      </c>
      <c r="AW20" s="1"/>
    </row>
    <row r="21" spans="1:49" x14ac:dyDescent="0.25">
      <c r="A21">
        <v>20</v>
      </c>
      <c r="B21" t="s">
        <v>3</v>
      </c>
      <c r="C21" s="2">
        <f t="shared" ca="1" si="0"/>
        <v>97.5788305293175</v>
      </c>
      <c r="G21" s="9" t="s">
        <v>25</v>
      </c>
      <c r="H21" s="10"/>
      <c r="I21" s="10"/>
      <c r="J21" s="10"/>
      <c r="K21" s="10"/>
      <c r="L21" s="10"/>
      <c r="M21" s="10"/>
      <c r="N21" s="10"/>
      <c r="O21" s="10"/>
      <c r="P21" s="10"/>
      <c r="Q21" s="10"/>
      <c r="R21" s="10"/>
      <c r="S21" s="10"/>
      <c r="T21" s="10"/>
      <c r="U21" s="10"/>
      <c r="V21" s="10"/>
      <c r="W21" s="10"/>
      <c r="X21" s="10"/>
      <c r="Y21" s="11"/>
      <c r="AC21" s="3"/>
      <c r="AD21" s="16"/>
      <c r="AE21" s="1"/>
      <c r="AF21" s="16"/>
      <c r="AG21" s="1"/>
      <c r="AH21" s="16"/>
      <c r="AI21" s="1"/>
      <c r="AJ21" s="16"/>
      <c r="AK21" s="1"/>
      <c r="AL21" s="16"/>
      <c r="AM21" s="1"/>
      <c r="AN21" s="16"/>
      <c r="AO21" s="1"/>
      <c r="AP21" s="16"/>
      <c r="AQ21" s="1"/>
      <c r="AR21" s="16"/>
      <c r="AS21" s="1"/>
      <c r="AT21" s="16"/>
      <c r="AU21" s="1"/>
      <c r="AV21" s="16"/>
      <c r="AW21" s="1"/>
    </row>
    <row r="22" spans="1:49" x14ac:dyDescent="0.25">
      <c r="A22">
        <v>21</v>
      </c>
      <c r="B22" t="s">
        <v>3</v>
      </c>
      <c r="C22" s="2">
        <f t="shared" ca="1" si="0"/>
        <v>105.471032652441</v>
      </c>
      <c r="G22" s="9" t="s">
        <v>26</v>
      </c>
      <c r="H22" s="10"/>
      <c r="I22" s="10"/>
      <c r="J22" s="10"/>
      <c r="K22" s="10"/>
      <c r="L22" s="10"/>
      <c r="M22" s="10"/>
      <c r="N22" s="10"/>
      <c r="O22" s="10"/>
      <c r="P22" s="10"/>
      <c r="Q22" s="10"/>
      <c r="R22" s="10"/>
      <c r="S22" s="10"/>
      <c r="T22" s="10"/>
      <c r="U22" s="10"/>
      <c r="V22" s="10"/>
      <c r="W22" s="10"/>
      <c r="X22" s="10"/>
      <c r="Y22" s="11"/>
      <c r="AC22" s="3"/>
      <c r="AD22" s="16"/>
      <c r="AE22" s="1"/>
      <c r="AF22" s="16"/>
      <c r="AG22" s="1"/>
      <c r="AH22" s="16"/>
      <c r="AI22" s="1"/>
      <c r="AJ22" s="16"/>
      <c r="AK22" s="1"/>
      <c r="AL22" s="16"/>
      <c r="AM22" s="1"/>
      <c r="AN22" s="16"/>
      <c r="AO22" s="1"/>
      <c r="AP22" s="16"/>
      <c r="AQ22" s="1"/>
      <c r="AR22" s="16"/>
      <c r="AS22" s="1"/>
      <c r="AT22" s="16"/>
      <c r="AU22" s="1"/>
      <c r="AV22" s="16"/>
      <c r="AW22" s="1"/>
    </row>
    <row r="23" spans="1:49" x14ac:dyDescent="0.25">
      <c r="A23">
        <v>22</v>
      </c>
      <c r="B23" t="s">
        <v>3</v>
      </c>
      <c r="C23" s="2">
        <f t="shared" ca="1" si="0"/>
        <v>118.58771522060815</v>
      </c>
      <c r="G23" s="9"/>
      <c r="H23" s="10"/>
      <c r="I23" s="10"/>
      <c r="J23" s="10"/>
      <c r="K23" s="10"/>
      <c r="L23" s="10"/>
      <c r="M23" s="10"/>
      <c r="N23" s="10"/>
      <c r="O23" s="10"/>
      <c r="P23" s="10"/>
      <c r="Q23" s="10"/>
      <c r="R23" s="10"/>
      <c r="S23" s="10"/>
      <c r="T23" s="10"/>
      <c r="U23" s="10"/>
      <c r="V23" s="10"/>
      <c r="W23" s="10"/>
      <c r="X23" s="10"/>
      <c r="Y23" s="11"/>
      <c r="AC23" s="3" t="s">
        <v>12</v>
      </c>
      <c r="AD23" s="16" t="s">
        <v>37</v>
      </c>
      <c r="AE23" s="1"/>
      <c r="AF23" s="16" t="s">
        <v>35</v>
      </c>
      <c r="AG23" s="1"/>
      <c r="AH23" s="16" t="s">
        <v>35</v>
      </c>
      <c r="AI23" s="1"/>
      <c r="AJ23" s="16" t="s">
        <v>35</v>
      </c>
      <c r="AK23" s="1"/>
      <c r="AL23" s="16" t="s">
        <v>35</v>
      </c>
      <c r="AM23" s="1"/>
      <c r="AN23" s="16" t="s">
        <v>35</v>
      </c>
      <c r="AO23" s="1"/>
      <c r="AP23" s="16" t="s">
        <v>35</v>
      </c>
      <c r="AQ23" s="1"/>
      <c r="AR23" s="16" t="s">
        <v>37</v>
      </c>
      <c r="AS23" s="1"/>
      <c r="AT23" s="16" t="s">
        <v>35</v>
      </c>
      <c r="AU23" s="1"/>
      <c r="AV23" s="16" t="s">
        <v>35</v>
      </c>
      <c r="AW23" s="1"/>
    </row>
    <row r="24" spans="1:49" x14ac:dyDescent="0.25">
      <c r="A24">
        <v>23</v>
      </c>
      <c r="B24" t="s">
        <v>3</v>
      </c>
      <c r="C24" s="2">
        <f t="shared" ca="1" si="0"/>
        <v>121.19402573922443</v>
      </c>
      <c r="G24" s="12"/>
      <c r="H24" s="13"/>
      <c r="I24" s="13"/>
      <c r="J24" s="13"/>
      <c r="K24" s="13"/>
      <c r="L24" s="13"/>
      <c r="M24" s="13"/>
      <c r="N24" s="13"/>
      <c r="O24" s="13"/>
      <c r="P24" s="13"/>
      <c r="Q24" s="13"/>
      <c r="R24" s="13"/>
      <c r="S24" s="13"/>
      <c r="T24" s="13"/>
      <c r="U24" s="13"/>
      <c r="V24" s="13"/>
      <c r="W24" s="13"/>
      <c r="X24" s="13"/>
      <c r="Y24" s="14"/>
      <c r="AC24" s="3"/>
      <c r="AD24" s="16"/>
      <c r="AE24" s="1"/>
      <c r="AF24" s="16"/>
      <c r="AG24" s="1"/>
      <c r="AH24" s="16"/>
      <c r="AI24" s="1"/>
      <c r="AJ24" s="16"/>
      <c r="AK24" s="1"/>
      <c r="AL24" s="16"/>
      <c r="AM24" s="1"/>
      <c r="AN24" s="16"/>
      <c r="AO24" s="1"/>
      <c r="AP24" s="16"/>
      <c r="AQ24" s="1"/>
      <c r="AR24" s="16"/>
      <c r="AS24" s="1"/>
      <c r="AT24" s="16"/>
      <c r="AU24" s="1"/>
      <c r="AV24" s="16"/>
      <c r="AW24" s="1"/>
    </row>
    <row r="25" spans="1:49" x14ac:dyDescent="0.25">
      <c r="A25">
        <v>24</v>
      </c>
      <c r="B25" t="s">
        <v>3</v>
      </c>
      <c r="C25" s="2">
        <f t="shared" ca="1" si="0"/>
        <v>94.699315427448312</v>
      </c>
      <c r="AC25" s="3" t="s">
        <v>4</v>
      </c>
      <c r="AD25" s="16">
        <v>0.48053351366364977</v>
      </c>
      <c r="AE25" s="1"/>
      <c r="AF25" s="16">
        <v>0.99726216343476548</v>
      </c>
      <c r="AG25" s="1"/>
      <c r="AH25" s="16">
        <v>0.67169218712965795</v>
      </c>
      <c r="AI25" s="1"/>
      <c r="AJ25" s="16">
        <v>1.0283706827166981</v>
      </c>
      <c r="AK25" s="1"/>
      <c r="AL25" s="16">
        <v>0.67307977893226345</v>
      </c>
      <c r="AM25" s="1"/>
      <c r="AN25" s="16">
        <v>0.77370001025704915</v>
      </c>
      <c r="AO25" s="1"/>
      <c r="AP25" s="16">
        <v>0.96911088551315272</v>
      </c>
      <c r="AQ25" s="1"/>
      <c r="AR25" s="16">
        <v>0.40192871071050312</v>
      </c>
      <c r="AS25" s="1"/>
      <c r="AT25" s="16">
        <v>0.8476989792157763</v>
      </c>
      <c r="AU25" s="1"/>
      <c r="AV25" s="16">
        <v>0.81506619204299346</v>
      </c>
      <c r="AW25" s="1"/>
    </row>
    <row r="26" spans="1:49" x14ac:dyDescent="0.25">
      <c r="A26">
        <v>25</v>
      </c>
      <c r="B26" t="s">
        <v>3</v>
      </c>
      <c r="C26" s="2">
        <f t="shared" ca="1" si="0"/>
        <v>106.92108730385743</v>
      </c>
    </row>
    <row r="27" spans="1:49" x14ac:dyDescent="0.25">
      <c r="A27">
        <v>26</v>
      </c>
      <c r="B27" t="s">
        <v>3</v>
      </c>
      <c r="C27" s="2">
        <f t="shared" ca="1" si="0"/>
        <v>114.12492573060457</v>
      </c>
    </row>
    <row r="28" spans="1:49" x14ac:dyDescent="0.25">
      <c r="A28">
        <v>27</v>
      </c>
      <c r="B28" t="s">
        <v>3</v>
      </c>
      <c r="C28" s="2">
        <f t="shared" ca="1" si="0"/>
        <v>102.77588218624874</v>
      </c>
    </row>
    <row r="29" spans="1:49" x14ac:dyDescent="0.25">
      <c r="A29">
        <v>28</v>
      </c>
      <c r="B29" t="s">
        <v>3</v>
      </c>
      <c r="C29" s="2">
        <f t="shared" ca="1" si="0"/>
        <v>90.242980560496733</v>
      </c>
    </row>
    <row r="30" spans="1:49" x14ac:dyDescent="0.25">
      <c r="A30">
        <v>29</v>
      </c>
      <c r="B30" t="s">
        <v>3</v>
      </c>
      <c r="C30" s="2">
        <f t="shared" ca="1" si="0"/>
        <v>94.909179155137892</v>
      </c>
    </row>
    <row r="31" spans="1:49" x14ac:dyDescent="0.25">
      <c r="A31">
        <v>30</v>
      </c>
      <c r="B31" t="s">
        <v>3</v>
      </c>
      <c r="C31" s="2">
        <f t="shared" ca="1" si="0"/>
        <v>140.34852377494957</v>
      </c>
      <c r="AD31" t="s">
        <v>66</v>
      </c>
    </row>
    <row r="32" spans="1:49" x14ac:dyDescent="0.25">
      <c r="A32">
        <v>31</v>
      </c>
      <c r="B32" t="s">
        <v>3</v>
      </c>
      <c r="C32" s="2">
        <f t="shared" ca="1" si="0"/>
        <v>76.240463659194347</v>
      </c>
      <c r="AD32" t="s">
        <v>39</v>
      </c>
      <c r="AJ32" s="1"/>
    </row>
    <row r="33" spans="1:30" x14ac:dyDescent="0.25">
      <c r="A33">
        <v>32</v>
      </c>
      <c r="B33" t="s">
        <v>3</v>
      </c>
      <c r="C33" s="2">
        <f t="shared" ca="1" si="0"/>
        <v>80.3574995773007</v>
      </c>
    </row>
    <row r="34" spans="1:30" x14ac:dyDescent="0.25">
      <c r="A34">
        <v>33</v>
      </c>
      <c r="B34" t="s">
        <v>3</v>
      </c>
      <c r="C34" s="2">
        <f t="shared" ca="1" si="0"/>
        <v>99.433448073910995</v>
      </c>
      <c r="AD34" t="s">
        <v>38</v>
      </c>
    </row>
    <row r="35" spans="1:30" x14ac:dyDescent="0.25">
      <c r="A35">
        <v>34</v>
      </c>
      <c r="B35" t="s">
        <v>3</v>
      </c>
      <c r="C35" s="2">
        <f t="shared" ca="1" si="0"/>
        <v>93.717762246582495</v>
      </c>
    </row>
    <row r="36" spans="1:30" x14ac:dyDescent="0.25">
      <c r="A36">
        <v>35</v>
      </c>
      <c r="B36" t="s">
        <v>1</v>
      </c>
      <c r="C36" s="2">
        <f ca="1">_xlfn.NORM.INV(RAND(),92.5,15)</f>
        <v>90.91942077722652</v>
      </c>
      <c r="AD36" t="s">
        <v>41</v>
      </c>
    </row>
    <row r="37" spans="1:30" x14ac:dyDescent="0.25">
      <c r="A37">
        <v>36</v>
      </c>
      <c r="B37" t="s">
        <v>1</v>
      </c>
      <c r="C37" s="2">
        <f t="shared" ref="C37:C69" ca="1" si="1">_xlfn.NORM.INV(RAND(),92.5,15)</f>
        <v>79.01904235830051</v>
      </c>
      <c r="H37" s="5" t="s">
        <v>7</v>
      </c>
      <c r="I37" s="5" t="s">
        <v>8</v>
      </c>
      <c r="AD37" s="1">
        <f>AVERAGE(AD25,AF25,AH25,AJ25,AL25,AN25,AP25,AR25,AT25,AV25)</f>
        <v>0.7658443103616509</v>
      </c>
    </row>
    <row r="38" spans="1:30" x14ac:dyDescent="0.25">
      <c r="A38">
        <v>37</v>
      </c>
      <c r="B38" t="s">
        <v>1</v>
      </c>
      <c r="C38" s="2">
        <f t="shared" ca="1" si="1"/>
        <v>88.902936409376977</v>
      </c>
      <c r="G38" t="s">
        <v>9</v>
      </c>
      <c r="H38" s="1">
        <f ca="1">AVERAGE(C2:C35)</f>
        <v>99.672173539713455</v>
      </c>
      <c r="I38" s="1">
        <f ca="1">AVERAGE(C36:C69)</f>
        <v>96.345836221685374</v>
      </c>
    </row>
    <row r="39" spans="1:30" x14ac:dyDescent="0.25">
      <c r="A39">
        <v>38</v>
      </c>
      <c r="B39" t="s">
        <v>1</v>
      </c>
      <c r="C39" s="2">
        <f t="shared" ca="1" si="1"/>
        <v>97.566379212522691</v>
      </c>
      <c r="G39" t="s">
        <v>27</v>
      </c>
      <c r="H39" s="1">
        <f ca="1">_xlfn.STDEV.S(C2:C35)</f>
        <v>16.910992674132334</v>
      </c>
      <c r="I39" s="1">
        <f ca="1">_xlfn.STDEV.S(C36:C69)</f>
        <v>13.889366176842314</v>
      </c>
      <c r="AD39" t="s">
        <v>42</v>
      </c>
    </row>
    <row r="40" spans="1:30" x14ac:dyDescent="0.25">
      <c r="A40">
        <v>39</v>
      </c>
      <c r="B40" t="s">
        <v>1</v>
      </c>
      <c r="C40" s="2">
        <f t="shared" ca="1" si="1"/>
        <v>75.222855609746389</v>
      </c>
      <c r="G40" t="s">
        <v>10</v>
      </c>
      <c r="H40" s="2">
        <v>34</v>
      </c>
      <c r="I40" s="2">
        <v>34</v>
      </c>
      <c r="AD40" s="1">
        <f>_xlfn.STDEV.P(AD25,AF25,AH25,AJ25,AL25,AN25,AP25,AR25,AT25,AV25)</f>
        <v>0.2010679007025529</v>
      </c>
    </row>
    <row r="41" spans="1:30" x14ac:dyDescent="0.25">
      <c r="A41">
        <v>40</v>
      </c>
      <c r="B41" t="s">
        <v>1</v>
      </c>
      <c r="C41" s="2">
        <f t="shared" ca="1" si="1"/>
        <v>92.426816773647644</v>
      </c>
      <c r="G41" t="s">
        <v>11</v>
      </c>
      <c r="H41" s="1">
        <f ca="1">_xlfn.CONFIDENCE.T(0.05,H39,34)</f>
        <v>5.900524290209181</v>
      </c>
      <c r="I41" s="1">
        <f ca="1">_xlfn.CONFIDENCE.T(0.05,I39,34)</f>
        <v>4.8462289636863565</v>
      </c>
    </row>
    <row r="42" spans="1:30" x14ac:dyDescent="0.25">
      <c r="A42">
        <v>41</v>
      </c>
      <c r="B42" t="s">
        <v>1</v>
      </c>
      <c r="C42" s="2">
        <f t="shared" ca="1" si="1"/>
        <v>93.487942432117762</v>
      </c>
      <c r="AD42" t="s">
        <v>43</v>
      </c>
    </row>
    <row r="43" spans="1:30" x14ac:dyDescent="0.25">
      <c r="A43">
        <v>42</v>
      </c>
      <c r="B43" t="s">
        <v>1</v>
      </c>
      <c r="C43" s="2">
        <f t="shared" ca="1" si="1"/>
        <v>109.47882068352888</v>
      </c>
      <c r="AD43" t="s">
        <v>65</v>
      </c>
    </row>
    <row r="44" spans="1:30" x14ac:dyDescent="0.25">
      <c r="A44">
        <v>43</v>
      </c>
      <c r="B44" t="s">
        <v>1</v>
      </c>
      <c r="C44" s="2">
        <f t="shared" ca="1" si="1"/>
        <v>116.68269754143988</v>
      </c>
      <c r="G44" t="s">
        <v>5</v>
      </c>
      <c r="H44">
        <f ca="1">SQRT((33*H39^2+33*I39^2)/66)</f>
        <v>15.474110087804222</v>
      </c>
      <c r="AD44" t="s">
        <v>44</v>
      </c>
    </row>
    <row r="45" spans="1:30" x14ac:dyDescent="0.25">
      <c r="A45">
        <v>44</v>
      </c>
      <c r="B45" t="s">
        <v>1</v>
      </c>
      <c r="C45" s="2">
        <f t="shared" ca="1" si="1"/>
        <v>91.031251672764924</v>
      </c>
      <c r="G45" t="s">
        <v>30</v>
      </c>
      <c r="H45" s="1">
        <f ca="1">(H38-I38)/(H44*SQRT(2/34))</f>
        <v>0.88630881070652112</v>
      </c>
      <c r="AD45" t="s">
        <v>45</v>
      </c>
    </row>
    <row r="46" spans="1:30" x14ac:dyDescent="0.25">
      <c r="A46">
        <v>45</v>
      </c>
      <c r="B46" t="s">
        <v>1</v>
      </c>
      <c r="C46" s="2">
        <f t="shared" ca="1" si="1"/>
        <v>92.322513838863799</v>
      </c>
      <c r="G46" t="s">
        <v>31</v>
      </c>
      <c r="H46">
        <f>_xlfn.T.INV.2T(0.05,66)</f>
        <v>1.996564418952312</v>
      </c>
      <c r="AD46" t="s">
        <v>48</v>
      </c>
    </row>
    <row r="47" spans="1:30" x14ac:dyDescent="0.25">
      <c r="A47">
        <v>46</v>
      </c>
      <c r="B47" t="s">
        <v>1</v>
      </c>
      <c r="C47" s="2">
        <f t="shared" ca="1" si="1"/>
        <v>90.92165816866499</v>
      </c>
      <c r="G47" t="s">
        <v>32</v>
      </c>
      <c r="H47" t="str">
        <f ca="1">IF(H45&gt;H46,"ja","nein")</f>
        <v>nein</v>
      </c>
      <c r="AD47" t="s">
        <v>46</v>
      </c>
    </row>
    <row r="48" spans="1:30" x14ac:dyDescent="0.25">
      <c r="A48">
        <v>47</v>
      </c>
      <c r="B48" t="s">
        <v>1</v>
      </c>
      <c r="C48" s="2">
        <f t="shared" ca="1" si="1"/>
        <v>95.083892901311756</v>
      </c>
      <c r="G48" t="s">
        <v>28</v>
      </c>
      <c r="H48">
        <f ca="1">_xlfn.T.TEST(C2:C35,C36:C69,2,2)</f>
        <v>0.37866924911634992</v>
      </c>
      <c r="AD48" t="s">
        <v>47</v>
      </c>
    </row>
    <row r="49" spans="1:30" x14ac:dyDescent="0.25">
      <c r="A49">
        <v>48</v>
      </c>
      <c r="B49" t="s">
        <v>1</v>
      </c>
      <c r="C49" s="2">
        <f t="shared" ca="1" si="1"/>
        <v>71.685412173873658</v>
      </c>
      <c r="G49" t="s">
        <v>33</v>
      </c>
      <c r="H49">
        <f ca="1">_xlfn.T.DIST.2T(H45,66)</f>
        <v>0.37866924911635447</v>
      </c>
      <c r="AD49" t="s">
        <v>51</v>
      </c>
    </row>
    <row r="50" spans="1:30" x14ac:dyDescent="0.25">
      <c r="A50">
        <v>49</v>
      </c>
      <c r="B50" t="s">
        <v>1</v>
      </c>
      <c r="C50" s="2">
        <f t="shared" ca="1" si="1"/>
        <v>100.0954452371743</v>
      </c>
    </row>
    <row r="51" spans="1:30" x14ac:dyDescent="0.25">
      <c r="A51">
        <v>50</v>
      </c>
      <c r="B51" t="s">
        <v>1</v>
      </c>
      <c r="C51" s="2">
        <f t="shared" ca="1" si="1"/>
        <v>88.603028662820861</v>
      </c>
      <c r="AD51" t="s">
        <v>49</v>
      </c>
    </row>
    <row r="52" spans="1:30" x14ac:dyDescent="0.25">
      <c r="A52">
        <v>51</v>
      </c>
      <c r="B52" t="s">
        <v>1</v>
      </c>
      <c r="C52" s="2">
        <f t="shared" ca="1" si="1"/>
        <v>120.55221619918618</v>
      </c>
      <c r="G52" t="s">
        <v>12</v>
      </c>
      <c r="H52" t="str">
        <f ca="1">IF(H48&lt;=0.05,"H1 angenommen","H0 beibehalten")</f>
        <v>H0 beibehalten</v>
      </c>
      <c r="AD52" t="s">
        <v>50</v>
      </c>
    </row>
    <row r="53" spans="1:30" x14ac:dyDescent="0.25">
      <c r="A53">
        <v>52</v>
      </c>
      <c r="B53" t="s">
        <v>1</v>
      </c>
      <c r="C53" s="2">
        <f t="shared" ca="1" si="1"/>
        <v>80.809782663351115</v>
      </c>
      <c r="AD53" t="s">
        <v>52</v>
      </c>
    </row>
    <row r="54" spans="1:30" x14ac:dyDescent="0.25">
      <c r="A54">
        <v>53</v>
      </c>
      <c r="B54" t="s">
        <v>1</v>
      </c>
      <c r="C54" s="2">
        <f t="shared" ca="1" si="1"/>
        <v>120.66396111565385</v>
      </c>
      <c r="G54" t="s">
        <v>4</v>
      </c>
      <c r="H54">
        <f ca="1">(H38-I38)/H44</f>
        <v>0.21496146137991504</v>
      </c>
      <c r="J54" t="s">
        <v>64</v>
      </c>
      <c r="AD54" t="s">
        <v>53</v>
      </c>
    </row>
    <row r="55" spans="1:30" x14ac:dyDescent="0.25">
      <c r="A55">
        <v>54</v>
      </c>
      <c r="B55" t="s">
        <v>1</v>
      </c>
      <c r="C55" s="2">
        <f t="shared" ca="1" si="1"/>
        <v>109.91241069376939</v>
      </c>
      <c r="J55" t="s">
        <v>64</v>
      </c>
      <c r="AD55" t="s">
        <v>54</v>
      </c>
    </row>
    <row r="56" spans="1:30" x14ac:dyDescent="0.25">
      <c r="A56">
        <v>55</v>
      </c>
      <c r="B56" t="s">
        <v>1</v>
      </c>
      <c r="C56" s="2">
        <f t="shared" ca="1" si="1"/>
        <v>83.842358466229896</v>
      </c>
    </row>
    <row r="57" spans="1:30" x14ac:dyDescent="0.25">
      <c r="A57">
        <v>56</v>
      </c>
      <c r="B57" t="s">
        <v>1</v>
      </c>
      <c r="C57" s="2">
        <f t="shared" ca="1" si="1"/>
        <v>124.59058345614478</v>
      </c>
    </row>
    <row r="58" spans="1:30" x14ac:dyDescent="0.25">
      <c r="A58">
        <v>57</v>
      </c>
      <c r="B58" t="s">
        <v>1</v>
      </c>
      <c r="C58" s="2">
        <f t="shared" ca="1" si="1"/>
        <v>97.370557423169089</v>
      </c>
    </row>
    <row r="59" spans="1:30" x14ac:dyDescent="0.25">
      <c r="A59">
        <v>58</v>
      </c>
      <c r="B59" t="s">
        <v>1</v>
      </c>
      <c r="C59" s="2">
        <f t="shared" ca="1" si="1"/>
        <v>99.007708399066701</v>
      </c>
    </row>
    <row r="60" spans="1:30" x14ac:dyDescent="0.25">
      <c r="A60">
        <v>59</v>
      </c>
      <c r="B60" t="s">
        <v>1</v>
      </c>
      <c r="C60" s="2">
        <f t="shared" ca="1" si="1"/>
        <v>105.5484062883984</v>
      </c>
    </row>
    <row r="61" spans="1:30" x14ac:dyDescent="0.25">
      <c r="A61">
        <v>60</v>
      </c>
      <c r="B61" t="s">
        <v>1</v>
      </c>
      <c r="C61" s="2">
        <f t="shared" ca="1" si="1"/>
        <v>97.807744692135387</v>
      </c>
    </row>
    <row r="62" spans="1:30" x14ac:dyDescent="0.25">
      <c r="A62">
        <v>61</v>
      </c>
      <c r="B62" t="s">
        <v>1</v>
      </c>
      <c r="C62" s="2">
        <f t="shared" ca="1" si="1"/>
        <v>99.80790749360682</v>
      </c>
    </row>
    <row r="63" spans="1:30" x14ac:dyDescent="0.25">
      <c r="A63">
        <v>62</v>
      </c>
      <c r="B63" t="s">
        <v>1</v>
      </c>
      <c r="C63" s="2">
        <f t="shared" ca="1" si="1"/>
        <v>70.243459919917356</v>
      </c>
    </row>
    <row r="64" spans="1:30" x14ac:dyDescent="0.25">
      <c r="A64">
        <v>63</v>
      </c>
      <c r="B64" t="s">
        <v>1</v>
      </c>
      <c r="C64" s="2">
        <f t="shared" ca="1" si="1"/>
        <v>116.38545363795136</v>
      </c>
    </row>
    <row r="65" spans="1:3" x14ac:dyDescent="0.25">
      <c r="A65">
        <v>64</v>
      </c>
      <c r="B65" t="s">
        <v>1</v>
      </c>
      <c r="C65" s="2">
        <f t="shared" ca="1" si="1"/>
        <v>87.170433087463408</v>
      </c>
    </row>
    <row r="66" spans="1:3" x14ac:dyDescent="0.25">
      <c r="A66">
        <v>65</v>
      </c>
      <c r="B66" t="s">
        <v>1</v>
      </c>
      <c r="C66" s="2">
        <f t="shared" ca="1" si="1"/>
        <v>86.542911419372018</v>
      </c>
    </row>
    <row r="67" spans="1:3" x14ac:dyDescent="0.25">
      <c r="A67">
        <v>66</v>
      </c>
      <c r="B67" t="s">
        <v>1</v>
      </c>
      <c r="C67" s="2">
        <f t="shared" ca="1" si="1"/>
        <v>101.51469940459047</v>
      </c>
    </row>
    <row r="68" spans="1:3" x14ac:dyDescent="0.25">
      <c r="A68">
        <v>67</v>
      </c>
      <c r="B68" t="s">
        <v>1</v>
      </c>
      <c r="C68" s="2">
        <f t="shared" ca="1" si="1"/>
        <v>90.735441327502485</v>
      </c>
    </row>
    <row r="69" spans="1:3" x14ac:dyDescent="0.25">
      <c r="A69">
        <v>68</v>
      </c>
      <c r="B69" t="s">
        <v>1</v>
      </c>
      <c r="C69" s="2">
        <f t="shared" ca="1" si="1"/>
        <v>109.80228139641278</v>
      </c>
    </row>
    <row r="71" spans="1:3" x14ac:dyDescent="0.25">
      <c r="C71" s="2"/>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73"/>
  <sheetViews>
    <sheetView topLeftCell="AC1" workbookViewId="0">
      <selection activeCell="H52" sqref="H52"/>
    </sheetView>
  </sheetViews>
  <sheetFormatPr baseColWidth="10" defaultColWidth="9.140625" defaultRowHeight="15" x14ac:dyDescent="0.25"/>
  <cols>
    <col min="2" max="2" width="12.140625" customWidth="1"/>
    <col min="3" max="3" width="15.140625" customWidth="1"/>
    <col min="7" max="7" width="26.85546875" customWidth="1"/>
    <col min="8" max="8" width="11.85546875" bestFit="1" customWidth="1"/>
    <col min="30" max="30" width="29.28515625" customWidth="1"/>
    <col min="31" max="31" width="13.42578125" customWidth="1"/>
    <col min="32" max="32" width="12.28515625" customWidth="1"/>
    <col min="33" max="33" width="11.5703125" customWidth="1"/>
    <col min="34" max="34" width="10" customWidth="1"/>
    <col min="35" max="35" width="12.85546875" customWidth="1"/>
    <col min="36" max="36" width="11" customWidth="1"/>
    <col min="37" max="37" width="10.85546875" customWidth="1"/>
    <col min="38" max="38" width="11.140625" customWidth="1"/>
    <col min="39" max="39" width="10" customWidth="1"/>
    <col min="40" max="40" width="10.28515625" customWidth="1"/>
    <col min="41" max="41" width="10.85546875" customWidth="1"/>
    <col min="42" max="42" width="11" customWidth="1"/>
    <col min="43" max="43" width="11.28515625" customWidth="1"/>
    <col min="44" max="44" width="11" customWidth="1"/>
    <col min="45" max="45" width="10.5703125" customWidth="1"/>
    <col min="46" max="46" width="11.7109375" customWidth="1"/>
    <col min="47" max="47" width="10.7109375" customWidth="1"/>
    <col min="48" max="48" width="11" customWidth="1"/>
    <col min="49" max="49" width="10.42578125" customWidth="1"/>
    <col min="50" max="50" width="10.85546875" customWidth="1"/>
  </cols>
  <sheetData>
    <row r="1" spans="1:50" x14ac:dyDescent="0.25">
      <c r="A1" s="3" t="s">
        <v>6</v>
      </c>
      <c r="B1" s="3" t="s">
        <v>0</v>
      </c>
      <c r="C1" s="3" t="s">
        <v>2</v>
      </c>
    </row>
    <row r="2" spans="1:50" x14ac:dyDescent="0.25">
      <c r="A2">
        <v>1</v>
      </c>
      <c r="B2" t="s">
        <v>3</v>
      </c>
      <c r="C2" s="2">
        <f ca="1">_xlfn.NORM.INV(RAND(),100,15)</f>
        <v>118.75702216892545</v>
      </c>
    </row>
    <row r="3" spans="1:50" x14ac:dyDescent="0.25">
      <c r="A3">
        <v>2</v>
      </c>
      <c r="B3" t="s">
        <v>3</v>
      </c>
      <c r="C3" s="2">
        <f t="shared" ref="C3:C36" ca="1" si="0">_xlfn.NORM.INV(RAND(),100,15)</f>
        <v>102.03005262176255</v>
      </c>
    </row>
    <row r="4" spans="1:50" x14ac:dyDescent="0.25">
      <c r="A4">
        <v>3</v>
      </c>
      <c r="B4" t="s">
        <v>3</v>
      </c>
      <c r="C4" s="2">
        <f t="shared" ca="1" si="0"/>
        <v>88.113379132139443</v>
      </c>
      <c r="G4" s="6" t="s">
        <v>14</v>
      </c>
      <c r="H4" s="7"/>
      <c r="I4" s="7"/>
      <c r="J4" s="7"/>
      <c r="K4" s="7"/>
      <c r="L4" s="7"/>
      <c r="M4" s="7"/>
      <c r="N4" s="7"/>
      <c r="O4" s="7"/>
      <c r="P4" s="7"/>
      <c r="Q4" s="7"/>
      <c r="R4" s="7"/>
      <c r="S4" s="7"/>
      <c r="T4" s="7"/>
      <c r="U4" s="7"/>
      <c r="V4" s="7"/>
      <c r="W4" s="7"/>
      <c r="X4" s="7"/>
      <c r="Y4" s="8"/>
      <c r="AD4" s="3" t="s">
        <v>55</v>
      </c>
    </row>
    <row r="5" spans="1:50" x14ac:dyDescent="0.25">
      <c r="A5">
        <v>4</v>
      </c>
      <c r="B5" t="s">
        <v>3</v>
      </c>
      <c r="C5" s="2">
        <f t="shared" ca="1" si="0"/>
        <v>89.272399542613144</v>
      </c>
      <c r="G5" s="9"/>
      <c r="H5" s="10"/>
      <c r="I5" s="10"/>
      <c r="J5" s="10"/>
      <c r="K5" s="10"/>
      <c r="L5" s="10"/>
      <c r="M5" s="10"/>
      <c r="N5" s="10"/>
      <c r="O5" s="10"/>
      <c r="P5" s="10"/>
      <c r="Q5" s="10"/>
      <c r="R5" s="10"/>
      <c r="S5" s="10"/>
      <c r="T5" s="10"/>
      <c r="U5" s="10"/>
      <c r="V5" s="10"/>
      <c r="W5" s="10"/>
      <c r="X5" s="10"/>
      <c r="Y5" s="11"/>
    </row>
    <row r="6" spans="1:50" x14ac:dyDescent="0.25">
      <c r="A6">
        <v>5</v>
      </c>
      <c r="B6" t="s">
        <v>3</v>
      </c>
      <c r="C6" s="2">
        <f t="shared" ca="1" si="0"/>
        <v>107.68957234100618</v>
      </c>
      <c r="G6" s="9" t="s">
        <v>15</v>
      </c>
      <c r="H6" s="10"/>
      <c r="I6" s="10"/>
      <c r="J6" s="10"/>
      <c r="K6" s="10"/>
      <c r="L6" s="10"/>
      <c r="M6" s="10"/>
      <c r="N6" s="10"/>
      <c r="O6" s="10"/>
      <c r="P6" s="10"/>
      <c r="Q6" s="10"/>
      <c r="R6" s="10"/>
      <c r="S6" s="10"/>
      <c r="T6" s="10"/>
      <c r="U6" s="10"/>
      <c r="V6" s="10"/>
      <c r="W6" s="10"/>
      <c r="X6" s="10"/>
      <c r="Y6" s="11"/>
      <c r="AE6" s="17">
        <v>1</v>
      </c>
      <c r="AF6" s="17"/>
      <c r="AG6" s="17">
        <v>2</v>
      </c>
      <c r="AH6" s="17"/>
      <c r="AI6" s="17">
        <v>3</v>
      </c>
      <c r="AJ6" s="17"/>
      <c r="AK6" s="17">
        <v>4</v>
      </c>
      <c r="AL6" s="18"/>
      <c r="AM6" s="17">
        <v>5</v>
      </c>
      <c r="AN6" s="18"/>
      <c r="AO6" s="17">
        <v>6</v>
      </c>
      <c r="AP6" s="18"/>
      <c r="AQ6" s="17">
        <v>7</v>
      </c>
      <c r="AR6" s="18"/>
      <c r="AS6" s="17">
        <v>8</v>
      </c>
      <c r="AT6" s="18"/>
      <c r="AU6" s="17">
        <v>9</v>
      </c>
      <c r="AV6" s="18"/>
      <c r="AW6" s="17">
        <v>10</v>
      </c>
      <c r="AX6" s="18"/>
    </row>
    <row r="7" spans="1:50" x14ac:dyDescent="0.25">
      <c r="A7">
        <v>6</v>
      </c>
      <c r="B7" t="s">
        <v>3</v>
      </c>
      <c r="C7" s="2">
        <f t="shared" ca="1" si="0"/>
        <v>114.25693100952998</v>
      </c>
      <c r="G7" s="9" t="s">
        <v>16</v>
      </c>
      <c r="H7" s="10"/>
      <c r="I7" s="10"/>
      <c r="J7" s="10"/>
      <c r="K7" s="10"/>
      <c r="L7" s="10"/>
      <c r="M7" s="10"/>
      <c r="N7" s="10"/>
      <c r="O7" s="10"/>
      <c r="P7" s="10"/>
      <c r="Q7" s="10"/>
      <c r="R7" s="10"/>
      <c r="S7" s="10"/>
      <c r="T7" s="10"/>
      <c r="U7" s="10"/>
      <c r="V7" s="10"/>
      <c r="W7" s="10"/>
      <c r="X7" s="10"/>
      <c r="Y7" s="11"/>
      <c r="AE7" s="15" t="s">
        <v>7</v>
      </c>
      <c r="AF7" s="3" t="s">
        <v>8</v>
      </c>
      <c r="AG7" s="15" t="s">
        <v>7</v>
      </c>
      <c r="AH7" s="3" t="s">
        <v>8</v>
      </c>
      <c r="AI7" s="15" t="s">
        <v>7</v>
      </c>
      <c r="AJ7" s="3" t="s">
        <v>8</v>
      </c>
      <c r="AK7" s="15" t="s">
        <v>7</v>
      </c>
      <c r="AL7" s="3" t="s">
        <v>8</v>
      </c>
      <c r="AM7" s="15" t="s">
        <v>7</v>
      </c>
      <c r="AN7" s="3" t="s">
        <v>8</v>
      </c>
      <c r="AO7" s="15" t="s">
        <v>7</v>
      </c>
      <c r="AP7" s="3" t="s">
        <v>8</v>
      </c>
      <c r="AQ7" s="15" t="s">
        <v>7</v>
      </c>
      <c r="AR7" s="3" t="s">
        <v>8</v>
      </c>
      <c r="AS7" s="15" t="s">
        <v>7</v>
      </c>
      <c r="AT7" s="3" t="s">
        <v>8</v>
      </c>
      <c r="AU7" s="15" t="s">
        <v>7</v>
      </c>
      <c r="AV7" s="3" t="s">
        <v>8</v>
      </c>
      <c r="AW7" s="15" t="s">
        <v>7</v>
      </c>
      <c r="AX7" s="3" t="s">
        <v>8</v>
      </c>
    </row>
    <row r="8" spans="1:50" x14ac:dyDescent="0.25">
      <c r="A8">
        <v>7</v>
      </c>
      <c r="B8" t="s">
        <v>3</v>
      </c>
      <c r="C8" s="2">
        <f t="shared" ca="1" si="0"/>
        <v>79.962377760425198</v>
      </c>
      <c r="G8" s="9" t="s">
        <v>17</v>
      </c>
      <c r="H8" s="10"/>
      <c r="I8" s="10"/>
      <c r="J8" s="10"/>
      <c r="K8" s="10"/>
      <c r="L8" s="10"/>
      <c r="M8" s="10"/>
      <c r="N8" s="10"/>
      <c r="O8" s="10"/>
      <c r="P8" s="10"/>
      <c r="Q8" s="10"/>
      <c r="R8" s="10"/>
      <c r="S8" s="10"/>
      <c r="T8" s="10"/>
      <c r="U8" s="10"/>
      <c r="V8" s="10"/>
      <c r="W8" s="10"/>
      <c r="X8" s="10"/>
      <c r="Y8" s="11"/>
      <c r="AD8" s="3" t="s">
        <v>9</v>
      </c>
      <c r="AE8" s="16">
        <v>99.940383542383827</v>
      </c>
      <c r="AF8" s="1">
        <v>94.761626666514147</v>
      </c>
      <c r="AG8" s="16">
        <v>99.385621039970047</v>
      </c>
      <c r="AH8" s="1">
        <v>91.436402626360405</v>
      </c>
      <c r="AI8" s="16">
        <v>100.62151270711725</v>
      </c>
      <c r="AJ8" s="1">
        <v>92.931045172369707</v>
      </c>
      <c r="AK8" s="16">
        <v>100.57503178951777</v>
      </c>
      <c r="AL8" s="1">
        <v>92.866700540877488</v>
      </c>
      <c r="AM8" s="16">
        <v>100.57170276318443</v>
      </c>
      <c r="AN8" s="1">
        <v>95.317627849550561</v>
      </c>
      <c r="AO8" s="16">
        <v>100.6040274400365</v>
      </c>
      <c r="AP8" s="1">
        <v>91.341571451637364</v>
      </c>
      <c r="AQ8" s="16">
        <v>101.47925090771425</v>
      </c>
      <c r="AR8" s="1">
        <v>92.069969325429184</v>
      </c>
      <c r="AS8" s="16">
        <v>100.60738284844228</v>
      </c>
      <c r="AT8" s="1">
        <v>88.47594800955585</v>
      </c>
      <c r="AU8" s="16">
        <v>98.960235749919306</v>
      </c>
      <c r="AV8" s="1">
        <v>91.344936461887514</v>
      </c>
      <c r="AW8" s="16">
        <v>99.33810617278786</v>
      </c>
      <c r="AX8" s="1">
        <v>92.026926134721094</v>
      </c>
    </row>
    <row r="9" spans="1:50" x14ac:dyDescent="0.25">
      <c r="A9">
        <v>8</v>
      </c>
      <c r="B9" t="s">
        <v>3</v>
      </c>
      <c r="C9" s="2">
        <f t="shared" ca="1" si="0"/>
        <v>119.36735014491046</v>
      </c>
      <c r="G9" s="9"/>
      <c r="H9" s="10"/>
      <c r="I9" s="10"/>
      <c r="J9" s="10"/>
      <c r="K9" s="10"/>
      <c r="L9" s="10"/>
      <c r="M9" s="10"/>
      <c r="N9" s="10"/>
      <c r="O9" s="10"/>
      <c r="P9" s="10"/>
      <c r="Q9" s="10"/>
      <c r="R9" s="10"/>
      <c r="S9" s="10"/>
      <c r="T9" s="10"/>
      <c r="U9" s="10"/>
      <c r="V9" s="10"/>
      <c r="W9" s="10"/>
      <c r="X9" s="10"/>
      <c r="Y9" s="11"/>
      <c r="AD9" s="3" t="s">
        <v>27</v>
      </c>
      <c r="AE9" s="16">
        <v>17.263228581490768</v>
      </c>
      <c r="AF9" s="1">
        <v>15.131880760178031</v>
      </c>
      <c r="AG9" s="16">
        <v>14.708206352208023</v>
      </c>
      <c r="AH9" s="1">
        <v>14.950045780842864</v>
      </c>
      <c r="AI9" s="16">
        <v>14.329029810096614</v>
      </c>
      <c r="AJ9" s="1">
        <v>14.515948364153932</v>
      </c>
      <c r="AK9" s="16">
        <v>14.145874133863268</v>
      </c>
      <c r="AL9" s="1">
        <v>14.842390915120426</v>
      </c>
      <c r="AM9" s="16">
        <v>15.207660109091838</v>
      </c>
      <c r="AN9" s="1">
        <v>15.592908308980903</v>
      </c>
      <c r="AO9" s="16">
        <v>15.705171769215571</v>
      </c>
      <c r="AP9" s="1">
        <v>12.742132637945083</v>
      </c>
      <c r="AQ9" s="16">
        <v>15.501470896766747</v>
      </c>
      <c r="AR9" s="1">
        <v>15.129602396950427</v>
      </c>
      <c r="AS9" s="16">
        <v>12.628784807374947</v>
      </c>
      <c r="AT9" s="1">
        <v>13.953172525737051</v>
      </c>
      <c r="AU9" s="16">
        <v>13.148401692670213</v>
      </c>
      <c r="AV9" s="1">
        <v>15.517011375876416</v>
      </c>
      <c r="AW9" s="16">
        <v>15.541877534155354</v>
      </c>
      <c r="AX9" s="1">
        <v>16.312995059674723</v>
      </c>
    </row>
    <row r="10" spans="1:50" x14ac:dyDescent="0.25">
      <c r="A10">
        <v>9</v>
      </c>
      <c r="B10" t="s">
        <v>3</v>
      </c>
      <c r="C10" s="2">
        <f t="shared" ca="1" si="0"/>
        <v>114.67545114192214</v>
      </c>
      <c r="G10" s="9" t="s">
        <v>18</v>
      </c>
      <c r="H10" s="10"/>
      <c r="I10" s="10"/>
      <c r="J10" s="10"/>
      <c r="K10" s="10"/>
      <c r="L10" s="10"/>
      <c r="M10" s="10"/>
      <c r="N10" s="10"/>
      <c r="O10" s="10"/>
      <c r="P10" s="10"/>
      <c r="Q10" s="10"/>
      <c r="R10" s="10"/>
      <c r="S10" s="10"/>
      <c r="T10" s="10"/>
      <c r="U10" s="10"/>
      <c r="V10" s="10"/>
      <c r="W10" s="10"/>
      <c r="X10" s="10"/>
      <c r="Y10" s="11"/>
      <c r="AD10" s="3" t="s">
        <v>10</v>
      </c>
      <c r="AE10" s="16">
        <v>86</v>
      </c>
      <c r="AF10" s="1">
        <v>86</v>
      </c>
      <c r="AG10" s="16">
        <v>86</v>
      </c>
      <c r="AH10" s="1">
        <v>86</v>
      </c>
      <c r="AI10" s="16">
        <v>86</v>
      </c>
      <c r="AJ10" s="1">
        <v>86</v>
      </c>
      <c r="AK10" s="16">
        <v>86</v>
      </c>
      <c r="AL10" s="1">
        <v>86</v>
      </c>
      <c r="AM10" s="16">
        <v>86</v>
      </c>
      <c r="AN10" s="1">
        <v>86</v>
      </c>
      <c r="AO10" s="16">
        <v>86</v>
      </c>
      <c r="AP10" s="1">
        <v>86</v>
      </c>
      <c r="AQ10" s="16">
        <v>86</v>
      </c>
      <c r="AR10" s="1">
        <v>86</v>
      </c>
      <c r="AS10" s="16">
        <v>86</v>
      </c>
      <c r="AT10" s="1">
        <v>86</v>
      </c>
      <c r="AU10" s="16">
        <v>86</v>
      </c>
      <c r="AV10" s="1">
        <v>86</v>
      </c>
      <c r="AW10" s="16">
        <v>86</v>
      </c>
      <c r="AX10" s="1">
        <v>86</v>
      </c>
    </row>
    <row r="11" spans="1:50" x14ac:dyDescent="0.25">
      <c r="A11">
        <v>10</v>
      </c>
      <c r="B11" t="s">
        <v>3</v>
      </c>
      <c r="C11" s="2">
        <f t="shared" ca="1" si="0"/>
        <v>90.213170787128902</v>
      </c>
      <c r="G11" s="9" t="s">
        <v>19</v>
      </c>
      <c r="H11" s="10"/>
      <c r="I11" s="10"/>
      <c r="J11" s="10"/>
      <c r="K11" s="10"/>
      <c r="L11" s="10"/>
      <c r="M11" s="10"/>
      <c r="N11" s="10"/>
      <c r="O11" s="10"/>
      <c r="P11" s="10"/>
      <c r="Q11" s="10"/>
      <c r="R11" s="10"/>
      <c r="S11" s="10"/>
      <c r="T11" s="10"/>
      <c r="U11" s="10"/>
      <c r="V11" s="10"/>
      <c r="W11" s="10"/>
      <c r="X11" s="10"/>
      <c r="Y11" s="11"/>
      <c r="AD11" s="3" t="s">
        <v>11</v>
      </c>
      <c r="AE11" s="16">
        <v>3.7012438439960813</v>
      </c>
      <c r="AF11" s="1">
        <v>3.2442819283376023</v>
      </c>
      <c r="AG11" s="16">
        <v>3.1534459478629544</v>
      </c>
      <c r="AH11" s="1">
        <v>3.2052964283362271</v>
      </c>
      <c r="AI11" s="16">
        <v>3.0721503295113388</v>
      </c>
      <c r="AJ11" s="1">
        <v>3.1122257501817843</v>
      </c>
      <c r="AK11" s="16">
        <v>3.0328816715108049</v>
      </c>
      <c r="AL11" s="1">
        <v>3.1822151775058578</v>
      </c>
      <c r="AM11" s="16">
        <v>3.2605290542645555</v>
      </c>
      <c r="AN11" s="1">
        <v>3.3431264387294051</v>
      </c>
      <c r="AO11" s="16">
        <v>3.367195774261738</v>
      </c>
      <c r="AP11" s="1">
        <v>2.7319188738624192</v>
      </c>
      <c r="AQ11" s="16">
        <v>3.3235222171047529</v>
      </c>
      <c r="AR11" s="1">
        <v>3.2437934462538052</v>
      </c>
      <c r="AS11" s="16">
        <v>2.7076170488505071</v>
      </c>
      <c r="AT11" s="1">
        <v>2.9915663614899421</v>
      </c>
      <c r="AU11" s="16">
        <v>2.8190231389023737</v>
      </c>
      <c r="AV11" s="1">
        <v>3.3268541026999587</v>
      </c>
      <c r="AW11" s="16">
        <v>3.3321854180341268</v>
      </c>
      <c r="AX11" s="1">
        <v>3.497513356597493</v>
      </c>
    </row>
    <row r="12" spans="1:50" x14ac:dyDescent="0.25">
      <c r="A12">
        <v>11</v>
      </c>
      <c r="B12" t="s">
        <v>3</v>
      </c>
      <c r="C12" s="2">
        <f t="shared" ca="1" si="0"/>
        <v>106.93036552706469</v>
      </c>
      <c r="G12" s="9" t="s">
        <v>20</v>
      </c>
      <c r="H12" s="10"/>
      <c r="I12" s="10"/>
      <c r="J12" s="10"/>
      <c r="K12" s="10"/>
      <c r="L12" s="10"/>
      <c r="M12" s="10"/>
      <c r="N12" s="10"/>
      <c r="O12" s="10"/>
      <c r="P12" s="10"/>
      <c r="Q12" s="10"/>
      <c r="R12" s="10"/>
      <c r="S12" s="10"/>
      <c r="T12" s="10"/>
      <c r="U12" s="10"/>
      <c r="V12" s="10"/>
      <c r="W12" s="10"/>
      <c r="X12" s="10"/>
      <c r="Y12" s="11"/>
      <c r="AD12" s="3"/>
      <c r="AE12" s="16"/>
      <c r="AF12" s="1"/>
      <c r="AG12" s="16"/>
      <c r="AH12" s="1"/>
      <c r="AI12" s="16"/>
      <c r="AJ12" s="1"/>
      <c r="AK12" s="16"/>
      <c r="AL12" s="1"/>
      <c r="AM12" s="16"/>
      <c r="AN12" s="1"/>
      <c r="AO12" s="16"/>
      <c r="AP12" s="1"/>
      <c r="AQ12" s="16"/>
      <c r="AR12" s="1"/>
      <c r="AS12" s="16"/>
      <c r="AT12" s="1"/>
      <c r="AU12" s="16"/>
      <c r="AV12" s="1"/>
      <c r="AW12" s="16"/>
      <c r="AX12" s="1"/>
    </row>
    <row r="13" spans="1:50" x14ac:dyDescent="0.25">
      <c r="A13">
        <v>12</v>
      </c>
      <c r="B13" t="s">
        <v>3</v>
      </c>
      <c r="C13" s="2">
        <f t="shared" ca="1" si="0"/>
        <v>103.01336899439592</v>
      </c>
      <c r="G13" s="9"/>
      <c r="H13" s="10"/>
      <c r="I13" s="10"/>
      <c r="J13" s="10"/>
      <c r="K13" s="10"/>
      <c r="L13" s="10"/>
      <c r="M13" s="10"/>
      <c r="N13" s="10"/>
      <c r="O13" s="10"/>
      <c r="P13" s="10"/>
      <c r="Q13" s="10"/>
      <c r="R13" s="10"/>
      <c r="S13" s="10"/>
      <c r="T13" s="10"/>
      <c r="U13" s="10"/>
      <c r="V13" s="10"/>
      <c r="W13" s="10"/>
      <c r="X13" s="10"/>
      <c r="Y13" s="11"/>
      <c r="AD13" s="3"/>
      <c r="AE13" s="16"/>
      <c r="AF13" s="1"/>
      <c r="AG13" s="16"/>
      <c r="AH13" s="1"/>
      <c r="AI13" s="16"/>
      <c r="AJ13" s="1"/>
      <c r="AK13" s="16"/>
      <c r="AL13" s="1"/>
      <c r="AM13" s="16"/>
      <c r="AN13" s="1"/>
      <c r="AO13" s="16"/>
      <c r="AP13" s="1"/>
      <c r="AQ13" s="16"/>
      <c r="AR13" s="1"/>
      <c r="AS13" s="16"/>
      <c r="AT13" s="1"/>
      <c r="AU13" s="16"/>
      <c r="AV13" s="1"/>
      <c r="AW13" s="16"/>
      <c r="AX13" s="1"/>
    </row>
    <row r="14" spans="1:50" x14ac:dyDescent="0.25">
      <c r="A14">
        <v>13</v>
      </c>
      <c r="B14" t="s">
        <v>3</v>
      </c>
      <c r="C14" s="2">
        <f t="shared" ca="1" si="0"/>
        <v>77.471761107475061</v>
      </c>
      <c r="G14" s="9" t="s">
        <v>23</v>
      </c>
      <c r="H14" s="10"/>
      <c r="I14" s="10"/>
      <c r="J14" s="10"/>
      <c r="K14" s="10"/>
      <c r="L14" s="10"/>
      <c r="M14" s="10"/>
      <c r="N14" s="10"/>
      <c r="O14" s="10"/>
      <c r="P14" s="10"/>
      <c r="Q14" s="10"/>
      <c r="R14" s="10"/>
      <c r="S14" s="10"/>
      <c r="T14" s="10"/>
      <c r="U14" s="10"/>
      <c r="V14" s="10"/>
      <c r="W14" s="10"/>
      <c r="X14" s="10"/>
      <c r="Y14" s="11"/>
      <c r="AD14" s="3" t="s">
        <v>5</v>
      </c>
      <c r="AE14" s="16">
        <v>16.232573369571533</v>
      </c>
      <c r="AF14" s="1"/>
      <c r="AG14" s="16">
        <v>14.829619060320294</v>
      </c>
      <c r="AH14" s="1"/>
      <c r="AI14" s="16">
        <v>14.422791897018771</v>
      </c>
      <c r="AJ14" s="1"/>
      <c r="AK14" s="16">
        <v>14.498315817507066</v>
      </c>
      <c r="AL14" s="1"/>
      <c r="AM14" s="16">
        <v>15.40148881644156</v>
      </c>
      <c r="AN14" s="1"/>
      <c r="AO14" s="16">
        <v>14.30060076471529</v>
      </c>
      <c r="AP14" s="1"/>
      <c r="AQ14" s="16">
        <v>15.316665248237205</v>
      </c>
      <c r="AR14" s="1"/>
      <c r="AS14" s="16">
        <v>13.30746462035439</v>
      </c>
      <c r="AT14" s="1"/>
      <c r="AU14" s="16">
        <v>14.381552578057958</v>
      </c>
      <c r="AV14" s="1"/>
      <c r="AW14" s="16">
        <v>15.932102264039965</v>
      </c>
      <c r="AX14" s="1"/>
    </row>
    <row r="15" spans="1:50" x14ac:dyDescent="0.25">
      <c r="A15">
        <v>14</v>
      </c>
      <c r="B15" t="s">
        <v>3</v>
      </c>
      <c r="C15" s="2">
        <f t="shared" ca="1" si="0"/>
        <v>106.15012361531281</v>
      </c>
      <c r="G15" s="9" t="s">
        <v>21</v>
      </c>
      <c r="H15" s="10"/>
      <c r="I15" s="10"/>
      <c r="J15" s="10"/>
      <c r="K15" s="10"/>
      <c r="L15" s="10"/>
      <c r="M15" s="10"/>
      <c r="N15" s="10"/>
      <c r="O15" s="10"/>
      <c r="P15" s="10"/>
      <c r="Q15" s="10"/>
      <c r="R15" s="10"/>
      <c r="S15" s="10"/>
      <c r="T15" s="10"/>
      <c r="U15" s="10"/>
      <c r="V15" s="10"/>
      <c r="W15" s="10"/>
      <c r="X15" s="10"/>
      <c r="Y15" s="11"/>
      <c r="AD15" s="3" t="s">
        <v>30</v>
      </c>
      <c r="AE15" s="16">
        <v>2.0920515233573278</v>
      </c>
      <c r="AF15" s="1"/>
      <c r="AG15" s="16">
        <v>3.5150269775283669</v>
      </c>
      <c r="AH15" s="1"/>
      <c r="AI15" s="16">
        <v>3.4965330181787704</v>
      </c>
      <c r="AJ15" s="1"/>
      <c r="AK15" s="16">
        <v>3.4863986220301593</v>
      </c>
      <c r="AL15" s="1"/>
      <c r="AM15" s="16">
        <v>2.2370092696136967</v>
      </c>
      <c r="AN15" s="1"/>
      <c r="AO15" s="16">
        <v>4.2472331566546959</v>
      </c>
      <c r="AP15" s="1"/>
      <c r="AQ15" s="16">
        <v>4.0283432805833819</v>
      </c>
      <c r="AR15" s="1"/>
      <c r="AS15" s="16">
        <v>5.9779334709555529</v>
      </c>
      <c r="AT15" s="1"/>
      <c r="AU15" s="16">
        <v>3.4722855306747835</v>
      </c>
      <c r="AV15" s="1"/>
      <c r="AW15" s="16">
        <v>3.0091831476588693</v>
      </c>
      <c r="AX15" s="1"/>
    </row>
    <row r="16" spans="1:50" x14ac:dyDescent="0.25">
      <c r="A16">
        <v>15</v>
      </c>
      <c r="B16" t="s">
        <v>3</v>
      </c>
      <c r="C16" s="2">
        <f t="shared" ca="1" si="0"/>
        <v>115.80019799542416</v>
      </c>
      <c r="G16" s="9"/>
      <c r="H16" s="10"/>
      <c r="I16" s="10"/>
      <c r="J16" s="10"/>
      <c r="K16" s="10"/>
      <c r="L16" s="10"/>
      <c r="M16" s="10"/>
      <c r="N16" s="10"/>
      <c r="O16" s="10"/>
      <c r="P16" s="10"/>
      <c r="Q16" s="10"/>
      <c r="R16" s="10"/>
      <c r="S16" s="10"/>
      <c r="T16" s="10"/>
      <c r="U16" s="10"/>
      <c r="V16" s="10"/>
      <c r="W16" s="10"/>
      <c r="X16" s="10"/>
      <c r="Y16" s="11"/>
      <c r="AD16" s="3" t="s">
        <v>31</v>
      </c>
      <c r="AE16" s="16">
        <v>1.974016707630968</v>
      </c>
      <c r="AF16" s="1"/>
      <c r="AG16" s="16">
        <v>1.974016707630968</v>
      </c>
      <c r="AH16" s="1"/>
      <c r="AI16" s="16">
        <v>1.974016707630968</v>
      </c>
      <c r="AJ16" s="1"/>
      <c r="AK16" s="16">
        <v>1.974016707630968</v>
      </c>
      <c r="AL16" s="1"/>
      <c r="AM16" s="16">
        <v>1.974016707630968</v>
      </c>
      <c r="AN16" s="1"/>
      <c r="AO16" s="16">
        <v>1.974016707630968</v>
      </c>
      <c r="AP16" s="1"/>
      <c r="AQ16" s="16">
        <v>1.974016707630968</v>
      </c>
      <c r="AR16" s="1"/>
      <c r="AS16" s="16">
        <v>1.974016707630968</v>
      </c>
      <c r="AT16" s="1"/>
      <c r="AU16" s="16">
        <v>1.974016707630968</v>
      </c>
      <c r="AV16" s="1"/>
      <c r="AW16" s="16">
        <v>1.974016707630968</v>
      </c>
      <c r="AX16" s="1"/>
    </row>
    <row r="17" spans="1:50" x14ac:dyDescent="0.25">
      <c r="A17">
        <v>16</v>
      </c>
      <c r="B17" t="s">
        <v>3</v>
      </c>
      <c r="C17" s="2">
        <f t="shared" ca="1" si="0"/>
        <v>100.39264857432271</v>
      </c>
      <c r="G17" s="9" t="s">
        <v>22</v>
      </c>
      <c r="H17" s="10"/>
      <c r="I17" s="10"/>
      <c r="J17" s="10"/>
      <c r="K17" s="10"/>
      <c r="L17" s="10"/>
      <c r="M17" s="10"/>
      <c r="N17" s="10"/>
      <c r="O17" s="10"/>
      <c r="P17" s="10"/>
      <c r="Q17" s="10"/>
      <c r="R17" s="10"/>
      <c r="S17" s="10"/>
      <c r="T17" s="10"/>
      <c r="U17" s="10"/>
      <c r="V17" s="10"/>
      <c r="W17" s="10"/>
      <c r="X17" s="10"/>
      <c r="Y17" s="11"/>
      <c r="AD17" s="3" t="s">
        <v>32</v>
      </c>
      <c r="AE17" s="16" t="s">
        <v>34</v>
      </c>
      <c r="AF17" s="1"/>
      <c r="AG17" s="16" t="s">
        <v>34</v>
      </c>
      <c r="AH17" s="1"/>
      <c r="AI17" s="16" t="s">
        <v>34</v>
      </c>
      <c r="AJ17" s="1"/>
      <c r="AK17" s="16" t="s">
        <v>34</v>
      </c>
      <c r="AL17" s="1"/>
      <c r="AM17" s="16" t="s">
        <v>34</v>
      </c>
      <c r="AN17" s="1"/>
      <c r="AO17" s="16" t="s">
        <v>34</v>
      </c>
      <c r="AP17" s="1"/>
      <c r="AQ17" s="16" t="s">
        <v>34</v>
      </c>
      <c r="AR17" s="1"/>
      <c r="AS17" s="16" t="s">
        <v>34</v>
      </c>
      <c r="AT17" s="1"/>
      <c r="AU17" s="16" t="s">
        <v>34</v>
      </c>
      <c r="AV17" s="1"/>
      <c r="AW17" s="16" t="s">
        <v>34</v>
      </c>
      <c r="AX17" s="1"/>
    </row>
    <row r="18" spans="1:50" x14ac:dyDescent="0.25">
      <c r="A18">
        <v>17</v>
      </c>
      <c r="B18" t="s">
        <v>3</v>
      </c>
      <c r="C18" s="2">
        <f t="shared" ca="1" si="0"/>
        <v>78.256786870793661</v>
      </c>
      <c r="G18" s="9" t="s">
        <v>24</v>
      </c>
      <c r="H18" s="10"/>
      <c r="I18" s="10"/>
      <c r="J18" s="10"/>
      <c r="K18" s="10"/>
      <c r="L18" s="10"/>
      <c r="M18" s="10"/>
      <c r="N18" s="10"/>
      <c r="O18" s="10"/>
      <c r="P18" s="10"/>
      <c r="Q18" s="10"/>
      <c r="R18" s="10"/>
      <c r="S18" s="10"/>
      <c r="T18" s="10"/>
      <c r="U18" s="10"/>
      <c r="V18" s="10"/>
      <c r="W18" s="10"/>
      <c r="X18" s="10"/>
      <c r="Y18" s="11"/>
      <c r="AD18" s="3" t="s">
        <v>28</v>
      </c>
      <c r="AE18" s="16">
        <v>3.7919597773617711E-2</v>
      </c>
      <c r="AF18" s="1"/>
      <c r="AG18" s="16">
        <v>5.6368390415853455E-4</v>
      </c>
      <c r="AH18" s="1"/>
      <c r="AI18" s="16">
        <v>6.0139353139615297E-4</v>
      </c>
      <c r="AJ18" s="1"/>
      <c r="AK18" s="16">
        <v>6.2304985331331484E-4</v>
      </c>
      <c r="AL18" s="1"/>
      <c r="AM18" s="16">
        <v>2.6585621778112911E-2</v>
      </c>
      <c r="AN18" s="1"/>
      <c r="AO18" s="16">
        <v>3.5560941209048943E-5</v>
      </c>
      <c r="AP18" s="1"/>
      <c r="AQ18" s="16">
        <v>8.4543351508770598E-5</v>
      </c>
      <c r="AR18" s="1"/>
      <c r="AS18" s="16">
        <v>1.2934075237906735E-8</v>
      </c>
      <c r="AT18" s="1"/>
      <c r="AU18" s="16">
        <v>6.5442996573482316E-4</v>
      </c>
      <c r="AV18" s="1"/>
      <c r="AW18" s="16">
        <v>3.0181628311074823E-3</v>
      </c>
      <c r="AX18" s="1"/>
    </row>
    <row r="19" spans="1:50" x14ac:dyDescent="0.25">
      <c r="A19">
        <v>18</v>
      </c>
      <c r="B19" t="s">
        <v>3</v>
      </c>
      <c r="C19" s="2">
        <f t="shared" ca="1" si="0"/>
        <v>88.998534775820531</v>
      </c>
      <c r="G19" s="9" t="s">
        <v>29</v>
      </c>
      <c r="H19" s="10"/>
      <c r="I19" s="10"/>
      <c r="J19" s="10"/>
      <c r="K19" s="10"/>
      <c r="L19" s="10"/>
      <c r="M19" s="10"/>
      <c r="N19" s="10"/>
      <c r="O19" s="10"/>
      <c r="P19" s="10"/>
      <c r="Q19" s="10"/>
      <c r="R19" s="10"/>
      <c r="S19" s="10"/>
      <c r="T19" s="10"/>
      <c r="U19" s="10"/>
      <c r="V19" s="10"/>
      <c r="W19" s="10"/>
      <c r="X19" s="10"/>
      <c r="Y19" s="11"/>
      <c r="AD19" s="3" t="s">
        <v>33</v>
      </c>
      <c r="AE19" s="16">
        <v>3.7919597773618141E-2</v>
      </c>
      <c r="AF19" s="1"/>
      <c r="AG19" s="16">
        <v>5.636839041584863E-4</v>
      </c>
      <c r="AH19" s="1"/>
      <c r="AI19" s="16">
        <v>6.0139353139616598E-4</v>
      </c>
      <c r="AJ19" s="1"/>
      <c r="AK19" s="16">
        <v>6.2304985331323992E-4</v>
      </c>
      <c r="AL19" s="1"/>
      <c r="AM19" s="16">
        <v>2.6585621778113213E-2</v>
      </c>
      <c r="AN19" s="1"/>
      <c r="AO19" s="16">
        <v>3.5560941209050949E-5</v>
      </c>
      <c r="AP19" s="1"/>
      <c r="AQ19" s="16">
        <v>8.4543351508779637E-5</v>
      </c>
      <c r="AR19" s="1"/>
      <c r="AS19" s="16">
        <v>1.2934075237915017E-8</v>
      </c>
      <c r="AT19" s="1"/>
      <c r="AU19" s="16">
        <v>6.544299657348095E-4</v>
      </c>
      <c r="AV19" s="1"/>
      <c r="AW19" s="16">
        <v>3.0181628311074537E-3</v>
      </c>
      <c r="AX19" s="1"/>
    </row>
    <row r="20" spans="1:50" x14ac:dyDescent="0.25">
      <c r="A20">
        <v>19</v>
      </c>
      <c r="B20" t="s">
        <v>3</v>
      </c>
      <c r="C20" s="2">
        <f t="shared" ca="1" si="0"/>
        <v>99.9971753988101</v>
      </c>
      <c r="G20" s="9"/>
      <c r="H20" s="10"/>
      <c r="I20" s="10"/>
      <c r="J20" s="10"/>
      <c r="K20" s="10"/>
      <c r="L20" s="10"/>
      <c r="M20" s="10"/>
      <c r="N20" s="10"/>
      <c r="O20" s="10"/>
      <c r="P20" s="10"/>
      <c r="Q20" s="10"/>
      <c r="R20" s="10"/>
      <c r="S20" s="10"/>
      <c r="T20" s="10"/>
      <c r="U20" s="10"/>
      <c r="V20" s="10"/>
      <c r="W20" s="10"/>
      <c r="X20" s="10"/>
      <c r="Y20" s="11"/>
      <c r="AD20" s="3"/>
      <c r="AE20" s="16"/>
      <c r="AF20" s="1"/>
      <c r="AG20" s="16"/>
      <c r="AH20" s="1"/>
      <c r="AI20" s="16"/>
      <c r="AJ20" s="1"/>
      <c r="AK20" s="16"/>
      <c r="AL20" s="1"/>
      <c r="AM20" s="16"/>
      <c r="AN20" s="1"/>
      <c r="AO20" s="16"/>
      <c r="AP20" s="1"/>
      <c r="AQ20" s="16"/>
      <c r="AR20" s="1"/>
      <c r="AS20" s="16"/>
      <c r="AT20" s="1"/>
      <c r="AU20" s="16"/>
      <c r="AV20" s="1"/>
      <c r="AW20" s="16"/>
      <c r="AX20" s="1"/>
    </row>
    <row r="21" spans="1:50" x14ac:dyDescent="0.25">
      <c r="A21">
        <v>20</v>
      </c>
      <c r="B21" t="s">
        <v>3</v>
      </c>
      <c r="C21" s="2">
        <f t="shared" ca="1" si="0"/>
        <v>99.530685212801416</v>
      </c>
      <c r="G21" s="9" t="s">
        <v>25</v>
      </c>
      <c r="H21" s="10"/>
      <c r="I21" s="10"/>
      <c r="J21" s="10"/>
      <c r="K21" s="10"/>
      <c r="L21" s="10"/>
      <c r="M21" s="10"/>
      <c r="N21" s="10"/>
      <c r="O21" s="10"/>
      <c r="P21" s="10"/>
      <c r="Q21" s="10"/>
      <c r="R21" s="10"/>
      <c r="S21" s="10"/>
      <c r="T21" s="10"/>
      <c r="U21" s="10"/>
      <c r="V21" s="10"/>
      <c r="W21" s="10"/>
      <c r="X21" s="10"/>
      <c r="Y21" s="11"/>
      <c r="AD21" s="3"/>
      <c r="AE21" s="16"/>
      <c r="AF21" s="1"/>
      <c r="AG21" s="16"/>
      <c r="AH21" s="1"/>
      <c r="AI21" s="16"/>
      <c r="AJ21" s="1"/>
      <c r="AK21" s="16"/>
      <c r="AL21" s="1"/>
      <c r="AM21" s="16"/>
      <c r="AN21" s="1"/>
      <c r="AO21" s="16"/>
      <c r="AP21" s="1"/>
      <c r="AQ21" s="16"/>
      <c r="AR21" s="1"/>
      <c r="AS21" s="16"/>
      <c r="AT21" s="1"/>
      <c r="AU21" s="16"/>
      <c r="AV21" s="1"/>
      <c r="AW21" s="16"/>
      <c r="AX21" s="1"/>
    </row>
    <row r="22" spans="1:50" x14ac:dyDescent="0.25">
      <c r="A22">
        <v>21</v>
      </c>
      <c r="B22" t="s">
        <v>3</v>
      </c>
      <c r="C22" s="2">
        <f t="shared" ca="1" si="0"/>
        <v>81.303781274424892</v>
      </c>
      <c r="G22" s="9" t="s">
        <v>26</v>
      </c>
      <c r="H22" s="10"/>
      <c r="I22" s="10"/>
      <c r="J22" s="10"/>
      <c r="K22" s="10"/>
      <c r="L22" s="10"/>
      <c r="M22" s="10"/>
      <c r="N22" s="10"/>
      <c r="O22" s="10"/>
      <c r="P22" s="10"/>
      <c r="Q22" s="10"/>
      <c r="R22" s="10"/>
      <c r="S22" s="10"/>
      <c r="T22" s="10"/>
      <c r="U22" s="10"/>
      <c r="V22" s="10"/>
      <c r="W22" s="10"/>
      <c r="X22" s="10"/>
      <c r="Y22" s="11"/>
      <c r="AD22" s="3" t="s">
        <v>12</v>
      </c>
      <c r="AE22" s="16" t="s">
        <v>35</v>
      </c>
      <c r="AF22" s="1"/>
      <c r="AG22" s="16" t="s">
        <v>35</v>
      </c>
      <c r="AH22" s="1"/>
      <c r="AI22" s="16" t="s">
        <v>35</v>
      </c>
      <c r="AJ22" s="1"/>
      <c r="AK22" s="16" t="s">
        <v>35</v>
      </c>
      <c r="AL22" s="1"/>
      <c r="AM22" s="16" t="s">
        <v>35</v>
      </c>
      <c r="AN22" s="1"/>
      <c r="AO22" s="16" t="s">
        <v>35</v>
      </c>
      <c r="AP22" s="1"/>
      <c r="AQ22" s="16" t="s">
        <v>35</v>
      </c>
      <c r="AR22" s="1"/>
      <c r="AS22" s="16" t="s">
        <v>35</v>
      </c>
      <c r="AT22" s="1"/>
      <c r="AU22" s="16" t="s">
        <v>35</v>
      </c>
      <c r="AV22" s="1"/>
      <c r="AW22" s="16" t="s">
        <v>35</v>
      </c>
      <c r="AX22" s="1"/>
    </row>
    <row r="23" spans="1:50" x14ac:dyDescent="0.25">
      <c r="A23">
        <v>22</v>
      </c>
      <c r="B23" t="s">
        <v>3</v>
      </c>
      <c r="C23" s="2">
        <f t="shared" ca="1" si="0"/>
        <v>123.14439876312569</v>
      </c>
      <c r="G23" s="9"/>
      <c r="H23" s="10"/>
      <c r="I23" s="10"/>
      <c r="J23" s="10"/>
      <c r="K23" s="10"/>
      <c r="L23" s="10"/>
      <c r="M23" s="10"/>
      <c r="N23" s="10"/>
      <c r="O23" s="10"/>
      <c r="P23" s="10"/>
      <c r="Q23" s="10"/>
      <c r="R23" s="10"/>
      <c r="S23" s="10"/>
      <c r="T23" s="10"/>
      <c r="U23" s="10"/>
      <c r="V23" s="10"/>
      <c r="W23" s="10"/>
      <c r="X23" s="10"/>
      <c r="Y23" s="11"/>
      <c r="AD23" s="3"/>
      <c r="AE23" s="16"/>
      <c r="AF23" s="1"/>
      <c r="AG23" s="16"/>
      <c r="AH23" s="1"/>
      <c r="AI23" s="16"/>
      <c r="AJ23" s="1"/>
      <c r="AK23" s="16"/>
      <c r="AL23" s="1"/>
      <c r="AM23" s="16"/>
      <c r="AN23" s="1"/>
      <c r="AO23" s="16"/>
      <c r="AP23" s="1"/>
      <c r="AQ23" s="16"/>
      <c r="AR23" s="1"/>
      <c r="AS23" s="16"/>
      <c r="AT23" s="1"/>
      <c r="AU23" s="16"/>
      <c r="AV23" s="1"/>
      <c r="AW23" s="16"/>
      <c r="AX23" s="1"/>
    </row>
    <row r="24" spans="1:50" x14ac:dyDescent="0.25">
      <c r="A24">
        <v>23</v>
      </c>
      <c r="B24" t="s">
        <v>3</v>
      </c>
      <c r="C24" s="2">
        <f t="shared" ca="1" si="0"/>
        <v>114.84058559060966</v>
      </c>
      <c r="G24" s="12"/>
      <c r="H24" s="13"/>
      <c r="I24" s="13"/>
      <c r="J24" s="13"/>
      <c r="K24" s="13"/>
      <c r="L24" s="13"/>
      <c r="M24" s="13"/>
      <c r="N24" s="13"/>
      <c r="O24" s="13"/>
      <c r="P24" s="13"/>
      <c r="Q24" s="13"/>
      <c r="R24" s="13"/>
      <c r="S24" s="13"/>
      <c r="T24" s="13"/>
      <c r="U24" s="13"/>
      <c r="V24" s="13"/>
      <c r="W24" s="13"/>
      <c r="X24" s="13"/>
      <c r="Y24" s="14"/>
      <c r="AD24" s="3" t="s">
        <v>4</v>
      </c>
      <c r="AE24" s="16">
        <v>0.31903486637414019</v>
      </c>
      <c r="AF24" s="1"/>
      <c r="AG24" s="16">
        <v>0.53603658875361249</v>
      </c>
      <c r="AH24" s="1"/>
      <c r="AI24" s="16">
        <v>0.53321628639300966</v>
      </c>
      <c r="AJ24" s="1"/>
      <c r="AK24" s="16">
        <v>0.53167080546916223</v>
      </c>
      <c r="AL24" s="1"/>
      <c r="AM24" s="16">
        <v>0.34114071543687297</v>
      </c>
      <c r="AN24" s="1"/>
      <c r="AO24" s="16">
        <v>0.64769698425907674</v>
      </c>
      <c r="AP24" s="1"/>
      <c r="AQ24" s="16">
        <v>0.61431659109792025</v>
      </c>
      <c r="AR24" s="1"/>
      <c r="AS24" s="16">
        <v>0.911626307864147</v>
      </c>
      <c r="AT24" s="1"/>
      <c r="AU24" s="16">
        <v>0.52951857921449397</v>
      </c>
      <c r="AV24" s="1"/>
      <c r="AW24" s="16">
        <v>0.45889612788694473</v>
      </c>
      <c r="AX24" s="1"/>
    </row>
    <row r="25" spans="1:50" x14ac:dyDescent="0.25">
      <c r="A25">
        <v>24</v>
      </c>
      <c r="B25" t="s">
        <v>3</v>
      </c>
      <c r="C25" s="2">
        <f t="shared" ca="1" si="0"/>
        <v>103.67744500237772</v>
      </c>
    </row>
    <row r="26" spans="1:50" x14ac:dyDescent="0.25">
      <c r="A26">
        <v>25</v>
      </c>
      <c r="B26" t="s">
        <v>3</v>
      </c>
      <c r="C26" s="2">
        <f t="shared" ca="1" si="0"/>
        <v>86.001670875652863</v>
      </c>
    </row>
    <row r="27" spans="1:50" x14ac:dyDescent="0.25">
      <c r="A27">
        <v>26</v>
      </c>
      <c r="B27" t="s">
        <v>3</v>
      </c>
      <c r="C27" s="2">
        <f t="shared" ca="1" si="0"/>
        <v>116.69509038918845</v>
      </c>
    </row>
    <row r="28" spans="1:50" x14ac:dyDescent="0.25">
      <c r="A28">
        <v>27</v>
      </c>
      <c r="B28" t="s">
        <v>3</v>
      </c>
      <c r="C28" s="2">
        <f t="shared" ca="1" si="0"/>
        <v>110.10561357354698</v>
      </c>
    </row>
    <row r="29" spans="1:50" x14ac:dyDescent="0.25">
      <c r="A29">
        <v>28</v>
      </c>
      <c r="B29" t="s">
        <v>3</v>
      </c>
      <c r="C29" s="2">
        <f t="shared" ca="1" si="0"/>
        <v>120.48551727580204</v>
      </c>
      <c r="AE29" t="s">
        <v>56</v>
      </c>
    </row>
    <row r="30" spans="1:50" x14ac:dyDescent="0.25">
      <c r="A30">
        <v>29</v>
      </c>
      <c r="B30" t="s">
        <v>3</v>
      </c>
      <c r="C30" s="2">
        <f t="shared" ca="1" si="0"/>
        <v>116.8841706134975</v>
      </c>
      <c r="AE30" t="s">
        <v>57</v>
      </c>
    </row>
    <row r="31" spans="1:50" x14ac:dyDescent="0.25">
      <c r="A31">
        <v>30</v>
      </c>
      <c r="B31" t="s">
        <v>3</v>
      </c>
      <c r="C31" s="2">
        <f t="shared" ca="1" si="0"/>
        <v>107.19782883097088</v>
      </c>
    </row>
    <row r="32" spans="1:50" x14ac:dyDescent="0.25">
      <c r="A32">
        <v>31</v>
      </c>
      <c r="B32" t="s">
        <v>3</v>
      </c>
      <c r="C32" s="2">
        <f t="shared" ca="1" si="0"/>
        <v>122.77849087933186</v>
      </c>
      <c r="AE32" t="s">
        <v>58</v>
      </c>
    </row>
    <row r="33" spans="1:31" x14ac:dyDescent="0.25">
      <c r="A33">
        <v>32</v>
      </c>
      <c r="B33" t="s">
        <v>3</v>
      </c>
      <c r="C33" s="2">
        <f t="shared" ca="1" si="0"/>
        <v>113.46378826142191</v>
      </c>
      <c r="AE33" s="1">
        <f>AVERAGE(AE24,AG24,AI24,AK24,AM24,AO24,AQ24,AS24,AU24,AW24)</f>
        <v>0.54231538527493794</v>
      </c>
    </row>
    <row r="34" spans="1:31" x14ac:dyDescent="0.25">
      <c r="A34">
        <v>33</v>
      </c>
      <c r="B34" t="s">
        <v>3</v>
      </c>
      <c r="C34" s="2">
        <f t="shared" ca="1" si="0"/>
        <v>94.92083223697901</v>
      </c>
      <c r="AE34" t="s">
        <v>59</v>
      </c>
    </row>
    <row r="35" spans="1:31" x14ac:dyDescent="0.25">
      <c r="A35">
        <v>34</v>
      </c>
      <c r="B35" t="s">
        <v>3</v>
      </c>
      <c r="C35" s="2">
        <f t="shared" ca="1" si="0"/>
        <v>105.56467612014784</v>
      </c>
      <c r="AE35" s="1">
        <f>_xlfn.STDEV.P(AE24,AG24,AI24,AK24,AM24,AO24,AQ24,AS24,AU24,AW24)</f>
        <v>0.15822879169327814</v>
      </c>
    </row>
    <row r="36" spans="1:31" x14ac:dyDescent="0.25">
      <c r="A36">
        <v>35</v>
      </c>
      <c r="B36" t="s">
        <v>3</v>
      </c>
      <c r="C36" s="2">
        <f t="shared" ca="1" si="0"/>
        <v>106.94710826250315</v>
      </c>
    </row>
    <row r="37" spans="1:31" x14ac:dyDescent="0.25">
      <c r="A37">
        <v>36</v>
      </c>
      <c r="B37" t="s">
        <v>3</v>
      </c>
      <c r="C37" s="2">
        <f t="shared" ref="C37:C87" ca="1" si="1">_xlfn.NORM.INV(RAND(),100,15)</f>
        <v>120.73799637062268</v>
      </c>
      <c r="H37" s="5" t="s">
        <v>7</v>
      </c>
      <c r="I37" s="5" t="s">
        <v>8</v>
      </c>
      <c r="AE37" t="s">
        <v>60</v>
      </c>
    </row>
    <row r="38" spans="1:31" x14ac:dyDescent="0.25">
      <c r="A38">
        <v>37</v>
      </c>
      <c r="B38" t="s">
        <v>3</v>
      </c>
      <c r="C38" s="2">
        <f t="shared" ca="1" si="1"/>
        <v>88.437865116123078</v>
      </c>
      <c r="G38" t="s">
        <v>9</v>
      </c>
      <c r="H38" s="1">
        <f ca="1">AVERAGE(C2:C87)</f>
        <v>99.482421330454159</v>
      </c>
      <c r="I38" s="1">
        <f ca="1">AVERAGE(C88:C173)</f>
        <v>94.123018574236568</v>
      </c>
    </row>
    <row r="39" spans="1:31" x14ac:dyDescent="0.25">
      <c r="A39">
        <v>38</v>
      </c>
      <c r="B39" t="s">
        <v>3</v>
      </c>
      <c r="C39" s="2">
        <f t="shared" ca="1" si="1"/>
        <v>96.534062167720691</v>
      </c>
      <c r="G39" t="s">
        <v>27</v>
      </c>
      <c r="H39" s="1">
        <f ca="1">_xlfn.STDEV.S(C2:C87)</f>
        <v>16.278298019356424</v>
      </c>
      <c r="I39" s="1">
        <f ca="1">_xlfn.STDEV.S(C88:C173)</f>
        <v>16.745058467525954</v>
      </c>
      <c r="AE39" t="s">
        <v>61</v>
      </c>
    </row>
    <row r="40" spans="1:31" x14ac:dyDescent="0.25">
      <c r="A40">
        <v>39</v>
      </c>
      <c r="B40" t="s">
        <v>3</v>
      </c>
      <c r="C40" s="2">
        <f t="shared" ca="1" si="1"/>
        <v>101.76142298876432</v>
      </c>
      <c r="G40" t="s">
        <v>10</v>
      </c>
      <c r="H40" s="2">
        <v>86</v>
      </c>
      <c r="I40" s="2">
        <v>86</v>
      </c>
    </row>
    <row r="41" spans="1:31" x14ac:dyDescent="0.25">
      <c r="A41">
        <v>40</v>
      </c>
      <c r="B41" t="s">
        <v>3</v>
      </c>
      <c r="C41" s="2">
        <f t="shared" ca="1" si="1"/>
        <v>116.34279135501075</v>
      </c>
      <c r="G41" t="s">
        <v>11</v>
      </c>
      <c r="H41" s="1">
        <f ca="1">_xlfn.CONFIDENCE.T(0.05,H39,86)</f>
        <v>3.4900742958055457</v>
      </c>
      <c r="I41" s="1">
        <f ca="1">_xlfn.CONFIDENCE.T(0.05,I39,86)</f>
        <v>3.5901479423574205</v>
      </c>
      <c r="AE41" t="s">
        <v>62</v>
      </c>
    </row>
    <row r="42" spans="1:31" x14ac:dyDescent="0.25">
      <c r="A42">
        <v>41</v>
      </c>
      <c r="B42" t="s">
        <v>3</v>
      </c>
      <c r="C42" s="2">
        <f t="shared" ca="1" si="1"/>
        <v>108.54524956155721</v>
      </c>
      <c r="AE42" t="s">
        <v>63</v>
      </c>
    </row>
    <row r="43" spans="1:31" x14ac:dyDescent="0.25">
      <c r="A43">
        <v>42</v>
      </c>
      <c r="B43" t="s">
        <v>3</v>
      </c>
      <c r="C43" s="2">
        <f t="shared" ca="1" si="1"/>
        <v>105.46585790919788</v>
      </c>
    </row>
    <row r="44" spans="1:31" x14ac:dyDescent="0.25">
      <c r="A44">
        <v>43</v>
      </c>
      <c r="B44" t="s">
        <v>3</v>
      </c>
      <c r="C44" s="2">
        <f t="shared" ca="1" si="1"/>
        <v>104.48626489538405</v>
      </c>
      <c r="G44" t="s">
        <v>5</v>
      </c>
      <c r="H44">
        <f ca="1">SQRT((85*H39^2+85*I39^2)/170)</f>
        <v>16.513327488544608</v>
      </c>
    </row>
    <row r="45" spans="1:31" x14ac:dyDescent="0.25">
      <c r="A45">
        <v>44</v>
      </c>
      <c r="B45" t="s">
        <v>3</v>
      </c>
      <c r="C45" s="2">
        <f t="shared" ca="1" si="1"/>
        <v>95.237012782204999</v>
      </c>
      <c r="G45" t="s">
        <v>30</v>
      </c>
      <c r="H45" s="1">
        <f ca="1">(H38-I38)/(H44*SQRT(2/86))</f>
        <v>2.1282175942584027</v>
      </c>
    </row>
    <row r="46" spans="1:31" x14ac:dyDescent="0.25">
      <c r="A46">
        <v>45</v>
      </c>
      <c r="B46" t="s">
        <v>3</v>
      </c>
      <c r="C46" s="2">
        <f t="shared" ca="1" si="1"/>
        <v>89.547480664603995</v>
      </c>
      <c r="G46" t="s">
        <v>31</v>
      </c>
      <c r="H46">
        <f>_xlfn.T.INV.2T(0.05,170)</f>
        <v>1.974016707630968</v>
      </c>
    </row>
    <row r="47" spans="1:31" x14ac:dyDescent="0.25">
      <c r="A47">
        <v>46</v>
      </c>
      <c r="B47" t="s">
        <v>3</v>
      </c>
      <c r="C47" s="2">
        <f t="shared" ca="1" si="1"/>
        <v>113.53282095875353</v>
      </c>
      <c r="G47" t="s">
        <v>32</v>
      </c>
      <c r="H47" t="str">
        <f ca="1">IF(H45&gt;H46,"ja","nein")</f>
        <v>ja</v>
      </c>
    </row>
    <row r="48" spans="1:31" x14ac:dyDescent="0.25">
      <c r="A48">
        <v>47</v>
      </c>
      <c r="B48" t="s">
        <v>3</v>
      </c>
      <c r="C48" s="2">
        <f t="shared" ca="1" si="1"/>
        <v>82.575371736944646</v>
      </c>
      <c r="G48" t="s">
        <v>28</v>
      </c>
      <c r="H48">
        <f ca="1">_xlfn.T.TEST(C2:C87,C88:C173,2,2)</f>
        <v>3.4760023105013166E-2</v>
      </c>
    </row>
    <row r="49" spans="1:8" x14ac:dyDescent="0.25">
      <c r="A49">
        <v>48</v>
      </c>
      <c r="B49" t="s">
        <v>3</v>
      </c>
      <c r="C49" s="2">
        <f t="shared" ca="1" si="1"/>
        <v>101.64045662916877</v>
      </c>
      <c r="G49" t="s">
        <v>33</v>
      </c>
      <c r="H49">
        <f ca="1">_xlfn.T.DIST.2T(H45,170)</f>
        <v>3.4760023105014318E-2</v>
      </c>
    </row>
    <row r="50" spans="1:8" x14ac:dyDescent="0.25">
      <c r="A50">
        <v>49</v>
      </c>
      <c r="B50" t="s">
        <v>3</v>
      </c>
      <c r="C50" s="2">
        <f t="shared" ca="1" si="1"/>
        <v>116.63952399570742</v>
      </c>
    </row>
    <row r="51" spans="1:8" x14ac:dyDescent="0.25">
      <c r="A51">
        <v>50</v>
      </c>
      <c r="B51" t="s">
        <v>3</v>
      </c>
      <c r="C51" s="2">
        <f t="shared" ca="1" si="1"/>
        <v>94.69501906739049</v>
      </c>
    </row>
    <row r="52" spans="1:8" x14ac:dyDescent="0.25">
      <c r="A52">
        <v>51</v>
      </c>
      <c r="B52" t="s">
        <v>3</v>
      </c>
      <c r="C52" s="2">
        <f t="shared" ca="1" si="1"/>
        <v>105.30955590257378</v>
      </c>
      <c r="G52" t="s">
        <v>12</v>
      </c>
      <c r="H52" t="str">
        <f ca="1">IF(H48&lt;=0.05,"H1 angenommen","H0 beibehalten")</f>
        <v>H1 angenommen</v>
      </c>
    </row>
    <row r="53" spans="1:8" x14ac:dyDescent="0.25">
      <c r="A53">
        <v>52</v>
      </c>
      <c r="B53" t="s">
        <v>3</v>
      </c>
      <c r="C53" s="2">
        <f t="shared" ca="1" si="1"/>
        <v>106.51970411669751</v>
      </c>
    </row>
    <row r="54" spans="1:8" x14ac:dyDescent="0.25">
      <c r="A54">
        <v>53</v>
      </c>
      <c r="B54" t="s">
        <v>3</v>
      </c>
      <c r="C54" s="2">
        <f t="shared" ca="1" si="1"/>
        <v>103.0247580470071</v>
      </c>
      <c r="G54" t="s">
        <v>4</v>
      </c>
      <c r="H54">
        <f ca="1">(H38-I38)/H44</f>
        <v>0.3245501404811017</v>
      </c>
    </row>
    <row r="55" spans="1:8" x14ac:dyDescent="0.25">
      <c r="A55">
        <v>54</v>
      </c>
      <c r="B55" t="s">
        <v>3</v>
      </c>
      <c r="C55" s="2">
        <f t="shared" ca="1" si="1"/>
        <v>86.23777820093197</v>
      </c>
    </row>
    <row r="56" spans="1:8" x14ac:dyDescent="0.25">
      <c r="A56">
        <v>55</v>
      </c>
      <c r="B56" t="s">
        <v>3</v>
      </c>
      <c r="C56" s="2">
        <f t="shared" ca="1" si="1"/>
        <v>76.235375283671488</v>
      </c>
    </row>
    <row r="57" spans="1:8" x14ac:dyDescent="0.25">
      <c r="A57">
        <v>56</v>
      </c>
      <c r="B57" t="s">
        <v>3</v>
      </c>
      <c r="C57" s="2">
        <f t="shared" ca="1" si="1"/>
        <v>94.906827752053161</v>
      </c>
    </row>
    <row r="58" spans="1:8" x14ac:dyDescent="0.25">
      <c r="A58">
        <v>57</v>
      </c>
      <c r="B58" t="s">
        <v>3</v>
      </c>
      <c r="C58" s="2">
        <f t="shared" ca="1" si="1"/>
        <v>117.46807682522513</v>
      </c>
    </row>
    <row r="59" spans="1:8" x14ac:dyDescent="0.25">
      <c r="A59">
        <v>58</v>
      </c>
      <c r="B59" t="s">
        <v>3</v>
      </c>
      <c r="C59" s="2">
        <f t="shared" ca="1" si="1"/>
        <v>102.45618149116159</v>
      </c>
    </row>
    <row r="60" spans="1:8" x14ac:dyDescent="0.25">
      <c r="A60">
        <v>59</v>
      </c>
      <c r="B60" t="s">
        <v>3</v>
      </c>
      <c r="C60" s="2">
        <f t="shared" ca="1" si="1"/>
        <v>94.66062606793227</v>
      </c>
    </row>
    <row r="61" spans="1:8" x14ac:dyDescent="0.25">
      <c r="A61">
        <v>60</v>
      </c>
      <c r="B61" t="s">
        <v>3</v>
      </c>
      <c r="C61" s="2">
        <f t="shared" ca="1" si="1"/>
        <v>63.137887346051656</v>
      </c>
    </row>
    <row r="62" spans="1:8" x14ac:dyDescent="0.25">
      <c r="A62">
        <v>61</v>
      </c>
      <c r="B62" t="s">
        <v>3</v>
      </c>
      <c r="C62" s="2">
        <f t="shared" ca="1" si="1"/>
        <v>104.87093040050874</v>
      </c>
    </row>
    <row r="63" spans="1:8" x14ac:dyDescent="0.25">
      <c r="A63">
        <v>62</v>
      </c>
      <c r="B63" t="s">
        <v>3</v>
      </c>
      <c r="C63" s="2">
        <f t="shared" ca="1" si="1"/>
        <v>91.60327228675709</v>
      </c>
    </row>
    <row r="64" spans="1:8" x14ac:dyDescent="0.25">
      <c r="A64">
        <v>63</v>
      </c>
      <c r="B64" t="s">
        <v>3</v>
      </c>
      <c r="C64" s="2">
        <f t="shared" ca="1" si="1"/>
        <v>153.90880592504345</v>
      </c>
    </row>
    <row r="65" spans="1:3" x14ac:dyDescent="0.25">
      <c r="A65">
        <v>64</v>
      </c>
      <c r="B65" t="s">
        <v>3</v>
      </c>
      <c r="C65" s="2">
        <f t="shared" ca="1" si="1"/>
        <v>82.117245450540707</v>
      </c>
    </row>
    <row r="66" spans="1:3" x14ac:dyDescent="0.25">
      <c r="A66">
        <v>65</v>
      </c>
      <c r="B66" t="s">
        <v>3</v>
      </c>
      <c r="C66" s="2">
        <f t="shared" ca="1" si="1"/>
        <v>104.19756178915296</v>
      </c>
    </row>
    <row r="67" spans="1:3" x14ac:dyDescent="0.25">
      <c r="A67">
        <v>66</v>
      </c>
      <c r="B67" t="s">
        <v>3</v>
      </c>
      <c r="C67" s="2">
        <f t="shared" ca="1" si="1"/>
        <v>89.128320515868182</v>
      </c>
    </row>
    <row r="68" spans="1:3" x14ac:dyDescent="0.25">
      <c r="A68">
        <v>67</v>
      </c>
      <c r="B68" t="s">
        <v>3</v>
      </c>
      <c r="C68" s="2">
        <f t="shared" ca="1" si="1"/>
        <v>114.76200854399329</v>
      </c>
    </row>
    <row r="69" spans="1:3" x14ac:dyDescent="0.25">
      <c r="A69">
        <v>68</v>
      </c>
      <c r="B69" t="s">
        <v>3</v>
      </c>
      <c r="C69" s="2">
        <f t="shared" ca="1" si="1"/>
        <v>120.24852282864366</v>
      </c>
    </row>
    <row r="70" spans="1:3" x14ac:dyDescent="0.25">
      <c r="A70">
        <v>69</v>
      </c>
      <c r="B70" t="s">
        <v>3</v>
      </c>
      <c r="C70" s="2">
        <f t="shared" ca="1" si="1"/>
        <v>121.50667849789431</v>
      </c>
    </row>
    <row r="71" spans="1:3" x14ac:dyDescent="0.25">
      <c r="A71">
        <v>70</v>
      </c>
      <c r="B71" t="s">
        <v>3</v>
      </c>
      <c r="C71" s="2">
        <f t="shared" ca="1" si="1"/>
        <v>99.72047251052031</v>
      </c>
    </row>
    <row r="72" spans="1:3" x14ac:dyDescent="0.25">
      <c r="A72">
        <v>71</v>
      </c>
      <c r="B72" t="s">
        <v>3</v>
      </c>
      <c r="C72" s="2">
        <f t="shared" ca="1" si="1"/>
        <v>99.764886215229936</v>
      </c>
    </row>
    <row r="73" spans="1:3" x14ac:dyDescent="0.25">
      <c r="A73">
        <v>72</v>
      </c>
      <c r="B73" t="s">
        <v>3</v>
      </c>
      <c r="C73" s="2">
        <f t="shared" ca="1" si="1"/>
        <v>91.042569075661078</v>
      </c>
    </row>
    <row r="74" spans="1:3" x14ac:dyDescent="0.25">
      <c r="A74">
        <v>73</v>
      </c>
      <c r="B74" t="s">
        <v>3</v>
      </c>
      <c r="C74" s="2">
        <f t="shared" ca="1" si="1"/>
        <v>84.479575951563973</v>
      </c>
    </row>
    <row r="75" spans="1:3" x14ac:dyDescent="0.25">
      <c r="A75">
        <v>74</v>
      </c>
      <c r="B75" t="s">
        <v>3</v>
      </c>
      <c r="C75" s="2">
        <f t="shared" ca="1" si="1"/>
        <v>90.567322846357811</v>
      </c>
    </row>
    <row r="76" spans="1:3" x14ac:dyDescent="0.25">
      <c r="A76">
        <v>75</v>
      </c>
      <c r="B76" t="s">
        <v>3</v>
      </c>
      <c r="C76" s="2">
        <f t="shared" ca="1" si="1"/>
        <v>86.956936516171609</v>
      </c>
    </row>
    <row r="77" spans="1:3" x14ac:dyDescent="0.25">
      <c r="A77">
        <v>76</v>
      </c>
      <c r="B77" t="s">
        <v>3</v>
      </c>
      <c r="C77" s="2">
        <f t="shared" ca="1" si="1"/>
        <v>57.203628504746455</v>
      </c>
    </row>
    <row r="78" spans="1:3" x14ac:dyDescent="0.25">
      <c r="A78">
        <v>77</v>
      </c>
      <c r="B78" t="s">
        <v>3</v>
      </c>
      <c r="C78" s="2">
        <f t="shared" ca="1" si="1"/>
        <v>62.281159803046499</v>
      </c>
    </row>
    <row r="79" spans="1:3" x14ac:dyDescent="0.25">
      <c r="A79">
        <v>78</v>
      </c>
      <c r="B79" t="s">
        <v>3</v>
      </c>
      <c r="C79" s="2">
        <f t="shared" ca="1" si="1"/>
        <v>72.818945565526917</v>
      </c>
    </row>
    <row r="80" spans="1:3" x14ac:dyDescent="0.25">
      <c r="A80">
        <v>79</v>
      </c>
      <c r="B80" t="s">
        <v>3</v>
      </c>
      <c r="C80" s="2">
        <f t="shared" ca="1" si="1"/>
        <v>88.92309492572231</v>
      </c>
    </row>
    <row r="81" spans="1:3" x14ac:dyDescent="0.25">
      <c r="A81">
        <v>80</v>
      </c>
      <c r="B81" t="s">
        <v>3</v>
      </c>
      <c r="C81" s="2">
        <f t="shared" ca="1" si="1"/>
        <v>86.25896756960185</v>
      </c>
    </row>
    <row r="82" spans="1:3" x14ac:dyDescent="0.25">
      <c r="A82">
        <v>81</v>
      </c>
      <c r="B82" t="s">
        <v>3</v>
      </c>
      <c r="C82" s="2">
        <f t="shared" ca="1" si="1"/>
        <v>85.033632736918833</v>
      </c>
    </row>
    <row r="83" spans="1:3" x14ac:dyDescent="0.25">
      <c r="A83">
        <v>82</v>
      </c>
      <c r="B83" t="s">
        <v>3</v>
      </c>
      <c r="C83" s="2">
        <f t="shared" ca="1" si="1"/>
        <v>94.477018372070532</v>
      </c>
    </row>
    <row r="84" spans="1:3" x14ac:dyDescent="0.25">
      <c r="A84">
        <v>83</v>
      </c>
      <c r="B84" t="s">
        <v>3</v>
      </c>
      <c r="C84" s="2">
        <f t="shared" ca="1" si="1"/>
        <v>89.617448484444225</v>
      </c>
    </row>
    <row r="85" spans="1:3" x14ac:dyDescent="0.25">
      <c r="A85">
        <v>84</v>
      </c>
      <c r="B85" t="s">
        <v>3</v>
      </c>
      <c r="C85" s="2">
        <f t="shared" ca="1" si="1"/>
        <v>111.65781128894322</v>
      </c>
    </row>
    <row r="86" spans="1:3" x14ac:dyDescent="0.25">
      <c r="A86">
        <v>85</v>
      </c>
      <c r="B86" t="s">
        <v>3</v>
      </c>
      <c r="C86" s="2">
        <f t="shared" ca="1" si="1"/>
        <v>61.308926227120793</v>
      </c>
    </row>
    <row r="87" spans="1:3" x14ac:dyDescent="0.25">
      <c r="A87">
        <v>86</v>
      </c>
      <c r="B87" t="s">
        <v>3</v>
      </c>
      <c r="C87" s="2">
        <f t="shared" ca="1" si="1"/>
        <v>100.00617168238536</v>
      </c>
    </row>
    <row r="88" spans="1:3" x14ac:dyDescent="0.25">
      <c r="A88">
        <v>87</v>
      </c>
      <c r="B88" t="s">
        <v>1</v>
      </c>
      <c r="C88" s="2">
        <f t="shared" ref="C88:C121" ca="1" si="2">_xlfn.NORM.INV(RAND(),92.5,15)</f>
        <v>84.859806193541885</v>
      </c>
    </row>
    <row r="89" spans="1:3" x14ac:dyDescent="0.25">
      <c r="A89">
        <v>88</v>
      </c>
      <c r="B89" t="s">
        <v>1</v>
      </c>
      <c r="C89" s="2">
        <f t="shared" ca="1" si="2"/>
        <v>79.834144070293547</v>
      </c>
    </row>
    <row r="90" spans="1:3" x14ac:dyDescent="0.25">
      <c r="A90">
        <v>89</v>
      </c>
      <c r="B90" t="s">
        <v>1</v>
      </c>
      <c r="C90" s="2">
        <f t="shared" ca="1" si="2"/>
        <v>116.69709974054807</v>
      </c>
    </row>
    <row r="91" spans="1:3" x14ac:dyDescent="0.25">
      <c r="A91">
        <v>90</v>
      </c>
      <c r="B91" t="s">
        <v>1</v>
      </c>
      <c r="C91" s="2">
        <f t="shared" ca="1" si="2"/>
        <v>134.54320524325701</v>
      </c>
    </row>
    <row r="92" spans="1:3" x14ac:dyDescent="0.25">
      <c r="A92">
        <v>91</v>
      </c>
      <c r="B92" t="s">
        <v>1</v>
      </c>
      <c r="C92" s="2">
        <f t="shared" ca="1" si="2"/>
        <v>100.78166077854235</v>
      </c>
    </row>
    <row r="93" spans="1:3" x14ac:dyDescent="0.25">
      <c r="A93">
        <v>92</v>
      </c>
      <c r="B93" t="s">
        <v>1</v>
      </c>
      <c r="C93" s="2">
        <f t="shared" ca="1" si="2"/>
        <v>121.18167589313752</v>
      </c>
    </row>
    <row r="94" spans="1:3" x14ac:dyDescent="0.25">
      <c r="A94">
        <v>93</v>
      </c>
      <c r="B94" t="s">
        <v>1</v>
      </c>
      <c r="C94" s="2">
        <f t="shared" ca="1" si="2"/>
        <v>63.484994124005439</v>
      </c>
    </row>
    <row r="95" spans="1:3" x14ac:dyDescent="0.25">
      <c r="A95">
        <v>94</v>
      </c>
      <c r="B95" t="s">
        <v>1</v>
      </c>
      <c r="C95" s="2">
        <f t="shared" ca="1" si="2"/>
        <v>92.448659674771022</v>
      </c>
    </row>
    <row r="96" spans="1:3" x14ac:dyDescent="0.25">
      <c r="A96">
        <v>95</v>
      </c>
      <c r="B96" t="s">
        <v>1</v>
      </c>
      <c r="C96" s="2">
        <f t="shared" ca="1" si="2"/>
        <v>89.192411805666794</v>
      </c>
    </row>
    <row r="97" spans="1:3" x14ac:dyDescent="0.25">
      <c r="A97">
        <v>96</v>
      </c>
      <c r="B97" t="s">
        <v>1</v>
      </c>
      <c r="C97" s="2">
        <f t="shared" ca="1" si="2"/>
        <v>99.160728759408869</v>
      </c>
    </row>
    <row r="98" spans="1:3" x14ac:dyDescent="0.25">
      <c r="A98">
        <v>97</v>
      </c>
      <c r="B98" t="s">
        <v>1</v>
      </c>
      <c r="C98" s="2">
        <f t="shared" ca="1" si="2"/>
        <v>123.09642263882793</v>
      </c>
    </row>
    <row r="99" spans="1:3" x14ac:dyDescent="0.25">
      <c r="A99">
        <v>98</v>
      </c>
      <c r="B99" t="s">
        <v>1</v>
      </c>
      <c r="C99" s="2">
        <f t="shared" ca="1" si="2"/>
        <v>99.417986420911348</v>
      </c>
    </row>
    <row r="100" spans="1:3" x14ac:dyDescent="0.25">
      <c r="A100">
        <v>99</v>
      </c>
      <c r="B100" t="s">
        <v>1</v>
      </c>
      <c r="C100" s="2">
        <f t="shared" ca="1" si="2"/>
        <v>74.195566494693821</v>
      </c>
    </row>
    <row r="101" spans="1:3" x14ac:dyDescent="0.25">
      <c r="A101">
        <v>100</v>
      </c>
      <c r="B101" t="s">
        <v>1</v>
      </c>
      <c r="C101" s="2">
        <f t="shared" ca="1" si="2"/>
        <v>91.995974578010106</v>
      </c>
    </row>
    <row r="102" spans="1:3" x14ac:dyDescent="0.25">
      <c r="A102">
        <v>101</v>
      </c>
      <c r="B102" t="s">
        <v>1</v>
      </c>
      <c r="C102" s="2">
        <f t="shared" ca="1" si="2"/>
        <v>113.0076449114755</v>
      </c>
    </row>
    <row r="103" spans="1:3" x14ac:dyDescent="0.25">
      <c r="A103">
        <v>102</v>
      </c>
      <c r="B103" t="s">
        <v>1</v>
      </c>
      <c r="C103" s="2">
        <f t="shared" ca="1" si="2"/>
        <v>98.720613515467832</v>
      </c>
    </row>
    <row r="104" spans="1:3" x14ac:dyDescent="0.25">
      <c r="A104">
        <v>103</v>
      </c>
      <c r="B104" t="s">
        <v>1</v>
      </c>
      <c r="C104" s="2">
        <f t="shared" ca="1" si="2"/>
        <v>108.29428743609584</v>
      </c>
    </row>
    <row r="105" spans="1:3" x14ac:dyDescent="0.25">
      <c r="A105">
        <v>104</v>
      </c>
      <c r="B105" t="s">
        <v>1</v>
      </c>
      <c r="C105" s="2">
        <f t="shared" ca="1" si="2"/>
        <v>92.722196849243161</v>
      </c>
    </row>
    <row r="106" spans="1:3" x14ac:dyDescent="0.25">
      <c r="A106">
        <v>105</v>
      </c>
      <c r="B106" t="s">
        <v>1</v>
      </c>
      <c r="C106" s="2">
        <f t="shared" ca="1" si="2"/>
        <v>95.188481677606049</v>
      </c>
    </row>
    <row r="107" spans="1:3" x14ac:dyDescent="0.25">
      <c r="A107">
        <v>106</v>
      </c>
      <c r="B107" t="s">
        <v>1</v>
      </c>
      <c r="C107" s="2">
        <f t="shared" ca="1" si="2"/>
        <v>83.893567401504754</v>
      </c>
    </row>
    <row r="108" spans="1:3" x14ac:dyDescent="0.25">
      <c r="A108">
        <v>107</v>
      </c>
      <c r="B108" t="s">
        <v>1</v>
      </c>
      <c r="C108" s="2">
        <f t="shared" ca="1" si="2"/>
        <v>84.082352198611488</v>
      </c>
    </row>
    <row r="109" spans="1:3" x14ac:dyDescent="0.25">
      <c r="A109">
        <v>108</v>
      </c>
      <c r="B109" t="s">
        <v>1</v>
      </c>
      <c r="C109" s="2">
        <f t="shared" ca="1" si="2"/>
        <v>107.25892111609454</v>
      </c>
    </row>
    <row r="110" spans="1:3" x14ac:dyDescent="0.25">
      <c r="A110">
        <v>109</v>
      </c>
      <c r="B110" t="s">
        <v>1</v>
      </c>
      <c r="C110" s="2">
        <f t="shared" ca="1" si="2"/>
        <v>98.334461119598473</v>
      </c>
    </row>
    <row r="111" spans="1:3" x14ac:dyDescent="0.25">
      <c r="A111">
        <v>110</v>
      </c>
      <c r="B111" t="s">
        <v>1</v>
      </c>
      <c r="C111" s="2">
        <f t="shared" ca="1" si="2"/>
        <v>100.37405476366233</v>
      </c>
    </row>
    <row r="112" spans="1:3" x14ac:dyDescent="0.25">
      <c r="A112">
        <v>111</v>
      </c>
      <c r="B112" t="s">
        <v>1</v>
      </c>
      <c r="C112" s="2">
        <f t="shared" ca="1" si="2"/>
        <v>74.679460849576145</v>
      </c>
    </row>
    <row r="113" spans="1:3" x14ac:dyDescent="0.25">
      <c r="A113">
        <v>112</v>
      </c>
      <c r="B113" t="s">
        <v>1</v>
      </c>
      <c r="C113" s="2">
        <f t="shared" ca="1" si="2"/>
        <v>90.199622147510539</v>
      </c>
    </row>
    <row r="114" spans="1:3" x14ac:dyDescent="0.25">
      <c r="A114">
        <v>113</v>
      </c>
      <c r="B114" t="s">
        <v>1</v>
      </c>
      <c r="C114" s="2">
        <f t="shared" ca="1" si="2"/>
        <v>86.165745605732326</v>
      </c>
    </row>
    <row r="115" spans="1:3" x14ac:dyDescent="0.25">
      <c r="A115">
        <v>114</v>
      </c>
      <c r="B115" t="s">
        <v>1</v>
      </c>
      <c r="C115" s="2">
        <f t="shared" ca="1" si="2"/>
        <v>108.2589847869926</v>
      </c>
    </row>
    <row r="116" spans="1:3" x14ac:dyDescent="0.25">
      <c r="A116">
        <v>115</v>
      </c>
      <c r="B116" t="s">
        <v>1</v>
      </c>
      <c r="C116" s="2">
        <f t="shared" ca="1" si="2"/>
        <v>98.396646569259346</v>
      </c>
    </row>
    <row r="117" spans="1:3" x14ac:dyDescent="0.25">
      <c r="A117">
        <v>116</v>
      </c>
      <c r="B117" t="s">
        <v>1</v>
      </c>
      <c r="C117" s="2">
        <f t="shared" ca="1" si="2"/>
        <v>102.38928965145143</v>
      </c>
    </row>
    <row r="118" spans="1:3" x14ac:dyDescent="0.25">
      <c r="A118">
        <v>117</v>
      </c>
      <c r="B118" t="s">
        <v>1</v>
      </c>
      <c r="C118" s="2">
        <f t="shared" ca="1" si="2"/>
        <v>121.00318544552366</v>
      </c>
    </row>
    <row r="119" spans="1:3" x14ac:dyDescent="0.25">
      <c r="A119">
        <v>118</v>
      </c>
      <c r="B119" t="s">
        <v>1</v>
      </c>
      <c r="C119" s="2">
        <f t="shared" ca="1" si="2"/>
        <v>98.886215895130448</v>
      </c>
    </row>
    <row r="120" spans="1:3" x14ac:dyDescent="0.25">
      <c r="A120">
        <v>119</v>
      </c>
      <c r="B120" t="s">
        <v>1</v>
      </c>
      <c r="C120" s="2">
        <f t="shared" ca="1" si="2"/>
        <v>92.602123107015132</v>
      </c>
    </row>
    <row r="121" spans="1:3" x14ac:dyDescent="0.25">
      <c r="A121">
        <v>120</v>
      </c>
      <c r="B121" t="s">
        <v>1</v>
      </c>
      <c r="C121" s="2">
        <f t="shared" ca="1" si="2"/>
        <v>84.069640166203314</v>
      </c>
    </row>
    <row r="122" spans="1:3" x14ac:dyDescent="0.25">
      <c r="A122">
        <v>121</v>
      </c>
      <c r="B122" t="s">
        <v>1</v>
      </c>
      <c r="C122" s="2">
        <f t="shared" ref="C122:C173" ca="1" si="3">_xlfn.NORM.INV(RAND(),92.5,15)</f>
        <v>78.712142354089863</v>
      </c>
    </row>
    <row r="123" spans="1:3" x14ac:dyDescent="0.25">
      <c r="A123">
        <v>122</v>
      </c>
      <c r="B123" t="s">
        <v>1</v>
      </c>
      <c r="C123" s="2">
        <f t="shared" ca="1" si="3"/>
        <v>65.900985628116274</v>
      </c>
    </row>
    <row r="124" spans="1:3" x14ac:dyDescent="0.25">
      <c r="A124">
        <v>123</v>
      </c>
      <c r="B124" t="s">
        <v>1</v>
      </c>
      <c r="C124" s="2">
        <f t="shared" ca="1" si="3"/>
        <v>90.83095094299145</v>
      </c>
    </row>
    <row r="125" spans="1:3" x14ac:dyDescent="0.25">
      <c r="A125">
        <v>124</v>
      </c>
      <c r="B125" t="s">
        <v>1</v>
      </c>
      <c r="C125" s="2">
        <f t="shared" ca="1" si="3"/>
        <v>100.06827332490964</v>
      </c>
    </row>
    <row r="126" spans="1:3" x14ac:dyDescent="0.25">
      <c r="A126">
        <v>125</v>
      </c>
      <c r="B126" t="s">
        <v>1</v>
      </c>
      <c r="C126" s="2">
        <f t="shared" ca="1" si="3"/>
        <v>82.519936428366506</v>
      </c>
    </row>
    <row r="127" spans="1:3" x14ac:dyDescent="0.25">
      <c r="A127">
        <v>126</v>
      </c>
      <c r="B127" t="s">
        <v>1</v>
      </c>
      <c r="C127" s="2">
        <f t="shared" ca="1" si="3"/>
        <v>81.254173919306126</v>
      </c>
    </row>
    <row r="128" spans="1:3" x14ac:dyDescent="0.25">
      <c r="A128">
        <v>127</v>
      </c>
      <c r="B128" t="s">
        <v>1</v>
      </c>
      <c r="C128" s="2">
        <f t="shared" ca="1" si="3"/>
        <v>74.052268075396185</v>
      </c>
    </row>
    <row r="129" spans="1:3" x14ac:dyDescent="0.25">
      <c r="A129">
        <v>128</v>
      </c>
      <c r="B129" t="s">
        <v>1</v>
      </c>
      <c r="C129" s="2">
        <f t="shared" ca="1" si="3"/>
        <v>94.567824488616154</v>
      </c>
    </row>
    <row r="130" spans="1:3" x14ac:dyDescent="0.25">
      <c r="A130">
        <v>129</v>
      </c>
      <c r="B130" t="s">
        <v>1</v>
      </c>
      <c r="C130" s="2">
        <f t="shared" ca="1" si="3"/>
        <v>87.887617858624068</v>
      </c>
    </row>
    <row r="131" spans="1:3" x14ac:dyDescent="0.25">
      <c r="A131">
        <v>130</v>
      </c>
      <c r="B131" t="s">
        <v>1</v>
      </c>
      <c r="C131" s="2">
        <f t="shared" ca="1" si="3"/>
        <v>108.63917102724122</v>
      </c>
    </row>
    <row r="132" spans="1:3" x14ac:dyDescent="0.25">
      <c r="A132">
        <v>131</v>
      </c>
      <c r="B132" t="s">
        <v>1</v>
      </c>
      <c r="C132" s="2">
        <f t="shared" ca="1" si="3"/>
        <v>103.67053703775791</v>
      </c>
    </row>
    <row r="133" spans="1:3" x14ac:dyDescent="0.25">
      <c r="A133">
        <v>132</v>
      </c>
      <c r="B133" t="s">
        <v>1</v>
      </c>
      <c r="C133" s="2">
        <f t="shared" ca="1" si="3"/>
        <v>104.63583144818888</v>
      </c>
    </row>
    <row r="134" spans="1:3" x14ac:dyDescent="0.25">
      <c r="A134">
        <v>133</v>
      </c>
      <c r="B134" t="s">
        <v>1</v>
      </c>
      <c r="C134" s="2">
        <f t="shared" ca="1" si="3"/>
        <v>79.5883650107275</v>
      </c>
    </row>
    <row r="135" spans="1:3" x14ac:dyDescent="0.25">
      <c r="A135">
        <v>134</v>
      </c>
      <c r="B135" t="s">
        <v>1</v>
      </c>
      <c r="C135" s="2">
        <f t="shared" ca="1" si="3"/>
        <v>85.968370552106961</v>
      </c>
    </row>
    <row r="136" spans="1:3" x14ac:dyDescent="0.25">
      <c r="A136">
        <v>135</v>
      </c>
      <c r="B136" t="s">
        <v>1</v>
      </c>
      <c r="C136" s="2">
        <f t="shared" ca="1" si="3"/>
        <v>103.23376294036765</v>
      </c>
    </row>
    <row r="137" spans="1:3" x14ac:dyDescent="0.25">
      <c r="A137">
        <v>136</v>
      </c>
      <c r="B137" t="s">
        <v>1</v>
      </c>
      <c r="C137" s="2">
        <f t="shared" ca="1" si="3"/>
        <v>114.95906375743982</v>
      </c>
    </row>
    <row r="138" spans="1:3" x14ac:dyDescent="0.25">
      <c r="A138">
        <v>137</v>
      </c>
      <c r="B138" t="s">
        <v>1</v>
      </c>
      <c r="C138" s="2">
        <f t="shared" ca="1" si="3"/>
        <v>117.85077780732824</v>
      </c>
    </row>
    <row r="139" spans="1:3" x14ac:dyDescent="0.25">
      <c r="A139">
        <v>138</v>
      </c>
      <c r="B139" t="s">
        <v>1</v>
      </c>
      <c r="C139" s="2">
        <f t="shared" ca="1" si="3"/>
        <v>104.83371359571244</v>
      </c>
    </row>
    <row r="140" spans="1:3" x14ac:dyDescent="0.25">
      <c r="A140">
        <v>139</v>
      </c>
      <c r="B140" t="s">
        <v>1</v>
      </c>
      <c r="C140" s="2">
        <f t="shared" ca="1" si="3"/>
        <v>71.488564546403495</v>
      </c>
    </row>
    <row r="141" spans="1:3" x14ac:dyDescent="0.25">
      <c r="A141">
        <v>140</v>
      </c>
      <c r="B141" t="s">
        <v>1</v>
      </c>
      <c r="C141" s="2">
        <f t="shared" ca="1" si="3"/>
        <v>72.403333195524368</v>
      </c>
    </row>
    <row r="142" spans="1:3" x14ac:dyDescent="0.25">
      <c r="A142">
        <v>141</v>
      </c>
      <c r="B142" t="s">
        <v>1</v>
      </c>
      <c r="C142" s="2">
        <f t="shared" ca="1" si="3"/>
        <v>142.92530867067541</v>
      </c>
    </row>
    <row r="143" spans="1:3" x14ac:dyDescent="0.25">
      <c r="A143">
        <v>142</v>
      </c>
      <c r="B143" t="s">
        <v>1</v>
      </c>
      <c r="C143" s="2">
        <f t="shared" ca="1" si="3"/>
        <v>100.73686412278296</v>
      </c>
    </row>
    <row r="144" spans="1:3" x14ac:dyDescent="0.25">
      <c r="A144">
        <v>143</v>
      </c>
      <c r="B144" t="s">
        <v>1</v>
      </c>
      <c r="C144" s="2">
        <f t="shared" ca="1" si="3"/>
        <v>105.028024858389</v>
      </c>
    </row>
    <row r="145" spans="1:3" x14ac:dyDescent="0.25">
      <c r="A145">
        <v>144</v>
      </c>
      <c r="B145" t="s">
        <v>1</v>
      </c>
      <c r="C145" s="2">
        <f t="shared" ca="1" si="3"/>
        <v>68.528878333487171</v>
      </c>
    </row>
    <row r="146" spans="1:3" x14ac:dyDescent="0.25">
      <c r="A146">
        <v>145</v>
      </c>
      <c r="B146" t="s">
        <v>1</v>
      </c>
      <c r="C146" s="2">
        <f t="shared" ca="1" si="3"/>
        <v>93.250374660570287</v>
      </c>
    </row>
    <row r="147" spans="1:3" x14ac:dyDescent="0.25">
      <c r="A147">
        <v>146</v>
      </c>
      <c r="B147" t="s">
        <v>1</v>
      </c>
      <c r="C147" s="2">
        <f t="shared" ca="1" si="3"/>
        <v>92.576794228918416</v>
      </c>
    </row>
    <row r="148" spans="1:3" x14ac:dyDescent="0.25">
      <c r="A148">
        <v>147</v>
      </c>
      <c r="B148" t="s">
        <v>1</v>
      </c>
      <c r="C148" s="2">
        <f t="shared" ca="1" si="3"/>
        <v>72.793720039403013</v>
      </c>
    </row>
    <row r="149" spans="1:3" x14ac:dyDescent="0.25">
      <c r="A149">
        <v>148</v>
      </c>
      <c r="B149" t="s">
        <v>1</v>
      </c>
      <c r="C149" s="2">
        <f t="shared" ca="1" si="3"/>
        <v>74.702441437554953</v>
      </c>
    </row>
    <row r="150" spans="1:3" x14ac:dyDescent="0.25">
      <c r="A150">
        <v>149</v>
      </c>
      <c r="B150" t="s">
        <v>1</v>
      </c>
      <c r="C150" s="2">
        <f t="shared" ca="1" si="3"/>
        <v>86.261778856884106</v>
      </c>
    </row>
    <row r="151" spans="1:3" x14ac:dyDescent="0.25">
      <c r="A151">
        <v>150</v>
      </c>
      <c r="B151" t="s">
        <v>1</v>
      </c>
      <c r="C151" s="2">
        <f t="shared" ca="1" si="3"/>
        <v>113.15507162063612</v>
      </c>
    </row>
    <row r="152" spans="1:3" x14ac:dyDescent="0.25">
      <c r="A152">
        <v>151</v>
      </c>
      <c r="B152" t="s">
        <v>1</v>
      </c>
      <c r="C152" s="2">
        <f t="shared" ca="1" si="3"/>
        <v>75.970585709758225</v>
      </c>
    </row>
    <row r="153" spans="1:3" x14ac:dyDescent="0.25">
      <c r="A153">
        <v>152</v>
      </c>
      <c r="B153" t="s">
        <v>1</v>
      </c>
      <c r="C153" s="2">
        <f t="shared" ca="1" si="3"/>
        <v>85.095264123731994</v>
      </c>
    </row>
    <row r="154" spans="1:3" x14ac:dyDescent="0.25">
      <c r="A154">
        <v>153</v>
      </c>
      <c r="B154" t="s">
        <v>1</v>
      </c>
      <c r="C154" s="2">
        <f t="shared" ca="1" si="3"/>
        <v>93.203218332090827</v>
      </c>
    </row>
    <row r="155" spans="1:3" x14ac:dyDescent="0.25">
      <c r="A155">
        <v>154</v>
      </c>
      <c r="B155" t="s">
        <v>1</v>
      </c>
      <c r="C155" s="2">
        <f t="shared" ca="1" si="3"/>
        <v>75.329333966506539</v>
      </c>
    </row>
    <row r="156" spans="1:3" x14ac:dyDescent="0.25">
      <c r="A156">
        <v>155</v>
      </c>
      <c r="B156" t="s">
        <v>1</v>
      </c>
      <c r="C156" s="2">
        <f t="shared" ca="1" si="3"/>
        <v>54.474229990726769</v>
      </c>
    </row>
    <row r="157" spans="1:3" x14ac:dyDescent="0.25">
      <c r="A157">
        <v>156</v>
      </c>
      <c r="B157" t="s">
        <v>1</v>
      </c>
      <c r="C157" s="2">
        <f t="shared" ca="1" si="3"/>
        <v>102.64079438583161</v>
      </c>
    </row>
    <row r="158" spans="1:3" x14ac:dyDescent="0.25">
      <c r="A158">
        <v>157</v>
      </c>
      <c r="B158" t="s">
        <v>1</v>
      </c>
      <c r="C158" s="2">
        <f t="shared" ca="1" si="3"/>
        <v>72.960018477747639</v>
      </c>
    </row>
    <row r="159" spans="1:3" x14ac:dyDescent="0.25">
      <c r="A159">
        <v>158</v>
      </c>
      <c r="B159" t="s">
        <v>1</v>
      </c>
      <c r="C159" s="2">
        <f t="shared" ca="1" si="3"/>
        <v>97.724396499203507</v>
      </c>
    </row>
    <row r="160" spans="1:3" x14ac:dyDescent="0.25">
      <c r="A160">
        <v>159</v>
      </c>
      <c r="B160" t="s">
        <v>1</v>
      </c>
      <c r="C160" s="2">
        <f t="shared" ca="1" si="3"/>
        <v>95.464780131790633</v>
      </c>
    </row>
    <row r="161" spans="1:3" x14ac:dyDescent="0.25">
      <c r="A161">
        <v>160</v>
      </c>
      <c r="B161" t="s">
        <v>1</v>
      </c>
      <c r="C161" s="2">
        <f t="shared" ca="1" si="3"/>
        <v>86.362878156488904</v>
      </c>
    </row>
    <row r="162" spans="1:3" x14ac:dyDescent="0.25">
      <c r="A162">
        <v>161</v>
      </c>
      <c r="B162" t="s">
        <v>1</v>
      </c>
      <c r="C162" s="2">
        <f t="shared" ca="1" si="3"/>
        <v>85.631617802287366</v>
      </c>
    </row>
    <row r="163" spans="1:3" x14ac:dyDescent="0.25">
      <c r="A163">
        <v>162</v>
      </c>
      <c r="B163" t="s">
        <v>1</v>
      </c>
      <c r="C163" s="2">
        <f t="shared" ca="1" si="3"/>
        <v>89.195060944547492</v>
      </c>
    </row>
    <row r="164" spans="1:3" x14ac:dyDescent="0.25">
      <c r="A164">
        <v>163</v>
      </c>
      <c r="B164" t="s">
        <v>1</v>
      </c>
      <c r="C164" s="2">
        <f t="shared" ca="1" si="3"/>
        <v>82.532622684562369</v>
      </c>
    </row>
    <row r="165" spans="1:3" x14ac:dyDescent="0.25">
      <c r="A165">
        <v>164</v>
      </c>
      <c r="B165" t="s">
        <v>1</v>
      </c>
      <c r="C165" s="2">
        <f t="shared" ca="1" si="3"/>
        <v>69.526966565931247</v>
      </c>
    </row>
    <row r="166" spans="1:3" x14ac:dyDescent="0.25">
      <c r="A166">
        <v>165</v>
      </c>
      <c r="B166" t="s">
        <v>1</v>
      </c>
      <c r="C166" s="2">
        <f t="shared" ca="1" si="3"/>
        <v>136.64121953136197</v>
      </c>
    </row>
    <row r="167" spans="1:3" x14ac:dyDescent="0.25">
      <c r="A167">
        <v>166</v>
      </c>
      <c r="B167" t="s">
        <v>1</v>
      </c>
      <c r="C167" s="2">
        <f t="shared" ca="1" si="3"/>
        <v>108.31742275991232</v>
      </c>
    </row>
    <row r="168" spans="1:3" x14ac:dyDescent="0.25">
      <c r="A168">
        <v>167</v>
      </c>
      <c r="B168" t="s">
        <v>1</v>
      </c>
      <c r="C168" s="2">
        <f t="shared" ca="1" si="3"/>
        <v>86.48011649162865</v>
      </c>
    </row>
    <row r="169" spans="1:3" x14ac:dyDescent="0.25">
      <c r="A169">
        <v>168</v>
      </c>
      <c r="B169" t="s">
        <v>1</v>
      </c>
      <c r="C169" s="2">
        <f t="shared" ca="1" si="3"/>
        <v>92.540874385971819</v>
      </c>
    </row>
    <row r="170" spans="1:3" x14ac:dyDescent="0.25">
      <c r="A170">
        <v>169</v>
      </c>
      <c r="B170" t="s">
        <v>1</v>
      </c>
      <c r="C170" s="2">
        <f t="shared" ca="1" si="3"/>
        <v>101.46646366617642</v>
      </c>
    </row>
    <row r="171" spans="1:3" x14ac:dyDescent="0.25">
      <c r="A171">
        <v>170</v>
      </c>
      <c r="B171" t="s">
        <v>1</v>
      </c>
      <c r="C171" s="2">
        <f t="shared" ca="1" si="3"/>
        <v>118.69267899576246</v>
      </c>
    </row>
    <row r="172" spans="1:3" x14ac:dyDescent="0.25">
      <c r="A172">
        <v>171</v>
      </c>
      <c r="B172" t="s">
        <v>1</v>
      </c>
      <c r="C172" s="2">
        <f t="shared" ca="1" si="3"/>
        <v>98.09699520947531</v>
      </c>
    </row>
    <row r="173" spans="1:3" x14ac:dyDescent="0.25">
      <c r="A173">
        <v>172</v>
      </c>
      <c r="B173" t="s">
        <v>1</v>
      </c>
      <c r="C173" s="2">
        <f t="shared" ca="1" si="3"/>
        <v>103.78930617496724</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41"/>
  <sheetViews>
    <sheetView topLeftCell="A13" workbookViewId="0">
      <selection activeCell="W68" sqref="W68"/>
    </sheetView>
  </sheetViews>
  <sheetFormatPr baseColWidth="10" defaultColWidth="9.140625" defaultRowHeight="15" x14ac:dyDescent="0.25"/>
  <cols>
    <col min="2" max="2" width="12.140625" customWidth="1"/>
    <col min="3" max="3" width="15.140625" customWidth="1"/>
    <col min="7" max="7" width="26.85546875" customWidth="1"/>
    <col min="8" max="8" width="11.85546875" bestFit="1" customWidth="1"/>
  </cols>
  <sheetData>
    <row r="1" spans="1:25" x14ac:dyDescent="0.25">
      <c r="A1" s="3" t="s">
        <v>6</v>
      </c>
      <c r="B1" s="3" t="s">
        <v>0</v>
      </c>
      <c r="C1" s="3" t="s">
        <v>2</v>
      </c>
    </row>
    <row r="2" spans="1:25" x14ac:dyDescent="0.25">
      <c r="A2">
        <v>1</v>
      </c>
      <c r="B2" t="s">
        <v>3</v>
      </c>
      <c r="C2" s="2">
        <f ca="1">_xlfn.NORM.INV(RAND(),100,15)</f>
        <v>106.55348220910741</v>
      </c>
    </row>
    <row r="3" spans="1:25" x14ac:dyDescent="0.25">
      <c r="A3">
        <v>2</v>
      </c>
      <c r="B3" t="s">
        <v>3</v>
      </c>
      <c r="C3" s="2">
        <f t="shared" ref="C3:C36" ca="1" si="0">_xlfn.NORM.INV(RAND(),100,15)</f>
        <v>113.2115486839987</v>
      </c>
    </row>
    <row r="4" spans="1:25" x14ac:dyDescent="0.25">
      <c r="A4">
        <v>3</v>
      </c>
      <c r="B4" t="s">
        <v>3</v>
      </c>
      <c r="C4" s="2">
        <f t="shared" ca="1" si="0"/>
        <v>104.86473579693399</v>
      </c>
      <c r="G4" s="6" t="s">
        <v>14</v>
      </c>
      <c r="H4" s="7"/>
      <c r="I4" s="7"/>
      <c r="J4" s="7"/>
      <c r="K4" s="7"/>
      <c r="L4" s="7"/>
      <c r="M4" s="7"/>
      <c r="N4" s="7"/>
      <c r="O4" s="7"/>
      <c r="P4" s="7"/>
      <c r="Q4" s="7"/>
      <c r="R4" s="7"/>
      <c r="S4" s="7"/>
      <c r="T4" s="7"/>
      <c r="U4" s="7"/>
      <c r="V4" s="7"/>
      <c r="W4" s="7"/>
      <c r="X4" s="7"/>
      <c r="Y4" s="8"/>
    </row>
    <row r="5" spans="1:25" x14ac:dyDescent="0.25">
      <c r="A5">
        <v>4</v>
      </c>
      <c r="B5" t="s">
        <v>3</v>
      </c>
      <c r="C5" s="2">
        <f t="shared" ca="1" si="0"/>
        <v>127.98393191207451</v>
      </c>
      <c r="G5" s="9"/>
      <c r="H5" s="10"/>
      <c r="I5" s="10"/>
      <c r="J5" s="10"/>
      <c r="K5" s="10"/>
      <c r="L5" s="10"/>
      <c r="M5" s="10"/>
      <c r="N5" s="10"/>
      <c r="O5" s="10"/>
      <c r="P5" s="10"/>
      <c r="Q5" s="10"/>
      <c r="R5" s="10"/>
      <c r="S5" s="10"/>
      <c r="T5" s="10"/>
      <c r="U5" s="10"/>
      <c r="V5" s="10"/>
      <c r="W5" s="10"/>
      <c r="X5" s="10"/>
      <c r="Y5" s="11"/>
    </row>
    <row r="6" spans="1:25" x14ac:dyDescent="0.25">
      <c r="A6">
        <v>5</v>
      </c>
      <c r="B6" t="s">
        <v>3</v>
      </c>
      <c r="C6" s="2">
        <f t="shared" ca="1" si="0"/>
        <v>78.848136290707799</v>
      </c>
      <c r="G6" s="9" t="s">
        <v>15</v>
      </c>
      <c r="H6" s="10"/>
      <c r="I6" s="10"/>
      <c r="J6" s="10"/>
      <c r="K6" s="10"/>
      <c r="L6" s="10"/>
      <c r="M6" s="10"/>
      <c r="N6" s="10"/>
      <c r="O6" s="10"/>
      <c r="P6" s="10"/>
      <c r="Q6" s="10"/>
      <c r="R6" s="10"/>
      <c r="S6" s="10"/>
      <c r="T6" s="10"/>
      <c r="U6" s="10"/>
      <c r="V6" s="10"/>
      <c r="W6" s="10"/>
      <c r="X6" s="10"/>
      <c r="Y6" s="11"/>
    </row>
    <row r="7" spans="1:25" x14ac:dyDescent="0.25">
      <c r="A7">
        <v>6</v>
      </c>
      <c r="B7" t="s">
        <v>3</v>
      </c>
      <c r="C7" s="2">
        <f t="shared" ca="1" si="0"/>
        <v>88.838912418461632</v>
      </c>
      <c r="G7" s="9" t="s">
        <v>16</v>
      </c>
      <c r="H7" s="10"/>
      <c r="I7" s="10"/>
      <c r="J7" s="10"/>
      <c r="K7" s="10"/>
      <c r="L7" s="10"/>
      <c r="M7" s="10"/>
      <c r="N7" s="10"/>
      <c r="O7" s="10"/>
      <c r="P7" s="10"/>
      <c r="Q7" s="10"/>
      <c r="R7" s="10"/>
      <c r="S7" s="10"/>
      <c r="T7" s="10"/>
      <c r="U7" s="10"/>
      <c r="V7" s="10"/>
      <c r="W7" s="10"/>
      <c r="X7" s="10"/>
      <c r="Y7" s="11"/>
    </row>
    <row r="8" spans="1:25" x14ac:dyDescent="0.25">
      <c r="A8">
        <v>7</v>
      </c>
      <c r="B8" t="s">
        <v>3</v>
      </c>
      <c r="C8" s="2">
        <f t="shared" ca="1" si="0"/>
        <v>102.22152987139332</v>
      </c>
      <c r="G8" s="9" t="s">
        <v>17</v>
      </c>
      <c r="H8" s="10"/>
      <c r="I8" s="10"/>
      <c r="J8" s="10"/>
      <c r="K8" s="10"/>
      <c r="L8" s="10"/>
      <c r="M8" s="10"/>
      <c r="N8" s="10"/>
      <c r="O8" s="10"/>
      <c r="P8" s="10"/>
      <c r="Q8" s="10"/>
      <c r="R8" s="10"/>
      <c r="S8" s="10"/>
      <c r="T8" s="10"/>
      <c r="U8" s="10"/>
      <c r="V8" s="10"/>
      <c r="W8" s="10"/>
      <c r="X8" s="10"/>
      <c r="Y8" s="11"/>
    </row>
    <row r="9" spans="1:25" x14ac:dyDescent="0.25">
      <c r="A9">
        <v>8</v>
      </c>
      <c r="B9" t="s">
        <v>3</v>
      </c>
      <c r="C9" s="2">
        <f t="shared" ca="1" si="0"/>
        <v>87.863350269991415</v>
      </c>
      <c r="G9" s="9"/>
      <c r="H9" s="10"/>
      <c r="I9" s="10"/>
      <c r="J9" s="10"/>
      <c r="K9" s="10"/>
      <c r="L9" s="10"/>
      <c r="M9" s="10"/>
      <c r="N9" s="10"/>
      <c r="O9" s="10"/>
      <c r="P9" s="10"/>
      <c r="Q9" s="10"/>
      <c r="R9" s="10"/>
      <c r="S9" s="10"/>
      <c r="T9" s="10"/>
      <c r="U9" s="10"/>
      <c r="V9" s="10"/>
      <c r="W9" s="10"/>
      <c r="X9" s="10"/>
      <c r="Y9" s="11"/>
    </row>
    <row r="10" spans="1:25" x14ac:dyDescent="0.25">
      <c r="A10">
        <v>9</v>
      </c>
      <c r="B10" t="s">
        <v>3</v>
      </c>
      <c r="C10" s="2">
        <f t="shared" ca="1" si="0"/>
        <v>129.34468987163172</v>
      </c>
      <c r="G10" s="9" t="s">
        <v>18</v>
      </c>
      <c r="H10" s="10"/>
      <c r="I10" s="10"/>
      <c r="J10" s="10"/>
      <c r="K10" s="10"/>
      <c r="L10" s="10"/>
      <c r="M10" s="10"/>
      <c r="N10" s="10"/>
      <c r="O10" s="10"/>
      <c r="P10" s="10"/>
      <c r="Q10" s="10"/>
      <c r="R10" s="10"/>
      <c r="S10" s="10"/>
      <c r="T10" s="10"/>
      <c r="U10" s="10"/>
      <c r="V10" s="10"/>
      <c r="W10" s="10"/>
      <c r="X10" s="10"/>
      <c r="Y10" s="11"/>
    </row>
    <row r="11" spans="1:25" x14ac:dyDescent="0.25">
      <c r="A11">
        <v>10</v>
      </c>
      <c r="B11" t="s">
        <v>3</v>
      </c>
      <c r="C11" s="2">
        <f t="shared" ca="1" si="0"/>
        <v>89.311614045436826</v>
      </c>
      <c r="G11" s="9" t="s">
        <v>19</v>
      </c>
      <c r="H11" s="10"/>
      <c r="I11" s="10"/>
      <c r="J11" s="10"/>
      <c r="K11" s="10"/>
      <c r="L11" s="10"/>
      <c r="M11" s="10"/>
      <c r="N11" s="10"/>
      <c r="O11" s="10"/>
      <c r="P11" s="10"/>
      <c r="Q11" s="10"/>
      <c r="R11" s="10"/>
      <c r="S11" s="10"/>
      <c r="T11" s="10"/>
      <c r="U11" s="10"/>
      <c r="V11" s="10"/>
      <c r="W11" s="10"/>
      <c r="X11" s="10"/>
      <c r="Y11" s="11"/>
    </row>
    <row r="12" spans="1:25" x14ac:dyDescent="0.25">
      <c r="A12">
        <v>11</v>
      </c>
      <c r="B12" t="s">
        <v>3</v>
      </c>
      <c r="C12" s="2">
        <f t="shared" ca="1" si="0"/>
        <v>101.36528335405698</v>
      </c>
      <c r="G12" s="9" t="s">
        <v>20</v>
      </c>
      <c r="H12" s="10"/>
      <c r="I12" s="10"/>
      <c r="J12" s="10"/>
      <c r="K12" s="10"/>
      <c r="L12" s="10"/>
      <c r="M12" s="10"/>
      <c r="N12" s="10"/>
      <c r="O12" s="10"/>
      <c r="P12" s="10"/>
      <c r="Q12" s="10"/>
      <c r="R12" s="10"/>
      <c r="S12" s="10"/>
      <c r="T12" s="10"/>
      <c r="U12" s="10"/>
      <c r="V12" s="10"/>
      <c r="W12" s="10"/>
      <c r="X12" s="10"/>
      <c r="Y12" s="11"/>
    </row>
    <row r="13" spans="1:25" x14ac:dyDescent="0.25">
      <c r="A13">
        <v>12</v>
      </c>
      <c r="B13" t="s">
        <v>3</v>
      </c>
      <c r="C13" s="2">
        <f t="shared" ca="1" si="0"/>
        <v>80.843752109737721</v>
      </c>
      <c r="G13" s="9"/>
      <c r="H13" s="10"/>
      <c r="I13" s="10"/>
      <c r="J13" s="10"/>
      <c r="K13" s="10"/>
      <c r="L13" s="10"/>
      <c r="M13" s="10"/>
      <c r="N13" s="10"/>
      <c r="O13" s="10"/>
      <c r="P13" s="10"/>
      <c r="Q13" s="10"/>
      <c r="R13" s="10"/>
      <c r="S13" s="10"/>
      <c r="T13" s="10"/>
      <c r="U13" s="10"/>
      <c r="V13" s="10"/>
      <c r="W13" s="10"/>
      <c r="X13" s="10"/>
      <c r="Y13" s="11"/>
    </row>
    <row r="14" spans="1:25" x14ac:dyDescent="0.25">
      <c r="A14">
        <v>13</v>
      </c>
      <c r="B14" t="s">
        <v>3</v>
      </c>
      <c r="C14" s="2">
        <f t="shared" ca="1" si="0"/>
        <v>86.279300165369207</v>
      </c>
      <c r="G14" s="9" t="s">
        <v>23</v>
      </c>
      <c r="H14" s="10"/>
      <c r="I14" s="10"/>
      <c r="J14" s="10"/>
      <c r="K14" s="10"/>
      <c r="L14" s="10"/>
      <c r="M14" s="10"/>
      <c r="N14" s="10"/>
      <c r="O14" s="10"/>
      <c r="P14" s="10"/>
      <c r="Q14" s="10"/>
      <c r="R14" s="10"/>
      <c r="S14" s="10"/>
      <c r="T14" s="10"/>
      <c r="U14" s="10"/>
      <c r="V14" s="10"/>
      <c r="W14" s="10"/>
      <c r="X14" s="10"/>
      <c r="Y14" s="11"/>
    </row>
    <row r="15" spans="1:25" x14ac:dyDescent="0.25">
      <c r="A15">
        <v>14</v>
      </c>
      <c r="B15" t="s">
        <v>3</v>
      </c>
      <c r="C15" s="2">
        <f t="shared" ca="1" si="0"/>
        <v>116.90990101859421</v>
      </c>
      <c r="G15" s="9" t="s">
        <v>21</v>
      </c>
      <c r="H15" s="10"/>
      <c r="I15" s="10"/>
      <c r="J15" s="10"/>
      <c r="K15" s="10"/>
      <c r="L15" s="10"/>
      <c r="M15" s="10"/>
      <c r="N15" s="10"/>
      <c r="O15" s="10"/>
      <c r="P15" s="10"/>
      <c r="Q15" s="10"/>
      <c r="R15" s="10"/>
      <c r="S15" s="10"/>
      <c r="T15" s="10"/>
      <c r="U15" s="10"/>
      <c r="V15" s="10"/>
      <c r="W15" s="10"/>
      <c r="X15" s="10"/>
      <c r="Y15" s="11"/>
    </row>
    <row r="16" spans="1:25" x14ac:dyDescent="0.25">
      <c r="A16">
        <v>15</v>
      </c>
      <c r="B16" t="s">
        <v>3</v>
      </c>
      <c r="C16" s="2">
        <f t="shared" ca="1" si="0"/>
        <v>97.662809487974144</v>
      </c>
      <c r="G16" s="9"/>
      <c r="H16" s="10"/>
      <c r="I16" s="10"/>
      <c r="J16" s="10"/>
      <c r="K16" s="10"/>
      <c r="L16" s="10"/>
      <c r="M16" s="10"/>
      <c r="N16" s="10"/>
      <c r="O16" s="10"/>
      <c r="P16" s="10"/>
      <c r="Q16" s="10"/>
      <c r="R16" s="10"/>
      <c r="S16" s="10"/>
      <c r="T16" s="10"/>
      <c r="U16" s="10"/>
      <c r="V16" s="10"/>
      <c r="W16" s="10"/>
      <c r="X16" s="10"/>
      <c r="Y16" s="11"/>
    </row>
    <row r="17" spans="1:25" x14ac:dyDescent="0.25">
      <c r="A17">
        <v>16</v>
      </c>
      <c r="B17" t="s">
        <v>3</v>
      </c>
      <c r="C17" s="2">
        <f t="shared" ca="1" si="0"/>
        <v>97.729189868237341</v>
      </c>
      <c r="G17" s="9" t="s">
        <v>22</v>
      </c>
      <c r="H17" s="10"/>
      <c r="I17" s="10"/>
      <c r="J17" s="10"/>
      <c r="K17" s="10"/>
      <c r="L17" s="10"/>
      <c r="M17" s="10"/>
      <c r="N17" s="10"/>
      <c r="O17" s="10"/>
      <c r="P17" s="10"/>
      <c r="Q17" s="10"/>
      <c r="R17" s="10"/>
      <c r="S17" s="10"/>
      <c r="T17" s="10"/>
      <c r="U17" s="10"/>
      <c r="V17" s="10"/>
      <c r="W17" s="10"/>
      <c r="X17" s="10"/>
      <c r="Y17" s="11"/>
    </row>
    <row r="18" spans="1:25" x14ac:dyDescent="0.25">
      <c r="A18">
        <v>17</v>
      </c>
      <c r="B18" t="s">
        <v>3</v>
      </c>
      <c r="C18" s="2">
        <f t="shared" ca="1" si="0"/>
        <v>121.51543931858612</v>
      </c>
      <c r="G18" s="9" t="s">
        <v>24</v>
      </c>
      <c r="H18" s="10"/>
      <c r="I18" s="10"/>
      <c r="J18" s="10"/>
      <c r="K18" s="10"/>
      <c r="L18" s="10"/>
      <c r="M18" s="10"/>
      <c r="N18" s="10"/>
      <c r="O18" s="10"/>
      <c r="P18" s="10"/>
      <c r="Q18" s="10"/>
      <c r="R18" s="10"/>
      <c r="S18" s="10"/>
      <c r="T18" s="10"/>
      <c r="U18" s="10"/>
      <c r="V18" s="10"/>
      <c r="W18" s="10"/>
      <c r="X18" s="10"/>
      <c r="Y18" s="11"/>
    </row>
    <row r="19" spans="1:25" x14ac:dyDescent="0.25">
      <c r="A19">
        <v>18</v>
      </c>
      <c r="B19" t="s">
        <v>3</v>
      </c>
      <c r="C19" s="2">
        <f t="shared" ca="1" si="0"/>
        <v>99.439675529875188</v>
      </c>
      <c r="G19" s="9" t="s">
        <v>29</v>
      </c>
      <c r="H19" s="10"/>
      <c r="I19" s="10"/>
      <c r="J19" s="10"/>
      <c r="K19" s="10"/>
      <c r="L19" s="10"/>
      <c r="M19" s="10"/>
      <c r="N19" s="10"/>
      <c r="O19" s="10"/>
      <c r="P19" s="10"/>
      <c r="Q19" s="10"/>
      <c r="R19" s="10"/>
      <c r="S19" s="10"/>
      <c r="T19" s="10"/>
      <c r="U19" s="10"/>
      <c r="V19" s="10"/>
      <c r="W19" s="10"/>
      <c r="X19" s="10"/>
      <c r="Y19" s="11"/>
    </row>
    <row r="20" spans="1:25" x14ac:dyDescent="0.25">
      <c r="A20">
        <v>19</v>
      </c>
      <c r="B20" t="s">
        <v>3</v>
      </c>
      <c r="C20" s="2">
        <f t="shared" ca="1" si="0"/>
        <v>119.12031046511331</v>
      </c>
      <c r="G20" s="9"/>
      <c r="H20" s="10"/>
      <c r="I20" s="10"/>
      <c r="J20" s="10"/>
      <c r="K20" s="10"/>
      <c r="L20" s="10"/>
      <c r="M20" s="10"/>
      <c r="N20" s="10"/>
      <c r="O20" s="10"/>
      <c r="P20" s="10"/>
      <c r="Q20" s="10"/>
      <c r="R20" s="10"/>
      <c r="S20" s="10"/>
      <c r="T20" s="10"/>
      <c r="U20" s="10"/>
      <c r="V20" s="10"/>
      <c r="W20" s="10"/>
      <c r="X20" s="10"/>
      <c r="Y20" s="11"/>
    </row>
    <row r="21" spans="1:25" x14ac:dyDescent="0.25">
      <c r="A21">
        <v>20</v>
      </c>
      <c r="B21" t="s">
        <v>3</v>
      </c>
      <c r="C21" s="2">
        <f t="shared" ca="1" si="0"/>
        <v>98.844300543356269</v>
      </c>
      <c r="G21" s="9" t="s">
        <v>25</v>
      </c>
      <c r="H21" s="10"/>
      <c r="I21" s="10"/>
      <c r="J21" s="10"/>
      <c r="K21" s="10"/>
      <c r="L21" s="10"/>
      <c r="M21" s="10"/>
      <c r="N21" s="10"/>
      <c r="O21" s="10"/>
      <c r="P21" s="10"/>
      <c r="Q21" s="10"/>
      <c r="R21" s="10"/>
      <c r="S21" s="10"/>
      <c r="T21" s="10"/>
      <c r="U21" s="10"/>
      <c r="V21" s="10"/>
      <c r="W21" s="10"/>
      <c r="X21" s="10"/>
      <c r="Y21" s="11"/>
    </row>
    <row r="22" spans="1:25" x14ac:dyDescent="0.25">
      <c r="A22">
        <v>21</v>
      </c>
      <c r="B22" t="s">
        <v>3</v>
      </c>
      <c r="C22" s="2">
        <f t="shared" ca="1" si="0"/>
        <v>111.63854484660715</v>
      </c>
      <c r="G22" s="9" t="s">
        <v>26</v>
      </c>
      <c r="H22" s="10"/>
      <c r="I22" s="10"/>
      <c r="J22" s="10"/>
      <c r="K22" s="10"/>
      <c r="L22" s="10"/>
      <c r="M22" s="10"/>
      <c r="N22" s="10"/>
      <c r="O22" s="10"/>
      <c r="P22" s="10"/>
      <c r="Q22" s="10"/>
      <c r="R22" s="10"/>
      <c r="S22" s="10"/>
      <c r="T22" s="10"/>
      <c r="U22" s="10"/>
      <c r="V22" s="10"/>
      <c r="W22" s="10"/>
      <c r="X22" s="10"/>
      <c r="Y22" s="11"/>
    </row>
    <row r="23" spans="1:25" x14ac:dyDescent="0.25">
      <c r="A23">
        <v>22</v>
      </c>
      <c r="B23" t="s">
        <v>3</v>
      </c>
      <c r="C23" s="2">
        <f t="shared" ca="1" si="0"/>
        <v>106.53684457525399</v>
      </c>
      <c r="G23" s="9"/>
      <c r="H23" s="10"/>
      <c r="I23" s="10"/>
      <c r="J23" s="10"/>
      <c r="K23" s="10"/>
      <c r="L23" s="10"/>
      <c r="M23" s="10"/>
      <c r="N23" s="10"/>
      <c r="O23" s="10"/>
      <c r="P23" s="10"/>
      <c r="Q23" s="10"/>
      <c r="R23" s="10"/>
      <c r="S23" s="10"/>
      <c r="T23" s="10"/>
      <c r="U23" s="10"/>
      <c r="V23" s="10"/>
      <c r="W23" s="10"/>
      <c r="X23" s="10"/>
      <c r="Y23" s="11"/>
    </row>
    <row r="24" spans="1:25" x14ac:dyDescent="0.25">
      <c r="A24">
        <v>23</v>
      </c>
      <c r="B24" t="s">
        <v>3</v>
      </c>
      <c r="C24" s="2">
        <f t="shared" ca="1" si="0"/>
        <v>114.71031715422387</v>
      </c>
      <c r="G24" s="12"/>
      <c r="H24" s="13"/>
      <c r="I24" s="13"/>
      <c r="J24" s="13"/>
      <c r="K24" s="13"/>
      <c r="L24" s="13"/>
      <c r="M24" s="13"/>
      <c r="N24" s="13"/>
      <c r="O24" s="13"/>
      <c r="P24" s="13"/>
      <c r="Q24" s="13"/>
      <c r="R24" s="13"/>
      <c r="S24" s="13"/>
      <c r="T24" s="13"/>
      <c r="U24" s="13"/>
      <c r="V24" s="13"/>
      <c r="W24" s="13"/>
      <c r="X24" s="13"/>
      <c r="Y24" s="14"/>
    </row>
    <row r="25" spans="1:25" x14ac:dyDescent="0.25">
      <c r="A25">
        <v>24</v>
      </c>
      <c r="B25" t="s">
        <v>3</v>
      </c>
      <c r="C25" s="2">
        <f t="shared" ca="1" si="0"/>
        <v>110.03590708479069</v>
      </c>
    </row>
    <row r="26" spans="1:25" x14ac:dyDescent="0.25">
      <c r="A26">
        <v>25</v>
      </c>
      <c r="B26" t="s">
        <v>3</v>
      </c>
      <c r="C26" s="2">
        <f t="shared" ca="1" si="0"/>
        <v>124.86010454773357</v>
      </c>
    </row>
    <row r="27" spans="1:25" x14ac:dyDescent="0.25">
      <c r="A27">
        <v>26</v>
      </c>
      <c r="B27" t="s">
        <v>3</v>
      </c>
      <c r="C27" s="2">
        <f t="shared" ca="1" si="0"/>
        <v>102.06106512098626</v>
      </c>
    </row>
    <row r="28" spans="1:25" x14ac:dyDescent="0.25">
      <c r="A28">
        <v>27</v>
      </c>
      <c r="B28" t="s">
        <v>3</v>
      </c>
      <c r="C28" s="2">
        <f t="shared" ca="1" si="0"/>
        <v>142.26267250669946</v>
      </c>
    </row>
    <row r="29" spans="1:25" x14ac:dyDescent="0.25">
      <c r="A29">
        <v>28</v>
      </c>
      <c r="B29" t="s">
        <v>3</v>
      </c>
      <c r="C29" s="2">
        <f t="shared" ca="1" si="0"/>
        <v>89.098667191870831</v>
      </c>
    </row>
    <row r="30" spans="1:25" x14ac:dyDescent="0.25">
      <c r="A30">
        <v>29</v>
      </c>
      <c r="B30" t="s">
        <v>3</v>
      </c>
      <c r="C30" s="2">
        <f t="shared" ca="1" si="0"/>
        <v>115.02456201368352</v>
      </c>
    </row>
    <row r="31" spans="1:25" x14ac:dyDescent="0.25">
      <c r="A31">
        <v>30</v>
      </c>
      <c r="B31" t="s">
        <v>3</v>
      </c>
      <c r="C31" s="2">
        <f t="shared" ca="1" si="0"/>
        <v>125.07043569348507</v>
      </c>
    </row>
    <row r="32" spans="1:25" x14ac:dyDescent="0.25">
      <c r="A32">
        <v>31</v>
      </c>
      <c r="B32" t="s">
        <v>3</v>
      </c>
      <c r="C32" s="2">
        <f t="shared" ca="1" si="0"/>
        <v>123.38088717669112</v>
      </c>
    </row>
    <row r="33" spans="1:9" x14ac:dyDescent="0.25">
      <c r="A33">
        <v>32</v>
      </c>
      <c r="B33" t="s">
        <v>3</v>
      </c>
      <c r="C33" s="2">
        <f t="shared" ca="1" si="0"/>
        <v>88.327603160496892</v>
      </c>
    </row>
    <row r="34" spans="1:9" x14ac:dyDescent="0.25">
      <c r="A34">
        <v>33</v>
      </c>
      <c r="B34" t="s">
        <v>3</v>
      </c>
      <c r="C34" s="2">
        <f t="shared" ca="1" si="0"/>
        <v>102.6791564260584</v>
      </c>
    </row>
    <row r="35" spans="1:9" x14ac:dyDescent="0.25">
      <c r="A35">
        <v>34</v>
      </c>
      <c r="B35" t="s">
        <v>3</v>
      </c>
      <c r="C35" s="2">
        <f t="shared" ca="1" si="0"/>
        <v>107.5335625905054</v>
      </c>
    </row>
    <row r="36" spans="1:9" x14ac:dyDescent="0.25">
      <c r="A36">
        <v>35</v>
      </c>
      <c r="B36" t="s">
        <v>3</v>
      </c>
      <c r="C36" s="2">
        <f t="shared" ca="1" si="0"/>
        <v>82.303252079485432</v>
      </c>
    </row>
    <row r="37" spans="1:9" x14ac:dyDescent="0.25">
      <c r="A37">
        <v>36</v>
      </c>
      <c r="B37" t="s">
        <v>3</v>
      </c>
      <c r="C37" s="2">
        <f t="shared" ref="C37:C71" ca="1" si="1">_xlfn.NORM.INV(RAND(),100,15)</f>
        <v>134.91555764495615</v>
      </c>
      <c r="H37" s="5" t="s">
        <v>7</v>
      </c>
      <c r="I37" s="5" t="s">
        <v>8</v>
      </c>
    </row>
    <row r="38" spans="1:9" x14ac:dyDescent="0.25">
      <c r="A38">
        <v>37</v>
      </c>
      <c r="B38" t="s">
        <v>3</v>
      </c>
      <c r="C38" s="2">
        <f t="shared" ca="1" si="1"/>
        <v>113.52640916598369</v>
      </c>
      <c r="G38" t="s">
        <v>9</v>
      </c>
      <c r="H38" s="1">
        <f ca="1">AVERAGE(C2:C71)</f>
        <v>103.08781236937999</v>
      </c>
      <c r="I38" s="1">
        <f ca="1">AVERAGE(C72:C141)</f>
        <v>90.852787258450505</v>
      </c>
    </row>
    <row r="39" spans="1:9" x14ac:dyDescent="0.25">
      <c r="A39">
        <v>38</v>
      </c>
      <c r="B39" t="s">
        <v>3</v>
      </c>
      <c r="C39" s="2">
        <f t="shared" ca="1" si="1"/>
        <v>90.086999907673331</v>
      </c>
      <c r="G39" t="s">
        <v>27</v>
      </c>
      <c r="H39" s="1">
        <f ca="1">_xlfn.STDEV.S(C2:C71)</f>
        <v>15.573362167137315</v>
      </c>
      <c r="I39" s="1">
        <f ca="1">_xlfn.STDEV.S(C72:C141)</f>
        <v>16.180332000292967</v>
      </c>
    </row>
    <row r="40" spans="1:9" x14ac:dyDescent="0.25">
      <c r="A40">
        <v>39</v>
      </c>
      <c r="B40" t="s">
        <v>3</v>
      </c>
      <c r="C40" s="2">
        <f t="shared" ca="1" si="1"/>
        <v>77.248450000405583</v>
      </c>
      <c r="G40" t="s">
        <v>10</v>
      </c>
      <c r="H40" s="2">
        <v>70</v>
      </c>
      <c r="I40" s="2">
        <v>70</v>
      </c>
    </row>
    <row r="41" spans="1:9" x14ac:dyDescent="0.25">
      <c r="A41">
        <v>40</v>
      </c>
      <c r="B41" t="s">
        <v>3</v>
      </c>
      <c r="C41" s="2">
        <f t="shared" ca="1" si="1"/>
        <v>115.48513526815498</v>
      </c>
      <c r="G41" t="s">
        <v>11</v>
      </c>
      <c r="H41" s="1">
        <f ca="1">_xlfn.CONFIDENCE.T(0.05,H39,34)</f>
        <v>5.4338029421524272</v>
      </c>
      <c r="I41" s="1">
        <f ca="1">_xlfn.CONFIDENCE.T(0.05,I39,34)</f>
        <v>5.6455847288855887</v>
      </c>
    </row>
    <row r="42" spans="1:9" x14ac:dyDescent="0.25">
      <c r="A42">
        <v>41</v>
      </c>
      <c r="B42" t="s">
        <v>3</v>
      </c>
      <c r="C42" s="2">
        <f t="shared" ca="1" si="1"/>
        <v>110.23047986254487</v>
      </c>
    </row>
    <row r="43" spans="1:9" x14ac:dyDescent="0.25">
      <c r="A43">
        <v>42</v>
      </c>
      <c r="B43" t="s">
        <v>3</v>
      </c>
      <c r="C43" s="2">
        <f t="shared" ca="1" si="1"/>
        <v>88.776082640480794</v>
      </c>
    </row>
    <row r="44" spans="1:9" x14ac:dyDescent="0.25">
      <c r="A44">
        <v>43</v>
      </c>
      <c r="B44" t="s">
        <v>3</v>
      </c>
      <c r="C44" s="2">
        <f t="shared" ca="1" si="1"/>
        <v>123.70818858047119</v>
      </c>
      <c r="G44" t="s">
        <v>5</v>
      </c>
      <c r="H44">
        <f ca="1">SQRT((69*H39^2+69*I39^2)/138)</f>
        <v>15.879747366197744</v>
      </c>
    </row>
    <row r="45" spans="1:9" x14ac:dyDescent="0.25">
      <c r="A45">
        <v>44</v>
      </c>
      <c r="B45" t="s">
        <v>3</v>
      </c>
      <c r="C45" s="2">
        <f t="shared" ca="1" si="1"/>
        <v>99.880236605860858</v>
      </c>
      <c r="G45" t="s">
        <v>30</v>
      </c>
      <c r="H45" s="1">
        <f ca="1">(H38-I38)/(H44*SQRT(2/70))</f>
        <v>4.55822016781981</v>
      </c>
    </row>
    <row r="46" spans="1:9" x14ac:dyDescent="0.25">
      <c r="A46">
        <v>45</v>
      </c>
      <c r="B46" t="s">
        <v>3</v>
      </c>
      <c r="C46" s="2">
        <f t="shared" ca="1" si="1"/>
        <v>97.591017849244366</v>
      </c>
      <c r="G46" t="s">
        <v>31</v>
      </c>
      <c r="H46">
        <f>_xlfn.T.INV(0.95,138)</f>
        <v>1.6559703824337419</v>
      </c>
    </row>
    <row r="47" spans="1:9" x14ac:dyDescent="0.25">
      <c r="A47">
        <v>46</v>
      </c>
      <c r="B47" t="s">
        <v>3</v>
      </c>
      <c r="C47" s="2">
        <f t="shared" ca="1" si="1"/>
        <v>88.2364063735359</v>
      </c>
      <c r="G47" t="s">
        <v>32</v>
      </c>
      <c r="H47" t="str">
        <f ca="1">IF(H45&gt;H46,"ja","nein")</f>
        <v>ja</v>
      </c>
    </row>
    <row r="48" spans="1:9" x14ac:dyDescent="0.25">
      <c r="A48">
        <v>47</v>
      </c>
      <c r="B48" t="s">
        <v>3</v>
      </c>
      <c r="C48" s="2">
        <f t="shared" ca="1" si="1"/>
        <v>80.47739509884093</v>
      </c>
      <c r="G48" t="s">
        <v>28</v>
      </c>
      <c r="H48">
        <f ca="1">_xlfn.T.TEST(C2:C71,C72:C141,1,2)</f>
        <v>5.628682306339434E-6</v>
      </c>
    </row>
    <row r="49" spans="1:8" x14ac:dyDescent="0.25">
      <c r="A49">
        <v>48</v>
      </c>
      <c r="B49" t="s">
        <v>3</v>
      </c>
      <c r="C49" s="2">
        <f t="shared" ca="1" si="1"/>
        <v>83.265057177209087</v>
      </c>
      <c r="G49" t="s">
        <v>33</v>
      </c>
      <c r="H49">
        <f ca="1">_xlfn.T.DIST.RT(H45,138)</f>
        <v>5.6286823063399558E-6</v>
      </c>
    </row>
    <row r="50" spans="1:8" x14ac:dyDescent="0.25">
      <c r="A50">
        <v>49</v>
      </c>
      <c r="B50" t="s">
        <v>3</v>
      </c>
      <c r="C50" s="2">
        <f t="shared" ca="1" si="1"/>
        <v>99.462610849774194</v>
      </c>
    </row>
    <row r="51" spans="1:8" x14ac:dyDescent="0.25">
      <c r="A51">
        <v>50</v>
      </c>
      <c r="B51" t="s">
        <v>3</v>
      </c>
      <c r="C51" s="2">
        <f t="shared" ca="1" si="1"/>
        <v>85.981024429946217</v>
      </c>
    </row>
    <row r="52" spans="1:8" x14ac:dyDescent="0.25">
      <c r="A52">
        <v>51</v>
      </c>
      <c r="B52" t="s">
        <v>3</v>
      </c>
      <c r="C52" s="2">
        <f t="shared" ca="1" si="1"/>
        <v>103.61319022225109</v>
      </c>
      <c r="G52" t="s">
        <v>12</v>
      </c>
      <c r="H52" t="str">
        <f ca="1">IF(H48&lt;0.05,"H1 angenommen","H0 beibehalten")</f>
        <v>H1 angenommen</v>
      </c>
    </row>
    <row r="53" spans="1:8" x14ac:dyDescent="0.25">
      <c r="A53">
        <v>52</v>
      </c>
      <c r="B53" t="s">
        <v>3</v>
      </c>
      <c r="C53" s="2">
        <f t="shared" ca="1" si="1"/>
        <v>80.201784677972228</v>
      </c>
    </row>
    <row r="54" spans="1:8" x14ac:dyDescent="0.25">
      <c r="A54">
        <v>53</v>
      </c>
      <c r="B54" t="s">
        <v>3</v>
      </c>
      <c r="C54" s="2">
        <f t="shared" ca="1" si="1"/>
        <v>89.807685361170286</v>
      </c>
      <c r="G54" t="s">
        <v>4</v>
      </c>
      <c r="H54">
        <f ca="1">(H38-I38)/H44</f>
        <v>0.77047983376444895</v>
      </c>
    </row>
    <row r="55" spans="1:8" x14ac:dyDescent="0.25">
      <c r="A55">
        <v>54</v>
      </c>
      <c r="B55" t="s">
        <v>3</v>
      </c>
      <c r="C55" s="2">
        <f t="shared" ca="1" si="1"/>
        <v>89.432378807785639</v>
      </c>
    </row>
    <row r="56" spans="1:8" x14ac:dyDescent="0.25">
      <c r="A56">
        <v>55</v>
      </c>
      <c r="B56" t="s">
        <v>3</v>
      </c>
      <c r="C56" s="2">
        <f t="shared" ca="1" si="1"/>
        <v>121.75666632912501</v>
      </c>
    </row>
    <row r="57" spans="1:8" x14ac:dyDescent="0.25">
      <c r="A57">
        <v>56</v>
      </c>
      <c r="B57" t="s">
        <v>3</v>
      </c>
      <c r="C57" s="2">
        <f t="shared" ca="1" si="1"/>
        <v>114.11772813625088</v>
      </c>
    </row>
    <row r="58" spans="1:8" x14ac:dyDescent="0.25">
      <c r="A58">
        <v>57</v>
      </c>
      <c r="B58" t="s">
        <v>3</v>
      </c>
      <c r="C58" s="2">
        <f t="shared" ca="1" si="1"/>
        <v>85.963639161422321</v>
      </c>
    </row>
    <row r="59" spans="1:8" x14ac:dyDescent="0.25">
      <c r="A59">
        <v>58</v>
      </c>
      <c r="B59" t="s">
        <v>3</v>
      </c>
      <c r="C59" s="2">
        <f t="shared" ca="1" si="1"/>
        <v>99.017477587045178</v>
      </c>
    </row>
    <row r="60" spans="1:8" x14ac:dyDescent="0.25">
      <c r="A60">
        <v>59</v>
      </c>
      <c r="B60" t="s">
        <v>3</v>
      </c>
      <c r="C60" s="2">
        <f t="shared" ca="1" si="1"/>
        <v>88.36393175605744</v>
      </c>
    </row>
    <row r="61" spans="1:8" x14ac:dyDescent="0.25">
      <c r="A61">
        <v>60</v>
      </c>
      <c r="B61" t="s">
        <v>3</v>
      </c>
      <c r="C61" s="2">
        <f t="shared" ca="1" si="1"/>
        <v>132.34202937602899</v>
      </c>
    </row>
    <row r="62" spans="1:8" x14ac:dyDescent="0.25">
      <c r="A62">
        <v>61</v>
      </c>
      <c r="B62" t="s">
        <v>3</v>
      </c>
      <c r="C62" s="2">
        <f t="shared" ca="1" si="1"/>
        <v>106.26814558460715</v>
      </c>
    </row>
    <row r="63" spans="1:8" x14ac:dyDescent="0.25">
      <c r="A63">
        <v>62</v>
      </c>
      <c r="B63" t="s">
        <v>3</v>
      </c>
      <c r="C63" s="2">
        <f t="shared" ca="1" si="1"/>
        <v>105.31921771343062</v>
      </c>
    </row>
    <row r="64" spans="1:8" x14ac:dyDescent="0.25">
      <c r="A64">
        <v>63</v>
      </c>
      <c r="B64" t="s">
        <v>3</v>
      </c>
      <c r="C64" s="2">
        <f t="shared" ca="1" si="1"/>
        <v>123.93016128786326</v>
      </c>
    </row>
    <row r="65" spans="1:3" x14ac:dyDescent="0.25">
      <c r="A65">
        <v>64</v>
      </c>
      <c r="B65" t="s">
        <v>3</v>
      </c>
      <c r="C65" s="2">
        <f t="shared" ca="1" si="1"/>
        <v>88.869560486895068</v>
      </c>
    </row>
    <row r="66" spans="1:3" x14ac:dyDescent="0.25">
      <c r="A66">
        <v>65</v>
      </c>
      <c r="B66" t="s">
        <v>3</v>
      </c>
      <c r="C66" s="2">
        <f t="shared" ca="1" si="1"/>
        <v>100.68982904191792</v>
      </c>
    </row>
    <row r="67" spans="1:3" x14ac:dyDescent="0.25">
      <c r="A67">
        <v>66</v>
      </c>
      <c r="B67" t="s">
        <v>3</v>
      </c>
      <c r="C67" s="2">
        <f t="shared" ca="1" si="1"/>
        <v>90.422307848784129</v>
      </c>
    </row>
    <row r="68" spans="1:3" x14ac:dyDescent="0.25">
      <c r="A68">
        <v>67</v>
      </c>
      <c r="B68" t="s">
        <v>3</v>
      </c>
      <c r="C68" s="2">
        <f t="shared" ca="1" si="1"/>
        <v>104.86696871545814</v>
      </c>
    </row>
    <row r="69" spans="1:3" x14ac:dyDescent="0.25">
      <c r="A69">
        <v>68</v>
      </c>
      <c r="B69" t="s">
        <v>3</v>
      </c>
      <c r="C69" s="2">
        <f t="shared" ca="1" si="1"/>
        <v>112.45096749038062</v>
      </c>
    </row>
    <row r="70" spans="1:3" x14ac:dyDescent="0.25">
      <c r="A70">
        <v>69</v>
      </c>
      <c r="B70" t="s">
        <v>3</v>
      </c>
      <c r="C70" s="2">
        <f t="shared" ca="1" si="1"/>
        <v>85.797112605735521</v>
      </c>
    </row>
    <row r="71" spans="1:3" x14ac:dyDescent="0.25">
      <c r="A71">
        <v>70</v>
      </c>
      <c r="B71" t="s">
        <v>3</v>
      </c>
      <c r="C71" s="2">
        <f t="shared" ca="1" si="1"/>
        <v>109.76955681212745</v>
      </c>
    </row>
    <row r="72" spans="1:3" x14ac:dyDescent="0.25">
      <c r="A72">
        <v>71</v>
      </c>
      <c r="B72" t="s">
        <v>1</v>
      </c>
      <c r="C72" s="2">
        <f t="shared" ref="C72:C105" ca="1" si="2">_xlfn.NORM.INV(RAND(),92.5,15)</f>
        <v>88.921834213901306</v>
      </c>
    </row>
    <row r="73" spans="1:3" x14ac:dyDescent="0.25">
      <c r="A73">
        <v>72</v>
      </c>
      <c r="B73" t="s">
        <v>1</v>
      </c>
      <c r="C73" s="2">
        <f t="shared" ca="1" si="2"/>
        <v>76.948978301897412</v>
      </c>
    </row>
    <row r="74" spans="1:3" x14ac:dyDescent="0.25">
      <c r="A74">
        <v>73</v>
      </c>
      <c r="B74" t="s">
        <v>1</v>
      </c>
      <c r="C74" s="2">
        <f t="shared" ca="1" si="2"/>
        <v>50.470712741675889</v>
      </c>
    </row>
    <row r="75" spans="1:3" x14ac:dyDescent="0.25">
      <c r="A75">
        <v>74</v>
      </c>
      <c r="B75" t="s">
        <v>1</v>
      </c>
      <c r="C75" s="2">
        <f t="shared" ca="1" si="2"/>
        <v>76.200115677066378</v>
      </c>
    </row>
    <row r="76" spans="1:3" x14ac:dyDescent="0.25">
      <c r="A76">
        <v>75</v>
      </c>
      <c r="B76" t="s">
        <v>1</v>
      </c>
      <c r="C76" s="2">
        <f t="shared" ca="1" si="2"/>
        <v>104.03377403967194</v>
      </c>
    </row>
    <row r="77" spans="1:3" x14ac:dyDescent="0.25">
      <c r="A77">
        <v>76</v>
      </c>
      <c r="B77" t="s">
        <v>1</v>
      </c>
      <c r="C77" s="2">
        <f t="shared" ca="1" si="2"/>
        <v>67.022668534321568</v>
      </c>
    </row>
    <row r="78" spans="1:3" x14ac:dyDescent="0.25">
      <c r="A78">
        <v>77</v>
      </c>
      <c r="B78" t="s">
        <v>1</v>
      </c>
      <c r="C78" s="2">
        <f t="shared" ca="1" si="2"/>
        <v>95.204455297703305</v>
      </c>
    </row>
    <row r="79" spans="1:3" x14ac:dyDescent="0.25">
      <c r="A79">
        <v>78</v>
      </c>
      <c r="B79" t="s">
        <v>1</v>
      </c>
      <c r="C79" s="2">
        <f t="shared" ca="1" si="2"/>
        <v>99.582061538053253</v>
      </c>
    </row>
    <row r="80" spans="1:3" x14ac:dyDescent="0.25">
      <c r="A80">
        <v>79</v>
      </c>
      <c r="B80" t="s">
        <v>1</v>
      </c>
      <c r="C80" s="2">
        <f t="shared" ca="1" si="2"/>
        <v>95.49161628569631</v>
      </c>
    </row>
    <row r="81" spans="1:3" x14ac:dyDescent="0.25">
      <c r="A81">
        <v>80</v>
      </c>
      <c r="B81" t="s">
        <v>1</v>
      </c>
      <c r="C81" s="2">
        <f t="shared" ca="1" si="2"/>
        <v>61.926027676668127</v>
      </c>
    </row>
    <row r="82" spans="1:3" x14ac:dyDescent="0.25">
      <c r="A82">
        <v>81</v>
      </c>
      <c r="B82" t="s">
        <v>1</v>
      </c>
      <c r="C82" s="2">
        <f t="shared" ca="1" si="2"/>
        <v>91.86334085833704</v>
      </c>
    </row>
    <row r="83" spans="1:3" x14ac:dyDescent="0.25">
      <c r="A83">
        <v>82</v>
      </c>
      <c r="B83" t="s">
        <v>1</v>
      </c>
      <c r="C83" s="2">
        <f t="shared" ca="1" si="2"/>
        <v>92.849827848036867</v>
      </c>
    </row>
    <row r="84" spans="1:3" x14ac:dyDescent="0.25">
      <c r="A84">
        <v>83</v>
      </c>
      <c r="B84" t="s">
        <v>1</v>
      </c>
      <c r="C84" s="2">
        <f t="shared" ca="1" si="2"/>
        <v>97.115356287523284</v>
      </c>
    </row>
    <row r="85" spans="1:3" x14ac:dyDescent="0.25">
      <c r="A85">
        <v>84</v>
      </c>
      <c r="B85" t="s">
        <v>1</v>
      </c>
      <c r="C85" s="2">
        <f t="shared" ca="1" si="2"/>
        <v>101.50432531096067</v>
      </c>
    </row>
    <row r="86" spans="1:3" x14ac:dyDescent="0.25">
      <c r="A86">
        <v>85</v>
      </c>
      <c r="B86" t="s">
        <v>1</v>
      </c>
      <c r="C86" s="2">
        <f t="shared" ca="1" si="2"/>
        <v>68.367718737254393</v>
      </c>
    </row>
    <row r="87" spans="1:3" x14ac:dyDescent="0.25">
      <c r="A87">
        <v>86</v>
      </c>
      <c r="B87" t="s">
        <v>1</v>
      </c>
      <c r="C87" s="2">
        <f t="shared" ca="1" si="2"/>
        <v>127.11374596543654</v>
      </c>
    </row>
    <row r="88" spans="1:3" x14ac:dyDescent="0.25">
      <c r="A88">
        <v>87</v>
      </c>
      <c r="B88" t="s">
        <v>1</v>
      </c>
      <c r="C88" s="2">
        <f t="shared" ca="1" si="2"/>
        <v>64.954108039804595</v>
      </c>
    </row>
    <row r="89" spans="1:3" x14ac:dyDescent="0.25">
      <c r="A89">
        <v>88</v>
      </c>
      <c r="B89" t="s">
        <v>1</v>
      </c>
      <c r="C89" s="2">
        <f t="shared" ca="1" si="2"/>
        <v>83.454612011096984</v>
      </c>
    </row>
    <row r="90" spans="1:3" x14ac:dyDescent="0.25">
      <c r="A90">
        <v>89</v>
      </c>
      <c r="B90" t="s">
        <v>1</v>
      </c>
      <c r="C90" s="2">
        <f t="shared" ca="1" si="2"/>
        <v>88.511016766226973</v>
      </c>
    </row>
    <row r="91" spans="1:3" x14ac:dyDescent="0.25">
      <c r="A91">
        <v>90</v>
      </c>
      <c r="B91" t="s">
        <v>1</v>
      </c>
      <c r="C91" s="2">
        <f t="shared" ca="1" si="2"/>
        <v>81.516648386278774</v>
      </c>
    </row>
    <row r="92" spans="1:3" x14ac:dyDescent="0.25">
      <c r="A92">
        <v>91</v>
      </c>
      <c r="B92" t="s">
        <v>1</v>
      </c>
      <c r="C92" s="2">
        <f t="shared" ca="1" si="2"/>
        <v>87.046742010153778</v>
      </c>
    </row>
    <row r="93" spans="1:3" x14ac:dyDescent="0.25">
      <c r="A93">
        <v>92</v>
      </c>
      <c r="B93" t="s">
        <v>1</v>
      </c>
      <c r="C93" s="2">
        <f t="shared" ca="1" si="2"/>
        <v>94.47147795898735</v>
      </c>
    </row>
    <row r="94" spans="1:3" x14ac:dyDescent="0.25">
      <c r="A94">
        <v>93</v>
      </c>
      <c r="B94" t="s">
        <v>1</v>
      </c>
      <c r="C94" s="2">
        <f t="shared" ca="1" si="2"/>
        <v>107.53346865423056</v>
      </c>
    </row>
    <row r="95" spans="1:3" x14ac:dyDescent="0.25">
      <c r="A95">
        <v>94</v>
      </c>
      <c r="B95" t="s">
        <v>1</v>
      </c>
      <c r="C95" s="2">
        <f t="shared" ca="1" si="2"/>
        <v>84.279954390213589</v>
      </c>
    </row>
    <row r="96" spans="1:3" x14ac:dyDescent="0.25">
      <c r="A96">
        <v>95</v>
      </c>
      <c r="B96" t="s">
        <v>1</v>
      </c>
      <c r="C96" s="2">
        <f t="shared" ca="1" si="2"/>
        <v>103.45514780779627</v>
      </c>
    </row>
    <row r="97" spans="1:3" x14ac:dyDescent="0.25">
      <c r="A97">
        <v>96</v>
      </c>
      <c r="B97" t="s">
        <v>1</v>
      </c>
      <c r="C97" s="2">
        <f t="shared" ca="1" si="2"/>
        <v>78.884064078973751</v>
      </c>
    </row>
    <row r="98" spans="1:3" x14ac:dyDescent="0.25">
      <c r="A98">
        <v>97</v>
      </c>
      <c r="B98" t="s">
        <v>1</v>
      </c>
      <c r="C98" s="2">
        <f t="shared" ca="1" si="2"/>
        <v>94.204200564786234</v>
      </c>
    </row>
    <row r="99" spans="1:3" x14ac:dyDescent="0.25">
      <c r="A99">
        <v>98</v>
      </c>
      <c r="B99" t="s">
        <v>1</v>
      </c>
      <c r="C99" s="2">
        <f t="shared" ca="1" si="2"/>
        <v>123.19357056238574</v>
      </c>
    </row>
    <row r="100" spans="1:3" x14ac:dyDescent="0.25">
      <c r="A100">
        <v>99</v>
      </c>
      <c r="B100" t="s">
        <v>1</v>
      </c>
      <c r="C100" s="2">
        <f t="shared" ca="1" si="2"/>
        <v>84.68289487224709</v>
      </c>
    </row>
    <row r="101" spans="1:3" x14ac:dyDescent="0.25">
      <c r="A101">
        <v>100</v>
      </c>
      <c r="B101" t="s">
        <v>1</v>
      </c>
      <c r="C101" s="2">
        <f t="shared" ca="1" si="2"/>
        <v>79.161990826059025</v>
      </c>
    </row>
    <row r="102" spans="1:3" x14ac:dyDescent="0.25">
      <c r="A102">
        <v>101</v>
      </c>
      <c r="B102" t="s">
        <v>1</v>
      </c>
      <c r="C102" s="2">
        <f t="shared" ca="1" si="2"/>
        <v>69.296360714664345</v>
      </c>
    </row>
    <row r="103" spans="1:3" x14ac:dyDescent="0.25">
      <c r="A103">
        <v>102</v>
      </c>
      <c r="B103" t="s">
        <v>1</v>
      </c>
      <c r="C103" s="2">
        <f t="shared" ca="1" si="2"/>
        <v>95.750433730810656</v>
      </c>
    </row>
    <row r="104" spans="1:3" x14ac:dyDescent="0.25">
      <c r="A104">
        <v>103</v>
      </c>
      <c r="B104" t="s">
        <v>1</v>
      </c>
      <c r="C104" s="2">
        <f t="shared" ca="1" si="2"/>
        <v>87.845331975192209</v>
      </c>
    </row>
    <row r="105" spans="1:3" x14ac:dyDescent="0.25">
      <c r="A105">
        <v>104</v>
      </c>
      <c r="B105" t="s">
        <v>1</v>
      </c>
      <c r="C105" s="2">
        <f t="shared" ca="1" si="2"/>
        <v>80.229361436689601</v>
      </c>
    </row>
    <row r="106" spans="1:3" x14ac:dyDescent="0.25">
      <c r="A106">
        <v>105</v>
      </c>
      <c r="B106" t="s">
        <v>1</v>
      </c>
      <c r="C106" s="2">
        <f t="shared" ref="C106:C141" ca="1" si="3">_xlfn.NORM.INV(RAND(),92.5,15)</f>
        <v>118.92122920094437</v>
      </c>
    </row>
    <row r="107" spans="1:3" x14ac:dyDescent="0.25">
      <c r="A107">
        <v>106</v>
      </c>
      <c r="B107" t="s">
        <v>1</v>
      </c>
      <c r="C107" s="2">
        <f t="shared" ca="1" si="3"/>
        <v>72.471846935831067</v>
      </c>
    </row>
    <row r="108" spans="1:3" x14ac:dyDescent="0.25">
      <c r="A108">
        <v>107</v>
      </c>
      <c r="B108" t="s">
        <v>1</v>
      </c>
      <c r="C108" s="2">
        <f t="shared" ca="1" si="3"/>
        <v>98.989091943133531</v>
      </c>
    </row>
    <row r="109" spans="1:3" x14ac:dyDescent="0.25">
      <c r="A109">
        <v>108</v>
      </c>
      <c r="B109" t="s">
        <v>1</v>
      </c>
      <c r="C109" s="2">
        <f t="shared" ca="1" si="3"/>
        <v>93.31284780241721</v>
      </c>
    </row>
    <row r="110" spans="1:3" x14ac:dyDescent="0.25">
      <c r="A110">
        <v>109</v>
      </c>
      <c r="B110" t="s">
        <v>1</v>
      </c>
      <c r="C110" s="2">
        <f t="shared" ca="1" si="3"/>
        <v>92.03771235892772</v>
      </c>
    </row>
    <row r="111" spans="1:3" x14ac:dyDescent="0.25">
      <c r="A111">
        <v>110</v>
      </c>
      <c r="B111" t="s">
        <v>1</v>
      </c>
      <c r="C111" s="2">
        <f t="shared" ca="1" si="3"/>
        <v>75.828831585505469</v>
      </c>
    </row>
    <row r="112" spans="1:3" x14ac:dyDescent="0.25">
      <c r="A112">
        <v>111</v>
      </c>
      <c r="B112" t="s">
        <v>1</v>
      </c>
      <c r="C112" s="2">
        <f t="shared" ca="1" si="3"/>
        <v>106.79819641125667</v>
      </c>
    </row>
    <row r="113" spans="1:3" x14ac:dyDescent="0.25">
      <c r="A113">
        <v>112</v>
      </c>
      <c r="B113" t="s">
        <v>1</v>
      </c>
      <c r="C113" s="2">
        <f t="shared" ca="1" si="3"/>
        <v>95.897410757344517</v>
      </c>
    </row>
    <row r="114" spans="1:3" x14ac:dyDescent="0.25">
      <c r="A114">
        <v>113</v>
      </c>
      <c r="B114" t="s">
        <v>1</v>
      </c>
      <c r="C114" s="2">
        <f t="shared" ca="1" si="3"/>
        <v>90.336217112323794</v>
      </c>
    </row>
    <row r="115" spans="1:3" x14ac:dyDescent="0.25">
      <c r="A115">
        <v>114</v>
      </c>
      <c r="B115" t="s">
        <v>1</v>
      </c>
      <c r="C115" s="2">
        <f t="shared" ca="1" si="3"/>
        <v>84.136372674780276</v>
      </c>
    </row>
    <row r="116" spans="1:3" x14ac:dyDescent="0.25">
      <c r="A116">
        <v>115</v>
      </c>
      <c r="B116" t="s">
        <v>1</v>
      </c>
      <c r="C116" s="2">
        <f t="shared" ca="1" si="3"/>
        <v>102.15332187566435</v>
      </c>
    </row>
    <row r="117" spans="1:3" x14ac:dyDescent="0.25">
      <c r="A117">
        <v>116</v>
      </c>
      <c r="B117" t="s">
        <v>1</v>
      </c>
      <c r="C117" s="2">
        <f t="shared" ca="1" si="3"/>
        <v>99.606086148018136</v>
      </c>
    </row>
    <row r="118" spans="1:3" x14ac:dyDescent="0.25">
      <c r="A118">
        <v>117</v>
      </c>
      <c r="B118" t="s">
        <v>1</v>
      </c>
      <c r="C118" s="2">
        <f t="shared" ca="1" si="3"/>
        <v>93.023331741484355</v>
      </c>
    </row>
    <row r="119" spans="1:3" x14ac:dyDescent="0.25">
      <c r="A119">
        <v>118</v>
      </c>
      <c r="B119" t="s">
        <v>1</v>
      </c>
      <c r="C119" s="2">
        <f t="shared" ca="1" si="3"/>
        <v>75.388590372753683</v>
      </c>
    </row>
    <row r="120" spans="1:3" x14ac:dyDescent="0.25">
      <c r="A120">
        <v>119</v>
      </c>
      <c r="B120" t="s">
        <v>1</v>
      </c>
      <c r="C120" s="2">
        <f t="shared" ca="1" si="3"/>
        <v>99.164779383916397</v>
      </c>
    </row>
    <row r="121" spans="1:3" x14ac:dyDescent="0.25">
      <c r="A121">
        <v>120</v>
      </c>
      <c r="B121" t="s">
        <v>1</v>
      </c>
      <c r="C121" s="2">
        <f t="shared" ca="1" si="3"/>
        <v>63.145467299069708</v>
      </c>
    </row>
    <row r="122" spans="1:3" x14ac:dyDescent="0.25">
      <c r="A122">
        <v>121</v>
      </c>
      <c r="B122" t="s">
        <v>1</v>
      </c>
      <c r="C122" s="2">
        <f t="shared" ca="1" si="3"/>
        <v>100.90167471900995</v>
      </c>
    </row>
    <row r="123" spans="1:3" x14ac:dyDescent="0.25">
      <c r="A123">
        <v>122</v>
      </c>
      <c r="B123" t="s">
        <v>1</v>
      </c>
      <c r="C123" s="2">
        <f t="shared" ca="1" si="3"/>
        <v>116.28161709951947</v>
      </c>
    </row>
    <row r="124" spans="1:3" x14ac:dyDescent="0.25">
      <c r="A124">
        <v>123</v>
      </c>
      <c r="B124" t="s">
        <v>1</v>
      </c>
      <c r="C124" s="2">
        <f t="shared" ca="1" si="3"/>
        <v>66.427845852437443</v>
      </c>
    </row>
    <row r="125" spans="1:3" x14ac:dyDescent="0.25">
      <c r="A125">
        <v>124</v>
      </c>
      <c r="B125" t="s">
        <v>1</v>
      </c>
      <c r="C125" s="2">
        <f t="shared" ca="1" si="3"/>
        <v>113.71122208585932</v>
      </c>
    </row>
    <row r="126" spans="1:3" x14ac:dyDescent="0.25">
      <c r="A126">
        <v>125</v>
      </c>
      <c r="B126" t="s">
        <v>1</v>
      </c>
      <c r="C126" s="2">
        <f t="shared" ca="1" si="3"/>
        <v>72.576902163233584</v>
      </c>
    </row>
    <row r="127" spans="1:3" x14ac:dyDescent="0.25">
      <c r="A127">
        <v>126</v>
      </c>
      <c r="B127" t="s">
        <v>1</v>
      </c>
      <c r="C127" s="2">
        <f t="shared" ca="1" si="3"/>
        <v>86.858082748484676</v>
      </c>
    </row>
    <row r="128" spans="1:3" x14ac:dyDescent="0.25">
      <c r="A128">
        <v>127</v>
      </c>
      <c r="B128" t="s">
        <v>1</v>
      </c>
      <c r="C128" s="2">
        <f t="shared" ca="1" si="3"/>
        <v>82.966856412451179</v>
      </c>
    </row>
    <row r="129" spans="1:3" x14ac:dyDescent="0.25">
      <c r="A129">
        <v>128</v>
      </c>
      <c r="B129" t="s">
        <v>1</v>
      </c>
      <c r="C129" s="2">
        <f t="shared" ca="1" si="3"/>
        <v>115.93746058536919</v>
      </c>
    </row>
    <row r="130" spans="1:3" x14ac:dyDescent="0.25">
      <c r="A130">
        <v>129</v>
      </c>
      <c r="B130" t="s">
        <v>1</v>
      </c>
      <c r="C130" s="2">
        <f t="shared" ca="1" si="3"/>
        <v>96.298407441161416</v>
      </c>
    </row>
    <row r="131" spans="1:3" x14ac:dyDescent="0.25">
      <c r="A131">
        <v>130</v>
      </c>
      <c r="B131" t="s">
        <v>1</v>
      </c>
      <c r="C131" s="2">
        <f t="shared" ca="1" si="3"/>
        <v>81.147035203410852</v>
      </c>
    </row>
    <row r="132" spans="1:3" x14ac:dyDescent="0.25">
      <c r="A132">
        <v>131</v>
      </c>
      <c r="B132" t="s">
        <v>1</v>
      </c>
      <c r="C132" s="2">
        <f t="shared" ca="1" si="3"/>
        <v>114.18621984623044</v>
      </c>
    </row>
    <row r="133" spans="1:3" x14ac:dyDescent="0.25">
      <c r="A133">
        <v>132</v>
      </c>
      <c r="B133" t="s">
        <v>1</v>
      </c>
      <c r="C133" s="2">
        <f t="shared" ca="1" si="3"/>
        <v>68.161189284920098</v>
      </c>
    </row>
    <row r="134" spans="1:3" x14ac:dyDescent="0.25">
      <c r="A134">
        <v>133</v>
      </c>
      <c r="B134" t="s">
        <v>1</v>
      </c>
      <c r="C134" s="2">
        <f t="shared" ca="1" si="3"/>
        <v>104.3526820960395</v>
      </c>
    </row>
    <row r="135" spans="1:3" x14ac:dyDescent="0.25">
      <c r="A135">
        <v>134</v>
      </c>
      <c r="B135" t="s">
        <v>1</v>
      </c>
      <c r="C135" s="2">
        <f t="shared" ca="1" si="3"/>
        <v>98.912868172068329</v>
      </c>
    </row>
    <row r="136" spans="1:3" x14ac:dyDescent="0.25">
      <c r="A136">
        <v>135</v>
      </c>
      <c r="B136" t="s">
        <v>1</v>
      </c>
      <c r="C136" s="2">
        <f t="shared" ca="1" si="3"/>
        <v>87.120339467391915</v>
      </c>
    </row>
    <row r="137" spans="1:3" x14ac:dyDescent="0.25">
      <c r="A137">
        <v>136</v>
      </c>
      <c r="B137" t="s">
        <v>1</v>
      </c>
      <c r="C137" s="2">
        <f t="shared" ca="1" si="3"/>
        <v>115.12029808603231</v>
      </c>
    </row>
    <row r="138" spans="1:3" x14ac:dyDescent="0.25">
      <c r="A138">
        <v>137</v>
      </c>
      <c r="B138" t="s">
        <v>1</v>
      </c>
      <c r="C138" s="2">
        <f t="shared" ca="1" si="3"/>
        <v>104.62502745897831</v>
      </c>
    </row>
    <row r="139" spans="1:3" x14ac:dyDescent="0.25">
      <c r="A139">
        <v>138</v>
      </c>
      <c r="B139" t="s">
        <v>1</v>
      </c>
      <c r="C139" s="2">
        <f t="shared" ca="1" si="3"/>
        <v>86.169312253839394</v>
      </c>
    </row>
    <row r="140" spans="1:3" x14ac:dyDescent="0.25">
      <c r="A140">
        <v>139</v>
      </c>
      <c r="B140" t="s">
        <v>1</v>
      </c>
      <c r="C140" s="2">
        <f t="shared" ca="1" si="3"/>
        <v>84.378048274666142</v>
      </c>
    </row>
    <row r="141" spans="1:3" x14ac:dyDescent="0.25">
      <c r="A141">
        <v>140</v>
      </c>
      <c r="B141" t="s">
        <v>1</v>
      </c>
      <c r="C141" s="2">
        <f t="shared" ca="1" si="3"/>
        <v>119.26274113625811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O77" sqref="O77"/>
    </sheetView>
  </sheetViews>
  <sheetFormatPr baseColWidth="10" defaultRowHeight="15" x14ac:dyDescent="0.25"/>
  <sheetData>
    <row r="1" spans="1:1" ht="28.5" x14ac:dyDescent="0.45">
      <c r="A1" s="4" t="s">
        <v>13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Szenario und Aufgabe</vt:lpstr>
      <vt:lpstr>Daten N = 68 </vt:lpstr>
      <vt:lpstr>Daten N = 172</vt:lpstr>
      <vt:lpstr>Lösung N = 68</vt:lpstr>
      <vt:lpstr>Lösung N = 172</vt:lpstr>
      <vt:lpstr>Lösung gerichtet mit d = 0.5</vt:lpstr>
      <vt:lpstr>Restliche Lösungen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2021-12-14T13:47:03Z</dcterms:modified>
</cp:coreProperties>
</file>