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gelmann6\Dropbox\QuantiWebsite\q1_dataFiles\"/>
    </mc:Choice>
  </mc:AlternateContent>
  <xr:revisionPtr revIDLastSave="0" documentId="13_ncr:1_{749B0CB3-9727-46CB-A01E-193B5EFCC5B3}" xr6:coauthVersionLast="36" xr6:coauthVersionMax="36" xr10:uidLastSave="{00000000-0000-0000-0000-000000000000}"/>
  <bookViews>
    <workbookView xWindow="-120" yWindow="-120" windowWidth="29040" windowHeight="15840" activeTab="1" xr2:uid="{00000000-000D-0000-FFFF-FFFF00000000}"/>
  </bookViews>
  <sheets>
    <sheet name="Tabelle1" sheetId="2" r:id="rId1"/>
    <sheet name="rentier_daten" sheetId="1" r:id="rId2"/>
  </sheets>
  <definedNames>
    <definedName name="_xlchart.v1.0" hidden="1">rentier_daten!$C$2:$C$21</definedName>
  </definedNames>
  <calcPr calcId="191029"/>
</workbook>
</file>

<file path=xl/calcChain.xml><?xml version="1.0" encoding="utf-8"?>
<calcChain xmlns="http://schemas.openxmlformats.org/spreadsheetml/2006/main">
  <c r="G59" i="1" l="1"/>
  <c r="G56" i="1"/>
  <c r="H47" i="1"/>
  <c r="H41" i="1"/>
  <c r="H45" i="1"/>
  <c r="H44" i="1"/>
  <c r="H39" i="1"/>
  <c r="H3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H31" i="1" l="1"/>
  <c r="H28" i="1"/>
  <c r="H22" i="1" l="1"/>
  <c r="H29" i="1"/>
  <c r="H30" i="1" l="1"/>
  <c r="J23" i="1"/>
  <c r="J25" i="1" s="1"/>
  <c r="I23" i="1"/>
  <c r="I25" i="1" s="1"/>
  <c r="H23" i="1"/>
  <c r="H25" i="1" s="1"/>
  <c r="G23" i="1"/>
  <c r="G25" i="1" s="1"/>
  <c r="J22" i="1"/>
  <c r="I22" i="1"/>
  <c r="G22" i="1"/>
</calcChain>
</file>

<file path=xl/sharedStrings.xml><?xml version="1.0" encoding="utf-8"?>
<sst xmlns="http://schemas.openxmlformats.org/spreadsheetml/2006/main" count="60" uniqueCount="33">
  <si>
    <t>Heu mit echtem Sternenstaub</t>
  </si>
  <si>
    <t>Heu mit Fake-Sternenstaub</t>
  </si>
  <si>
    <t>Versuchsbedingung</t>
  </si>
  <si>
    <t>Rentier-ID</t>
  </si>
  <si>
    <t>vor Doping</t>
  </si>
  <si>
    <t>nach Doping</t>
  </si>
  <si>
    <t>Geschätzter Mittelwert Population</t>
  </si>
  <si>
    <t xml:space="preserve">Geschätzte Streuung Population </t>
  </si>
  <si>
    <t>Stichprobengröße</t>
  </si>
  <si>
    <t>halbe KI-Breite (95%)</t>
  </si>
  <si>
    <t xml:space="preserve">p-Wert </t>
  </si>
  <si>
    <t>halbe KI-Breite</t>
  </si>
  <si>
    <t>Untergrenze KI</t>
  </si>
  <si>
    <t>Obergrenze KI</t>
  </si>
  <si>
    <t>Entscheidung über H0</t>
  </si>
  <si>
    <t>Veränderung (in km/h)</t>
  </si>
  <si>
    <t>Veränderung in d</t>
  </si>
  <si>
    <t>Wie schnell fliegen Rentiere wohl, wenn sie nicht gedopt sind? (Intervallschätzung)</t>
  </si>
  <si>
    <t>Kann man behaupten, dass das von Schallgeschwindigkeit verschieden ist? (Begründung)</t>
  </si>
  <si>
    <t>Ja, es ist plausibel anzunehmen, dass sie langsamer sind als der Schall. Schallgeschwindigkeit (1236 km/h) liegt außerhalb des Intervalls</t>
  </si>
  <si>
    <t>Kann man behaupten, dass Rentiere, die mit echtem Sternenstaub gedopt werden, schneller werden?</t>
  </si>
  <si>
    <t>Kann man behaupten, dass Rentiere, die nur Placebo ("Fake-Sternenstaub") bekommen, schneller werden?</t>
  </si>
  <si>
    <t>Könnte man sagen, dass mit Sternenstaub gedopte Rentiere schneller als der Schall sind? (Begründung)</t>
  </si>
  <si>
    <t xml:space="preserve">Wie viel schneller als der Schall müssten gedopte  Rentiere in Wirklichkeit sein, damit man mit einer Stichprobe von 10 gedopten Rentieren eine 90%ige Chance hat, ein signifikantes Ergebnis zu kriegen? </t>
  </si>
  <si>
    <t>Geschwindigkeit vor Doping (km/h)</t>
  </si>
  <si>
    <t>Geschwindigkeit nach Doping (km/h)</t>
  </si>
  <si>
    <t>Punktschätzung</t>
  </si>
  <si>
    <t xml:space="preserve">Angenommen gedopte Rentiere flögen tatschächlich im Schnitt mit 1340 km/h: Wie viele gedopte Rentiere hätte man untersuchen müssen, damit man eine  Geschwindigkeit, die mindestens so viel nach oben von der Schallgeschwindigkeit abweicht, wie die oben angegebene,  mit 90% Wahrscheinlichkeit durch ein signifikantes Ergebnis findet? </t>
  </si>
  <si>
    <t>Unterschied</t>
  </si>
  <si>
    <t>verworfen</t>
  </si>
  <si>
    <t>Nein, da das 95% KI für die mit Sternenstaub gedopte Gruppe die Schallgeschwindigkeit einschließt</t>
  </si>
  <si>
    <t>Sie müssten ca 1,2 mal so schnell sein wie der Schall, oder auch: ca 1/5 schneller</t>
  </si>
  <si>
    <t>50 Rentiere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</si>
</sst>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64" fontId="0" fillId="0" borderId="0" xfId="0" applyNumberFormat="1"/>
    <xf numFmtId="0" fontId="0" fillId="0" borderId="10" xfId="0" applyBorder="1"/>
    <xf numFmtId="164" fontId="0" fillId="0" borderId="10" xfId="0" applyNumberFormat="1" applyBorder="1"/>
    <xf numFmtId="0" fontId="16" fillId="0" borderId="10" xfId="0" applyFont="1" applyBorder="1"/>
    <xf numFmtId="0" fontId="16" fillId="0" borderId="10" xfId="0" applyFont="1" applyBorder="1" applyAlignment="1">
      <alignment vertical="center"/>
    </xf>
    <xf numFmtId="0" fontId="16" fillId="0" borderId="10" xfId="0" applyFont="1" applyBorder="1" applyAlignment="1">
      <alignment wrapText="1"/>
    </xf>
    <xf numFmtId="0" fontId="0" fillId="0" borderId="0" xfId="0" applyFill="1" applyBorder="1" applyAlignment="1"/>
    <xf numFmtId="0" fontId="0" fillId="0" borderId="0" xfId="0" applyNumberFormat="1" applyFill="1" applyBorder="1" applyAlignment="1"/>
    <xf numFmtId="0" fontId="18" fillId="0" borderId="0" xfId="0" applyFont="1" applyFill="1" applyBorder="1" applyAlignment="1">
      <alignment horizontal="center"/>
    </xf>
    <xf numFmtId="0" fontId="16" fillId="0" borderId="10" xfId="0" applyFont="1" applyBorder="1" applyAlignment="1">
      <alignment vertical="center" wrapText="1"/>
    </xf>
    <xf numFmtId="0" fontId="0" fillId="0" borderId="12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9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0" fontId="0" fillId="0" borderId="13" xfId="0" applyBorder="1" applyAlignme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solidFill>
                  <a:schemeClr val="tx1"/>
                </a:solidFill>
              </a:rPr>
              <a:t>Entwicklung</a:t>
            </a:r>
            <a:r>
              <a:rPr lang="de-DE" baseline="0">
                <a:solidFill>
                  <a:schemeClr val="tx1"/>
                </a:solidFill>
              </a:rPr>
              <a:t> der Fluggeschwindigkeit</a:t>
            </a:r>
            <a:endParaRPr lang="de-DE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6E-405D-9EEC-21B9E3485A7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C6E-405D-9EEC-21B9E3485A74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6E-405D-9EEC-21B9E3485A74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C6E-405D-9EEC-21B9E3485A74}"/>
              </c:ext>
            </c:extLst>
          </c:dPt>
          <c:errBars>
            <c:errBarType val="both"/>
            <c:errValType val="cust"/>
            <c:noEndCap val="0"/>
            <c:plus>
              <c:numRef>
                <c:f>rentier_daten!$G$25:$J$25</c:f>
                <c:numCache>
                  <c:formatCode>General</c:formatCode>
                  <c:ptCount val="4"/>
                  <c:pt idx="0">
                    <c:v>136.45920148372346</c:v>
                  </c:pt>
                  <c:pt idx="1">
                    <c:v>176.34178480569796</c:v>
                  </c:pt>
                  <c:pt idx="2">
                    <c:v>128.47692567685755</c:v>
                  </c:pt>
                  <c:pt idx="3">
                    <c:v>182.70357013935816</c:v>
                  </c:pt>
                </c:numCache>
              </c:numRef>
            </c:plus>
            <c:minus>
              <c:numRef>
                <c:f>rentier_daten!$G$25:$J$25</c:f>
                <c:numCache>
                  <c:formatCode>General</c:formatCode>
                  <c:ptCount val="4"/>
                  <c:pt idx="0">
                    <c:v>136.45920148372346</c:v>
                  </c:pt>
                  <c:pt idx="1">
                    <c:v>176.34178480569796</c:v>
                  </c:pt>
                  <c:pt idx="2">
                    <c:v>128.47692567685755</c:v>
                  </c:pt>
                  <c:pt idx="3">
                    <c:v>182.70357013935816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multiLvlStrRef>
              <c:f>rentier_daten!$G$20:$J$21</c:f>
              <c:multiLvlStrCache>
                <c:ptCount val="4"/>
                <c:lvl>
                  <c:pt idx="0">
                    <c:v>vor Doping</c:v>
                  </c:pt>
                  <c:pt idx="1">
                    <c:v>nach Doping</c:v>
                  </c:pt>
                  <c:pt idx="2">
                    <c:v>vor Doping</c:v>
                  </c:pt>
                  <c:pt idx="3">
                    <c:v>nach Doping</c:v>
                  </c:pt>
                </c:lvl>
                <c:lvl>
                  <c:pt idx="0">
                    <c:v>Heu mit echtem Sternenstaub</c:v>
                  </c:pt>
                  <c:pt idx="2">
                    <c:v>Heu mit Fake-Sternenstaub</c:v>
                  </c:pt>
                </c:lvl>
              </c:multiLvlStrCache>
            </c:multiLvlStrRef>
          </c:cat>
          <c:val>
            <c:numRef>
              <c:f>rentier_daten!$G$22:$J$22</c:f>
              <c:numCache>
                <c:formatCode>0.0</c:formatCode>
                <c:ptCount val="4"/>
                <c:pt idx="0">
                  <c:v>1014.9251288194325</c:v>
                </c:pt>
                <c:pt idx="1">
                  <c:v>1336.9747383577901</c:v>
                </c:pt>
                <c:pt idx="2">
                  <c:v>1003.471926785299</c:v>
                </c:pt>
                <c:pt idx="3">
                  <c:v>1116.6195004354122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E-405D-9EEC-21B9E3485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361280"/>
        <c:axId val="223371648"/>
      </c:barChart>
      <c:catAx>
        <c:axId val="22336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solidFill>
                      <a:schemeClr val="tx1"/>
                    </a:solidFill>
                  </a:rPr>
                  <a:t>Zeitpunkte und Bedingung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3371648"/>
        <c:crosses val="autoZero"/>
        <c:auto val="1"/>
        <c:lblAlgn val="ctr"/>
        <c:lblOffset val="100"/>
        <c:noMultiLvlLbl val="0"/>
      </c:catAx>
      <c:valAx>
        <c:axId val="22337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solidFill>
                      <a:schemeClr val="tx1"/>
                    </a:solidFill>
                  </a:rPr>
                  <a:t>Geschwindigkeit km/h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336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"Normale" Fluggeschwindigkeit von Rentieren (ohne Doping bzw. Placebo)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50" b="1">
              <a:solidFill>
                <a:schemeClr val="tx1"/>
              </a:solidFill>
            </a:defRPr>
          </a:pPr>
          <a:r>
            <a:rPr lang="de-DE" sz="1050" b="1" i="0" u="none" strike="noStrike" baseline="0">
              <a:solidFill>
                <a:schemeClr val="tx1"/>
              </a:solidFill>
              <a:latin typeface="Calibri" panose="020F0502020204030204"/>
            </a:rPr>
            <a:t>"Normale" Fluggeschwindigkeit von Rentieren (ohne Doping bzw. Placebo)</a:t>
          </a:r>
        </a:p>
      </cx:txPr>
    </cx:title>
    <cx:plotArea>
      <cx:plotAreaRegion>
        <cx:series layoutId="boxWhisker" uniqueId="{D3A28223-4D5E-4982-B192-A094805C5A64}">
          <cx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50" b="1">
                    <a:solidFill>
                      <a:schemeClr val="tx1"/>
                    </a:solidFill>
                  </a:defRPr>
                </a:pPr>
                <a:endParaRPr lang="de-DE" sz="1050" b="1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500"/>
        <cx:title>
          <cx:tx>
            <cx:txData>
              <cx:v>Geschwindigkeit km/m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solidFill>
                    <a:schemeClr val="tx1"/>
                  </a:solidFill>
                </a:defRPr>
              </a:pPr>
              <a:r>
                <a:rPr lang="de-DE" sz="900" b="0" i="0" u="none" strike="noStrike" baseline="0">
                  <a:solidFill>
                    <a:schemeClr val="tx1"/>
                  </a:solidFill>
                  <a:latin typeface="Calibri" panose="020F0502020204030204"/>
                </a:rPr>
                <a:t>Geschwindigkeit km/m</a:t>
              </a:r>
            </a:p>
          </cx:txPr>
        </cx:title>
        <cx:majorGridlines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de-DE" sz="9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</xdr:row>
      <xdr:rowOff>42861</xdr:rowOff>
    </xdr:from>
    <xdr:to>
      <xdr:col>9</xdr:col>
      <xdr:colOff>1104899</xdr:colOff>
      <xdr:row>17</xdr:row>
      <xdr:rowOff>104774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88BBC5A-A2B7-42C9-A9A3-8C1B046E9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514350</xdr:colOff>
      <xdr:row>23</xdr:row>
      <xdr:rowOff>71437</xdr:rowOff>
    </xdr:from>
    <xdr:to>
      <xdr:col>3</xdr:col>
      <xdr:colOff>1104900</xdr:colOff>
      <xdr:row>41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137B5004-39F8-4D2F-A4B4-DED615D35C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4350" y="4456112"/>
              <a:ext cx="5499100" cy="44846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1159017</xdr:colOff>
      <xdr:row>32</xdr:row>
      <xdr:rowOff>428625</xdr:rowOff>
    </xdr:from>
    <xdr:to>
      <xdr:col>16</xdr:col>
      <xdr:colOff>68820</xdr:colOff>
      <xdr:row>58</xdr:row>
      <xdr:rowOff>665581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44861EFB-C328-4923-95DD-890D88A05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582917" y="6905625"/>
          <a:ext cx="6078953" cy="6898106"/>
        </a:xfrm>
        <a:prstGeom prst="rect">
          <a:avLst/>
        </a:prstGeom>
      </xdr:spPr>
    </xdr:pic>
    <xdr:clientData/>
  </xdr:twoCellAnchor>
  <xdr:twoCellAnchor editAs="oneCell">
    <xdr:from>
      <xdr:col>8</xdr:col>
      <xdr:colOff>1147218</xdr:colOff>
      <xdr:row>58</xdr:row>
      <xdr:rowOff>1225550</xdr:rowOff>
    </xdr:from>
    <xdr:to>
      <xdr:col>16</xdr:col>
      <xdr:colOff>146384</xdr:colOff>
      <xdr:row>91</xdr:row>
      <xdr:rowOff>33756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FBD374D3-4559-4923-8EFC-543714034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571118" y="14363700"/>
          <a:ext cx="6168316" cy="69997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9"/>
  <sheetViews>
    <sheetView tabSelected="1" topLeftCell="C1" workbookViewId="0">
      <selection activeCell="G57" sqref="G57"/>
    </sheetView>
  </sheetViews>
  <sheetFormatPr baseColWidth="10" defaultRowHeight="15" x14ac:dyDescent="0.25"/>
  <cols>
    <col min="2" max="2" width="29.5703125" customWidth="1"/>
    <col min="3" max="3" width="32.5703125" customWidth="1"/>
    <col min="4" max="4" width="33.85546875" customWidth="1"/>
    <col min="5" max="5" width="19.28515625" customWidth="1"/>
    <col min="6" max="6" width="34.85546875" customWidth="1"/>
    <col min="7" max="7" width="21.85546875" customWidth="1"/>
    <col min="8" max="8" width="17.7109375" customWidth="1"/>
    <col min="9" max="9" width="19" customWidth="1"/>
    <col min="10" max="10" width="20" customWidth="1"/>
  </cols>
  <sheetData>
    <row r="1" spans="1:5" x14ac:dyDescent="0.25">
      <c r="A1" t="s">
        <v>3</v>
      </c>
      <c r="B1" t="s">
        <v>2</v>
      </c>
      <c r="C1" t="s">
        <v>24</v>
      </c>
      <c r="D1" t="s">
        <v>25</v>
      </c>
      <c r="E1" t="s">
        <v>28</v>
      </c>
    </row>
    <row r="2" spans="1:5" x14ac:dyDescent="0.25">
      <c r="A2">
        <v>1</v>
      </c>
      <c r="B2" t="s">
        <v>0</v>
      </c>
      <c r="C2" s="1">
        <v>887.90487068955701</v>
      </c>
      <c r="D2" s="1">
        <v>1357.2137122443801</v>
      </c>
      <c r="E2" s="1">
        <f>D2-C2</f>
        <v>469.30884155482306</v>
      </c>
    </row>
    <row r="3" spans="1:5" x14ac:dyDescent="0.25">
      <c r="A3">
        <v>2</v>
      </c>
      <c r="B3" t="s">
        <v>0</v>
      </c>
      <c r="C3" s="1">
        <v>953.96450210334399</v>
      </c>
      <c r="D3" s="1">
        <v>1306.3492609295599</v>
      </c>
      <c r="E3" s="1">
        <f t="shared" ref="E3:E21" si="0">D3-C3</f>
        <v>352.38475882621594</v>
      </c>
    </row>
    <row r="4" spans="1:5" x14ac:dyDescent="0.25">
      <c r="A4">
        <v>3</v>
      </c>
      <c r="B4" t="s">
        <v>0</v>
      </c>
      <c r="C4" s="1">
        <v>1311.7416628298199</v>
      </c>
      <c r="D4" s="1">
        <v>1597.4859043351501</v>
      </c>
      <c r="E4" s="1">
        <f t="shared" si="0"/>
        <v>285.74424150533014</v>
      </c>
    </row>
    <row r="5" spans="1:5" x14ac:dyDescent="0.25">
      <c r="A5">
        <v>4</v>
      </c>
      <c r="B5" t="s">
        <v>0</v>
      </c>
      <c r="C5" s="1">
        <v>1014.10167828492</v>
      </c>
      <c r="D5" s="1">
        <v>1324.56326854135</v>
      </c>
      <c r="E5" s="1">
        <f t="shared" si="0"/>
        <v>310.46159025642999</v>
      </c>
    </row>
    <row r="6" spans="1:5" x14ac:dyDescent="0.25">
      <c r="A6">
        <v>5</v>
      </c>
      <c r="B6" t="s">
        <v>0</v>
      </c>
      <c r="C6" s="1">
        <v>1025.85754703219</v>
      </c>
      <c r="D6" s="1">
        <v>1253.9851014552601</v>
      </c>
      <c r="E6" s="1">
        <f t="shared" si="0"/>
        <v>228.12755442307002</v>
      </c>
    </row>
    <row r="7" spans="1:5" x14ac:dyDescent="0.25">
      <c r="A7">
        <v>6</v>
      </c>
      <c r="B7" t="s">
        <v>0</v>
      </c>
      <c r="C7" s="1">
        <v>1343.01299737666</v>
      </c>
      <c r="D7" s="1">
        <v>1788.8399743176899</v>
      </c>
      <c r="E7" s="1">
        <f t="shared" si="0"/>
        <v>445.8269769410299</v>
      </c>
    </row>
    <row r="8" spans="1:5" x14ac:dyDescent="0.25">
      <c r="A8">
        <v>7</v>
      </c>
      <c r="B8" t="s">
        <v>0</v>
      </c>
      <c r="C8" s="1">
        <v>1092.1832411978401</v>
      </c>
      <c r="D8" s="1">
        <v>1433.4886503457799</v>
      </c>
      <c r="E8" s="1">
        <f t="shared" si="0"/>
        <v>341.30540914793983</v>
      </c>
    </row>
    <row r="9" spans="1:5" x14ac:dyDescent="0.25">
      <c r="A9">
        <v>8</v>
      </c>
      <c r="B9" t="s">
        <v>0</v>
      </c>
      <c r="C9" s="1">
        <v>746.987753078693</v>
      </c>
      <c r="D9" s="1">
        <v>861.596143667398</v>
      </c>
      <c r="E9" s="1">
        <f t="shared" si="0"/>
        <v>114.60839058870499</v>
      </c>
    </row>
    <row r="10" spans="1:5" x14ac:dyDescent="0.25">
      <c r="A10">
        <v>9</v>
      </c>
      <c r="B10" t="s">
        <v>0</v>
      </c>
      <c r="C10" s="1">
        <v>862.629429621295</v>
      </c>
      <c r="D10" s="1">
        <v>1274.2662518846801</v>
      </c>
      <c r="E10" s="1">
        <f t="shared" si="0"/>
        <v>411.63682226338506</v>
      </c>
    </row>
    <row r="11" spans="1:5" x14ac:dyDescent="0.25">
      <c r="A11">
        <v>10</v>
      </c>
      <c r="B11" t="s">
        <v>0</v>
      </c>
      <c r="C11" s="1">
        <v>910.86760598000797</v>
      </c>
      <c r="D11" s="1">
        <v>1171.95911585665</v>
      </c>
      <c r="E11" s="1">
        <f t="shared" si="0"/>
        <v>261.09150987664202</v>
      </c>
    </row>
    <row r="12" spans="1:5" x14ac:dyDescent="0.25">
      <c r="A12">
        <v>11</v>
      </c>
      <c r="B12" t="s">
        <v>1</v>
      </c>
      <c r="C12" s="1">
        <v>731.29571841335496</v>
      </c>
      <c r="D12" s="1">
        <v>675.13931246781203</v>
      </c>
      <c r="E12" s="1">
        <f t="shared" si="0"/>
        <v>-56.156405945542929</v>
      </c>
    </row>
    <row r="13" spans="1:5" x14ac:dyDescent="0.25">
      <c r="A13">
        <v>12</v>
      </c>
      <c r="B13" t="s">
        <v>1</v>
      </c>
      <c r="C13" s="1">
        <v>1124.35511073066</v>
      </c>
      <c r="D13" s="1">
        <v>1256.8157823926199</v>
      </c>
      <c r="E13" s="1">
        <f t="shared" si="0"/>
        <v>132.46067166195985</v>
      </c>
    </row>
    <row r="14" spans="1:5" x14ac:dyDescent="0.25">
      <c r="A14">
        <v>13</v>
      </c>
      <c r="B14" t="s">
        <v>1</v>
      </c>
      <c r="C14" s="1">
        <v>1160.17493297653</v>
      </c>
      <c r="D14" s="1">
        <v>1246.78710411712</v>
      </c>
      <c r="E14" s="1">
        <f t="shared" si="0"/>
        <v>86.612171140589908</v>
      </c>
    </row>
    <row r="15" spans="1:5" x14ac:dyDescent="0.25">
      <c r="A15">
        <v>14</v>
      </c>
      <c r="B15" t="s">
        <v>1</v>
      </c>
      <c r="C15" s="1">
        <v>722.22151757548295</v>
      </c>
      <c r="D15" s="1">
        <v>976.24865636067102</v>
      </c>
      <c r="E15" s="1">
        <f t="shared" si="0"/>
        <v>254.02713878518807</v>
      </c>
    </row>
    <row r="16" spans="1:5" x14ac:dyDescent="0.25">
      <c r="A16">
        <v>15</v>
      </c>
      <c r="B16" t="s">
        <v>1</v>
      </c>
      <c r="C16" s="1">
        <v>857.12862822374098</v>
      </c>
      <c r="D16" s="1">
        <v>712.80627457770004</v>
      </c>
      <c r="E16" s="1">
        <f t="shared" si="0"/>
        <v>-144.32235364604094</v>
      </c>
    </row>
    <row r="17" spans="1:10" x14ac:dyDescent="0.25">
      <c r="A17">
        <v>16</v>
      </c>
      <c r="B17" t="s">
        <v>1</v>
      </c>
      <c r="C17" s="1">
        <v>935.18778949278203</v>
      </c>
      <c r="D17" s="1">
        <v>1181.8330036986899</v>
      </c>
      <c r="E17" s="1">
        <f t="shared" si="0"/>
        <v>246.64521420590791</v>
      </c>
    </row>
    <row r="18" spans="1:10" x14ac:dyDescent="0.25">
      <c r="A18">
        <v>17</v>
      </c>
      <c r="B18" t="s">
        <v>1</v>
      </c>
      <c r="C18" s="1">
        <v>1138.12859911899</v>
      </c>
      <c r="D18" s="1">
        <v>1318.93522051992</v>
      </c>
      <c r="E18" s="1">
        <f t="shared" si="0"/>
        <v>180.80662140093</v>
      </c>
    </row>
    <row r="19" spans="1:10" x14ac:dyDescent="0.25">
      <c r="A19">
        <v>18</v>
      </c>
      <c r="B19" t="s">
        <v>1</v>
      </c>
      <c r="C19" s="1">
        <v>1050.1095802649299</v>
      </c>
      <c r="D19" s="1">
        <v>1086.5856632813</v>
      </c>
      <c r="E19" s="1">
        <f t="shared" si="0"/>
        <v>36.476083016370012</v>
      </c>
    </row>
    <row r="20" spans="1:10" x14ac:dyDescent="0.25">
      <c r="A20">
        <v>19</v>
      </c>
      <c r="B20" t="s">
        <v>1</v>
      </c>
      <c r="C20" s="1">
        <v>1201.47045417597</v>
      </c>
      <c r="D20" s="1">
        <v>1434.78043999121</v>
      </c>
      <c r="E20" s="1">
        <f t="shared" si="0"/>
        <v>233.30998581524</v>
      </c>
      <c r="G20" s="12" t="s">
        <v>0</v>
      </c>
      <c r="H20" s="12"/>
      <c r="I20" s="12" t="s">
        <v>1</v>
      </c>
      <c r="J20" s="12"/>
    </row>
    <row r="21" spans="1:10" x14ac:dyDescent="0.25">
      <c r="A21">
        <v>20</v>
      </c>
      <c r="B21" t="s">
        <v>1</v>
      </c>
      <c r="C21" s="1">
        <v>1114.6469368805499</v>
      </c>
      <c r="D21" s="1">
        <v>1276.2635469470799</v>
      </c>
      <c r="E21" s="1">
        <f t="shared" si="0"/>
        <v>161.61661006653003</v>
      </c>
      <c r="G21" s="4" t="s">
        <v>4</v>
      </c>
      <c r="H21" s="4" t="s">
        <v>5</v>
      </c>
      <c r="I21" s="4" t="s">
        <v>4</v>
      </c>
      <c r="J21" s="4" t="s">
        <v>5</v>
      </c>
    </row>
    <row r="22" spans="1:10" x14ac:dyDescent="0.25">
      <c r="F22" s="4" t="s">
        <v>6</v>
      </c>
      <c r="G22" s="3">
        <f>AVERAGE(C2:C11)</f>
        <v>1014.9251288194325</v>
      </c>
      <c r="H22" s="3">
        <f>AVERAGE(D2:D11)</f>
        <v>1336.9747383577901</v>
      </c>
      <c r="I22" s="3">
        <f>AVERAGE(C12:C21)</f>
        <v>1003.471926785299</v>
      </c>
      <c r="J22" s="3">
        <f>AVERAGE(D12:D21)</f>
        <v>1116.6195004354122</v>
      </c>
    </row>
    <row r="23" spans="1:10" x14ac:dyDescent="0.25">
      <c r="F23" s="4" t="s">
        <v>7</v>
      </c>
      <c r="G23" s="3">
        <f>_xlfn.STDEV.S(C2:C11)</f>
        <v>190.75681012481812</v>
      </c>
      <c r="H23" s="3">
        <f>_xlfn.STDEV.S(D2:D11)</f>
        <v>246.50881725454306</v>
      </c>
      <c r="I23" s="3">
        <f>_xlfn.STDEV.S(C12:C21)</f>
        <v>179.59835797283279</v>
      </c>
      <c r="J23" s="3">
        <f>_xlfn.STDEV.S(D12:D21)</f>
        <v>255.40197992699666</v>
      </c>
    </row>
    <row r="24" spans="1:10" x14ac:dyDescent="0.25">
      <c r="F24" s="4" t="s">
        <v>8</v>
      </c>
      <c r="G24" s="2">
        <v>10</v>
      </c>
      <c r="H24" s="2">
        <v>10</v>
      </c>
      <c r="I24" s="2">
        <v>10</v>
      </c>
      <c r="J24" s="2"/>
    </row>
    <row r="25" spans="1:10" x14ac:dyDescent="0.25">
      <c r="F25" s="4" t="s">
        <v>9</v>
      </c>
      <c r="G25" s="3">
        <f>_xlfn.CONFIDENCE.T(0.05,G23,$G$24)</f>
        <v>136.45920148372346</v>
      </c>
      <c r="H25" s="3">
        <f>_xlfn.CONFIDENCE.T(0.05,H23,$G$24)</f>
        <v>176.34178480569796</v>
      </c>
      <c r="I25" s="3">
        <f>_xlfn.CONFIDENCE.T(0.05,I23,$G$24)</f>
        <v>128.47692567685755</v>
      </c>
      <c r="J25" s="3">
        <f>_xlfn.CONFIDENCE.T(0.05,J23,$G$24)</f>
        <v>182.70357013935816</v>
      </c>
    </row>
    <row r="28" spans="1:10" ht="45" customHeight="1" x14ac:dyDescent="0.25">
      <c r="F28" s="13" t="s">
        <v>17</v>
      </c>
      <c r="G28" s="5" t="s">
        <v>11</v>
      </c>
      <c r="H28" s="2">
        <f>_xlfn.CONFIDENCE.T(0.05,_xlfn.STDEV.S(C2:C21),COUNT(C2:C21))</f>
        <v>84.43733686495834</v>
      </c>
    </row>
    <row r="29" spans="1:10" x14ac:dyDescent="0.25">
      <c r="F29" s="14"/>
      <c r="G29" s="4" t="s">
        <v>12</v>
      </c>
      <c r="H29" s="3">
        <f>AVERAGE(C2:C21)-H28</f>
        <v>924.76119093740749</v>
      </c>
      <c r="I29" s="1"/>
    </row>
    <row r="30" spans="1:10" x14ac:dyDescent="0.25">
      <c r="F30" s="14"/>
      <c r="G30" s="4" t="s">
        <v>13</v>
      </c>
      <c r="H30" s="3">
        <f>AVERAGE(C2:C21)+H28</f>
        <v>1093.6358646673241</v>
      </c>
    </row>
    <row r="31" spans="1:10" x14ac:dyDescent="0.25">
      <c r="F31" s="15"/>
      <c r="G31" s="4" t="s">
        <v>26</v>
      </c>
      <c r="H31" s="3">
        <f>AVERAGE(C2:C21)</f>
        <v>1009.1985278023658</v>
      </c>
    </row>
    <row r="33" spans="1:8" ht="67.5" customHeight="1" x14ac:dyDescent="0.25">
      <c r="F33" s="10" t="s">
        <v>18</v>
      </c>
      <c r="G33" s="16" t="s">
        <v>19</v>
      </c>
      <c r="H33" s="17"/>
    </row>
    <row r="38" spans="1:8" ht="18.75" customHeight="1" x14ac:dyDescent="0.25">
      <c r="F38" s="18" t="s">
        <v>20</v>
      </c>
      <c r="G38" s="5" t="s">
        <v>15</v>
      </c>
      <c r="H38" s="3">
        <f>AVERAGE(E2:E11)</f>
        <v>322.04960953835706</v>
      </c>
    </row>
    <row r="39" spans="1:8" x14ac:dyDescent="0.25">
      <c r="A39" s="9"/>
      <c r="B39" s="9"/>
      <c r="F39" s="18"/>
      <c r="G39" s="4" t="s">
        <v>10</v>
      </c>
      <c r="H39" s="2">
        <f>_xlfn.T.TEST(C2:C11,D2:D11,1,1)</f>
        <v>2.7281507608386148E-6</v>
      </c>
    </row>
    <row r="40" spans="1:8" x14ac:dyDescent="0.25">
      <c r="A40" s="8"/>
      <c r="B40" s="7"/>
      <c r="F40" s="18"/>
      <c r="G40" s="4" t="s">
        <v>14</v>
      </c>
      <c r="H40" s="2" t="s">
        <v>29</v>
      </c>
    </row>
    <row r="41" spans="1:8" x14ac:dyDescent="0.25">
      <c r="A41" s="8"/>
      <c r="B41" s="7"/>
      <c r="F41" s="18"/>
      <c r="G41" s="4" t="s">
        <v>16</v>
      </c>
      <c r="H41" s="2">
        <f>H38/_xlfn.STDEV.S(E2:E11)</f>
        <v>3.0053872302718592</v>
      </c>
    </row>
    <row r="42" spans="1:8" x14ac:dyDescent="0.25">
      <c r="A42" s="8"/>
      <c r="B42" s="7"/>
    </row>
    <row r="43" spans="1:8" x14ac:dyDescent="0.25">
      <c r="A43" s="8"/>
      <c r="B43" s="7"/>
    </row>
    <row r="44" spans="1:8" ht="15" customHeight="1" x14ac:dyDescent="0.25">
      <c r="A44" s="8"/>
      <c r="B44" s="7"/>
      <c r="F44" s="18" t="s">
        <v>21</v>
      </c>
      <c r="G44" s="5" t="s">
        <v>15</v>
      </c>
      <c r="H44" s="3">
        <f>AVERAGE(E12:E21)</f>
        <v>113.14757365011319</v>
      </c>
    </row>
    <row r="45" spans="1:8" x14ac:dyDescent="0.25">
      <c r="A45" s="8"/>
      <c r="B45" s="7"/>
      <c r="F45" s="18"/>
      <c r="G45" s="4" t="s">
        <v>10</v>
      </c>
      <c r="H45" s="2">
        <f>_xlfn.T.TEST(C12:C21,D12:D21,1,1)</f>
        <v>1.2693358060811573E-2</v>
      </c>
    </row>
    <row r="46" spans="1:8" x14ac:dyDescent="0.25">
      <c r="A46" s="8"/>
      <c r="B46" s="7"/>
      <c r="F46" s="18"/>
      <c r="G46" s="4" t="s">
        <v>14</v>
      </c>
      <c r="H46" s="2" t="s">
        <v>29</v>
      </c>
    </row>
    <row r="47" spans="1:8" x14ac:dyDescent="0.25">
      <c r="A47" s="7"/>
      <c r="B47" s="7"/>
      <c r="F47" s="18"/>
      <c r="G47" s="4" t="s">
        <v>16</v>
      </c>
      <c r="H47" s="2">
        <f>H44/_xlfn.STDEV.S(E12:E21)</f>
        <v>0.84611203513685806</v>
      </c>
    </row>
    <row r="48" spans="1:8" ht="18" customHeight="1" x14ac:dyDescent="0.25"/>
    <row r="50" spans="6:8" x14ac:dyDescent="0.25">
      <c r="F50" s="18" t="s">
        <v>22</v>
      </c>
      <c r="G50" s="19" t="s">
        <v>30</v>
      </c>
      <c r="H50" s="20"/>
    </row>
    <row r="51" spans="6:8" x14ac:dyDescent="0.25">
      <c r="F51" s="18"/>
      <c r="G51" s="21"/>
      <c r="H51" s="22"/>
    </row>
    <row r="52" spans="6:8" x14ac:dyDescent="0.25">
      <c r="F52" s="18"/>
      <c r="G52" s="21"/>
      <c r="H52" s="22"/>
    </row>
    <row r="53" spans="6:8" x14ac:dyDescent="0.25">
      <c r="F53" s="18"/>
      <c r="G53" s="23"/>
      <c r="H53" s="24"/>
    </row>
    <row r="56" spans="6:8" ht="90" x14ac:dyDescent="0.25">
      <c r="F56" s="6" t="s">
        <v>23</v>
      </c>
      <c r="G56" s="11">
        <f>(1236+(1.0048503*_xlfn.STDEV.S(D2:D11)))/1236</f>
        <v>1.2004081383259488</v>
      </c>
      <c r="H56" s="25" t="s">
        <v>31</v>
      </c>
    </row>
    <row r="59" spans="6:8" ht="165" x14ac:dyDescent="0.25">
      <c r="F59" s="6" t="s">
        <v>27</v>
      </c>
      <c r="G59" s="11">
        <f>(1340-1236)/_xlfn.STDEV.S(D2:D11)</f>
        <v>0.42189160273569615</v>
      </c>
      <c r="H59" s="26" t="s">
        <v>32</v>
      </c>
    </row>
  </sheetData>
  <sortState ref="A39:A45">
    <sortCondition ref="A39"/>
  </sortState>
  <mergeCells count="8">
    <mergeCell ref="G20:H20"/>
    <mergeCell ref="I20:J20"/>
    <mergeCell ref="F28:F31"/>
    <mergeCell ref="G33:H33"/>
    <mergeCell ref="F38:F41"/>
    <mergeCell ref="F44:F47"/>
    <mergeCell ref="F50:F53"/>
    <mergeCell ref="G50:H53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rentier_daten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Engelmann, Neele</cp:lastModifiedBy>
  <dcterms:created xsi:type="dcterms:W3CDTF">2020-12-08T20:54:10Z</dcterms:created>
  <dcterms:modified xsi:type="dcterms:W3CDTF">2020-12-21T06:21:36Z</dcterms:modified>
</cp:coreProperties>
</file>