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elmann6\Dropbox\QuantiWebsite\q1_dataFiles\"/>
    </mc:Choice>
  </mc:AlternateContent>
  <xr:revisionPtr revIDLastSave="0" documentId="13_ncr:1_{FB5A1823-96CC-4472-BB04-9E1B47649BF9}" xr6:coauthVersionLast="36" xr6:coauthVersionMax="36" xr10:uidLastSave="{00000000-0000-0000-0000-000000000000}"/>
  <bookViews>
    <workbookView xWindow="0" yWindow="0" windowWidth="19200" windowHeight="6930" activeTab="3" xr2:uid="{017CEACB-E51C-404E-866F-672DBC426B57}"/>
  </bookViews>
  <sheets>
    <sheet name="Daten_unabh" sheetId="2" r:id="rId1"/>
    <sheet name="Lösung_unabh" sheetId="1" r:id="rId2"/>
    <sheet name="Daten_abh" sheetId="3" r:id="rId3"/>
    <sheet name="Lösung_abh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8" i="4" l="1"/>
  <c r="AB38" i="4"/>
  <c r="AA38" i="4"/>
  <c r="AB34" i="4"/>
  <c r="AC34" i="4"/>
  <c r="AA34" i="4"/>
  <c r="AB30" i="4"/>
  <c r="AC30" i="4"/>
  <c r="AA30" i="4"/>
  <c r="AB26" i="4"/>
  <c r="AC26" i="4"/>
  <c r="AA26" i="4"/>
  <c r="AB22" i="4"/>
  <c r="AC22" i="4"/>
  <c r="AA22" i="4"/>
  <c r="AC18" i="4"/>
  <c r="AB18" i="4"/>
  <c r="AA18" i="4"/>
  <c r="AC14" i="4"/>
  <c r="AB14" i="4"/>
  <c r="AA14" i="4"/>
  <c r="AC10" i="4"/>
  <c r="AB10" i="4"/>
  <c r="AA10" i="4"/>
  <c r="AC6" i="4"/>
  <c r="AB6" i="4"/>
  <c r="AA6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2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2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2" i="4"/>
  <c r="V15" i="4"/>
  <c r="V14" i="4"/>
  <c r="V13" i="4"/>
  <c r="V12" i="4"/>
  <c r="V11" i="4"/>
  <c r="V10" i="4"/>
  <c r="V9" i="4"/>
  <c r="V8" i="4"/>
  <c r="V7" i="4"/>
  <c r="U15" i="4"/>
  <c r="U14" i="4"/>
  <c r="U13" i="4"/>
  <c r="U12" i="4"/>
  <c r="U11" i="4"/>
  <c r="U10" i="4"/>
  <c r="U9" i="4"/>
  <c r="U8" i="4"/>
  <c r="U7" i="4"/>
  <c r="T15" i="4"/>
  <c r="T14" i="4"/>
  <c r="T13" i="4"/>
  <c r="T12" i="4"/>
  <c r="T11" i="4"/>
  <c r="T10" i="4"/>
  <c r="T9" i="4"/>
  <c r="T8" i="4"/>
  <c r="T7" i="4"/>
  <c r="O15" i="4"/>
  <c r="O14" i="4"/>
  <c r="O13" i="4"/>
  <c r="O12" i="4"/>
  <c r="O11" i="4"/>
  <c r="O10" i="4"/>
  <c r="O9" i="4"/>
  <c r="O8" i="4"/>
  <c r="O7" i="4"/>
  <c r="N15" i="4"/>
  <c r="N14" i="4"/>
  <c r="N13" i="4"/>
  <c r="N12" i="4"/>
  <c r="N11" i="4"/>
  <c r="N10" i="4"/>
  <c r="N9" i="4"/>
  <c r="N8" i="4"/>
  <c r="N7" i="4"/>
  <c r="M15" i="4"/>
  <c r="M14" i="4"/>
  <c r="M13" i="4"/>
  <c r="M12" i="4"/>
  <c r="M11" i="4"/>
  <c r="M10" i="4"/>
  <c r="M9" i="4"/>
  <c r="M8" i="4"/>
  <c r="M7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" i="4"/>
  <c r="M18" i="1" l="1"/>
  <c r="M15" i="1"/>
  <c r="M24" i="1" s="1"/>
  <c r="M27" i="1"/>
  <c r="M21" i="1"/>
  <c r="O6" i="1"/>
  <c r="M12" i="1"/>
  <c r="N6" i="1"/>
  <c r="M6" i="1"/>
  <c r="H8" i="1"/>
  <c r="H7" i="1"/>
  <c r="H6" i="1"/>
  <c r="H5" i="1"/>
  <c r="G8" i="1"/>
  <c r="G7" i="1"/>
  <c r="G6" i="1"/>
  <c r="G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<sst xmlns="http://schemas.openxmlformats.org/spreadsheetml/2006/main" count="281" uniqueCount="40">
  <si>
    <t>Hunde</t>
  </si>
  <si>
    <t>Tier</t>
  </si>
  <si>
    <t>Hund</t>
  </si>
  <si>
    <t>Katze</t>
  </si>
  <si>
    <t>id</t>
  </si>
  <si>
    <t>Rating</t>
  </si>
  <si>
    <t>Rang</t>
  </si>
  <si>
    <t>Katzen</t>
  </si>
  <si>
    <t>Antwort</t>
  </si>
  <si>
    <t>Rangsummen</t>
  </si>
  <si>
    <t>n Hunde</t>
  </si>
  <si>
    <t>n Katzen</t>
  </si>
  <si>
    <t>Total</t>
  </si>
  <si>
    <t>Erwartete Rangsumme pro Gruppe bei H0</t>
  </si>
  <si>
    <t>Streuung erwartete Rangsumme</t>
  </si>
  <si>
    <t>empirischer z-Wert</t>
  </si>
  <si>
    <t>kritischer z-Wert bei alpha = 0.05 und einseitiger Testung</t>
  </si>
  <si>
    <t>p-Wert</t>
  </si>
  <si>
    <t xml:space="preserve">Effektstärke </t>
  </si>
  <si>
    <t>Wkt., dass ein Wert in der Katzengruppe niedriger ist als in der Hundegruppe</t>
  </si>
  <si>
    <t>Rating_pre</t>
  </si>
  <si>
    <t>Rating_post</t>
  </si>
  <si>
    <t>Differenz</t>
  </si>
  <si>
    <t>alle</t>
  </si>
  <si>
    <t>Ratings vor Lockdown</t>
  </si>
  <si>
    <t>Ratings nach Lockdown</t>
  </si>
  <si>
    <t>Diff Absolut</t>
  </si>
  <si>
    <t>Rang Diff Abs pro Gruppe</t>
  </si>
  <si>
    <t>Rang Diff Abs alle</t>
  </si>
  <si>
    <t>Rang Diff + alle</t>
  </si>
  <si>
    <t>Rang + pro Gruppe</t>
  </si>
  <si>
    <t>Rangsumme der positiven Differenzen</t>
  </si>
  <si>
    <t>Rangsumme alle Differenzen</t>
  </si>
  <si>
    <t>Erwartete positive Rangsumme bei H0</t>
  </si>
  <si>
    <t>Geschätze Streuung der positiven Rangsumme</t>
  </si>
  <si>
    <t>z-Werte (Abweichung empirische vs. erwartete RS / Streuung)</t>
  </si>
  <si>
    <t>kritische z-Werte, zweiseitige Testung und alpha = 0.05</t>
  </si>
  <si>
    <t>empirischer z-Wert außerhalb von +/- kritischer z-Wert?</t>
  </si>
  <si>
    <t>p-Werte</t>
  </si>
  <si>
    <t>Effektstärke 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</si>
</sst>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</a:t>
            </a:r>
            <a:r>
              <a:rPr lang="de-DE" baseline="0"/>
              <a:t> der Antworten bei Hunden und Katzen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Lösung_unabh!$G$4</c:f>
              <c:strCache>
                <c:ptCount val="1"/>
                <c:pt idx="0">
                  <c:v>Hunde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Lösung_unabh!$F$5:$F$8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Lösung_unabh!$G$5:$G$8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2-489E-A42D-D3268DDAB060}"/>
            </c:ext>
          </c:extLst>
        </c:ser>
        <c:ser>
          <c:idx val="1"/>
          <c:order val="1"/>
          <c:tx>
            <c:strRef>
              <c:f>Lösung_unabh!$H$4</c:f>
              <c:strCache>
                <c:ptCount val="1"/>
                <c:pt idx="0">
                  <c:v>Katzen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Lösung_unabh!$F$5:$F$8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Lösung_unabh!$H$5:$H$8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2-489E-A42D-D3268DDAB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65631"/>
        <c:axId val="811352863"/>
      </c:barChart>
      <c:catAx>
        <c:axId val="74716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Antwortoption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352863"/>
        <c:crosses val="autoZero"/>
        <c:auto val="1"/>
        <c:lblAlgn val="ctr"/>
        <c:lblOffset val="100"/>
        <c:noMultiLvlLbl val="0"/>
      </c:catAx>
      <c:valAx>
        <c:axId val="8113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71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 Rating vor Lockdown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Lösung_abh!$M$6</c:f>
              <c:strCache>
                <c:ptCount val="1"/>
                <c:pt idx="0">
                  <c:v>alle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Lösung_abh!$L$7:$L$15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Lösung_abh!$M$7:$M$15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15</c:v>
                </c:pt>
                <c:pt idx="5">
                  <c:v>9</c:v>
                </c:pt>
                <c:pt idx="6">
                  <c:v>7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5-4E31-8ED5-6DE1EFBC196F}"/>
            </c:ext>
          </c:extLst>
        </c:ser>
        <c:ser>
          <c:idx val="1"/>
          <c:order val="1"/>
          <c:tx>
            <c:strRef>
              <c:f>Lösung_abh!$N$6</c:f>
              <c:strCache>
                <c:ptCount val="1"/>
                <c:pt idx="0">
                  <c:v>Hunde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Lösung_abh!$L$7:$L$15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Lösung_abh!$N$7:$N$15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5-4E31-8ED5-6DE1EFBC196F}"/>
            </c:ext>
          </c:extLst>
        </c:ser>
        <c:ser>
          <c:idx val="2"/>
          <c:order val="2"/>
          <c:tx>
            <c:strRef>
              <c:f>Lösung_abh!$O$6</c:f>
              <c:strCache>
                <c:ptCount val="1"/>
                <c:pt idx="0">
                  <c:v>Katzen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Lösung_abh!$L$7:$L$15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Lösung_abh!$O$7:$O$15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75-4E31-8ED5-6DE1EFBC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222991"/>
        <c:axId val="743607823"/>
      </c:barChart>
      <c:catAx>
        <c:axId val="102022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Antwortoption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3607823"/>
        <c:crosses val="autoZero"/>
        <c:auto val="1"/>
        <c:lblAlgn val="ctr"/>
        <c:lblOffset val="100"/>
        <c:noMultiLvlLbl val="0"/>
      </c:catAx>
      <c:valAx>
        <c:axId val="7436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022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 Rating nach Lockdown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Lösung_abh!$T$6</c:f>
              <c:strCache>
                <c:ptCount val="1"/>
                <c:pt idx="0">
                  <c:v>alle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Lösung_abh!$S$7:$S$15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Lösung_abh!$T$7:$T$15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7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8-4F35-8C92-14B086BBB5F7}"/>
            </c:ext>
          </c:extLst>
        </c:ser>
        <c:ser>
          <c:idx val="1"/>
          <c:order val="1"/>
          <c:tx>
            <c:strRef>
              <c:f>Lösung_abh!$U$6</c:f>
              <c:strCache>
                <c:ptCount val="1"/>
                <c:pt idx="0">
                  <c:v>Hunde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Lösung_abh!$S$7:$S$15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Lösung_abh!$U$7:$U$15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8-4F35-8C92-14B086BBB5F7}"/>
            </c:ext>
          </c:extLst>
        </c:ser>
        <c:ser>
          <c:idx val="2"/>
          <c:order val="2"/>
          <c:tx>
            <c:strRef>
              <c:f>Lösung_abh!$V$6</c:f>
              <c:strCache>
                <c:ptCount val="1"/>
                <c:pt idx="0">
                  <c:v>Katzen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Lösung_abh!$S$7:$S$15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Lösung_abh!$V$7:$V$15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48-4F35-8C92-14B086BBB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684575"/>
        <c:axId val="821120447"/>
      </c:barChart>
      <c:catAx>
        <c:axId val="102468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Antwortoption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1120447"/>
        <c:crosses val="autoZero"/>
        <c:auto val="1"/>
        <c:lblAlgn val="ctr"/>
        <c:lblOffset val="100"/>
        <c:noMultiLvlLbl val="0"/>
      </c:catAx>
      <c:valAx>
        <c:axId val="82112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68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9</xdr:row>
      <xdr:rowOff>107950</xdr:rowOff>
    </xdr:from>
    <xdr:to>
      <xdr:col>10</xdr:col>
      <xdr:colOff>695325</xdr:colOff>
      <xdr:row>24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74CBAF-968E-42A4-900B-97E7730F3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730250</xdr:colOff>
      <xdr:row>15</xdr:row>
      <xdr:rowOff>177800</xdr:rowOff>
    </xdr:from>
    <xdr:to>
      <xdr:col>16</xdr:col>
      <xdr:colOff>571500</xdr:colOff>
      <xdr:row>32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E2A7C6-4919-48D5-8C7E-D88FB71FE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723900</xdr:colOff>
      <xdr:row>16</xdr:row>
      <xdr:rowOff>12700</xdr:rowOff>
    </xdr:from>
    <xdr:to>
      <xdr:col>23</xdr:col>
      <xdr:colOff>571500</xdr:colOff>
      <xdr:row>32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AACE5BE-2DCB-4311-8401-2A182F355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9BBC-030C-47AE-A495-F495DF154710}">
  <dimension ref="A1:E51"/>
  <sheetViews>
    <sheetView topLeftCell="A31" workbookViewId="0">
      <selection sqref="A1:C51"/>
    </sheetView>
  </sheetViews>
  <sheetFormatPr baseColWidth="10" defaultRowHeight="14.5" x14ac:dyDescent="0.35"/>
  <sheetData>
    <row r="1" spans="1:5" x14ac:dyDescent="0.35">
      <c r="A1" s="1" t="s">
        <v>4</v>
      </c>
      <c r="B1" s="1" t="s">
        <v>1</v>
      </c>
      <c r="C1" s="1" t="s">
        <v>5</v>
      </c>
      <c r="D1" s="1"/>
      <c r="E1" s="1"/>
    </row>
    <row r="2" spans="1:5" x14ac:dyDescent="0.35">
      <c r="A2">
        <v>1</v>
      </c>
      <c r="B2" t="s">
        <v>2</v>
      </c>
      <c r="C2">
        <v>3</v>
      </c>
    </row>
    <row r="3" spans="1:5" x14ac:dyDescent="0.35">
      <c r="A3">
        <v>2</v>
      </c>
      <c r="B3" t="s">
        <v>2</v>
      </c>
      <c r="C3">
        <v>2</v>
      </c>
    </row>
    <row r="4" spans="1:5" x14ac:dyDescent="0.35">
      <c r="A4">
        <v>3</v>
      </c>
      <c r="B4" t="s">
        <v>2</v>
      </c>
      <c r="C4">
        <v>2</v>
      </c>
    </row>
    <row r="5" spans="1:5" x14ac:dyDescent="0.35">
      <c r="A5">
        <v>4</v>
      </c>
      <c r="B5" t="s">
        <v>2</v>
      </c>
      <c r="C5">
        <v>3</v>
      </c>
    </row>
    <row r="6" spans="1:5" x14ac:dyDescent="0.35">
      <c r="A6">
        <v>5</v>
      </c>
      <c r="B6" t="s">
        <v>2</v>
      </c>
      <c r="C6">
        <v>4</v>
      </c>
    </row>
    <row r="7" spans="1:5" x14ac:dyDescent="0.35">
      <c r="A7">
        <v>6</v>
      </c>
      <c r="B7" t="s">
        <v>2</v>
      </c>
      <c r="C7">
        <v>1</v>
      </c>
    </row>
    <row r="8" spans="1:5" x14ac:dyDescent="0.35">
      <c r="A8">
        <v>7</v>
      </c>
      <c r="B8" t="s">
        <v>2</v>
      </c>
      <c r="C8">
        <v>2</v>
      </c>
    </row>
    <row r="9" spans="1:5" x14ac:dyDescent="0.35">
      <c r="A9">
        <v>8</v>
      </c>
      <c r="B9" t="s">
        <v>2</v>
      </c>
      <c r="C9">
        <v>4</v>
      </c>
    </row>
    <row r="10" spans="1:5" x14ac:dyDescent="0.35">
      <c r="A10">
        <v>9</v>
      </c>
      <c r="B10" t="s">
        <v>2</v>
      </c>
      <c r="C10">
        <v>2</v>
      </c>
    </row>
    <row r="11" spans="1:5" x14ac:dyDescent="0.35">
      <c r="A11">
        <v>10</v>
      </c>
      <c r="B11" t="s">
        <v>2</v>
      </c>
      <c r="C11">
        <v>4</v>
      </c>
    </row>
    <row r="12" spans="1:5" x14ac:dyDescent="0.35">
      <c r="A12">
        <v>11</v>
      </c>
      <c r="B12" t="s">
        <v>2</v>
      </c>
      <c r="C12">
        <v>3</v>
      </c>
    </row>
    <row r="13" spans="1:5" x14ac:dyDescent="0.35">
      <c r="A13">
        <v>12</v>
      </c>
      <c r="B13" t="s">
        <v>2</v>
      </c>
      <c r="C13">
        <v>3</v>
      </c>
    </row>
    <row r="14" spans="1:5" x14ac:dyDescent="0.35">
      <c r="A14">
        <v>13</v>
      </c>
      <c r="B14" t="s">
        <v>2</v>
      </c>
      <c r="C14">
        <v>4</v>
      </c>
    </row>
    <row r="15" spans="1:5" x14ac:dyDescent="0.35">
      <c r="A15">
        <v>14</v>
      </c>
      <c r="B15" t="s">
        <v>2</v>
      </c>
      <c r="C15">
        <v>2</v>
      </c>
    </row>
    <row r="16" spans="1:5" x14ac:dyDescent="0.35">
      <c r="A16">
        <v>15</v>
      </c>
      <c r="B16" t="s">
        <v>2</v>
      </c>
      <c r="C16">
        <v>3</v>
      </c>
    </row>
    <row r="17" spans="1:3" x14ac:dyDescent="0.35">
      <c r="A17">
        <v>16</v>
      </c>
      <c r="B17" t="s">
        <v>2</v>
      </c>
      <c r="C17">
        <v>2</v>
      </c>
    </row>
    <row r="18" spans="1:3" x14ac:dyDescent="0.35">
      <c r="A18">
        <v>17</v>
      </c>
      <c r="B18" t="s">
        <v>2</v>
      </c>
      <c r="C18">
        <v>4</v>
      </c>
    </row>
    <row r="19" spans="1:3" x14ac:dyDescent="0.35">
      <c r="A19">
        <v>18</v>
      </c>
      <c r="B19" t="s">
        <v>2</v>
      </c>
      <c r="C19">
        <v>1</v>
      </c>
    </row>
    <row r="20" spans="1:3" x14ac:dyDescent="0.35">
      <c r="A20">
        <v>19</v>
      </c>
      <c r="B20" t="s">
        <v>2</v>
      </c>
      <c r="C20">
        <v>3</v>
      </c>
    </row>
    <row r="21" spans="1:3" x14ac:dyDescent="0.35">
      <c r="A21">
        <v>20</v>
      </c>
      <c r="B21" t="s">
        <v>2</v>
      </c>
      <c r="C21">
        <v>2</v>
      </c>
    </row>
    <row r="22" spans="1:3" x14ac:dyDescent="0.35">
      <c r="A22">
        <v>21</v>
      </c>
      <c r="B22" t="s">
        <v>2</v>
      </c>
      <c r="C22">
        <v>4</v>
      </c>
    </row>
    <row r="23" spans="1:3" x14ac:dyDescent="0.35">
      <c r="A23">
        <v>22</v>
      </c>
      <c r="B23" t="s">
        <v>2</v>
      </c>
      <c r="C23">
        <v>4</v>
      </c>
    </row>
    <row r="24" spans="1:3" x14ac:dyDescent="0.35">
      <c r="A24">
        <v>23</v>
      </c>
      <c r="B24" t="s">
        <v>2</v>
      </c>
      <c r="C24">
        <v>4</v>
      </c>
    </row>
    <row r="25" spans="1:3" x14ac:dyDescent="0.35">
      <c r="A25">
        <v>24</v>
      </c>
      <c r="B25" t="s">
        <v>2</v>
      </c>
      <c r="C25">
        <v>4</v>
      </c>
    </row>
    <row r="26" spans="1:3" x14ac:dyDescent="0.35">
      <c r="A26">
        <v>25</v>
      </c>
      <c r="B26" t="s">
        <v>2</v>
      </c>
      <c r="C26">
        <v>3</v>
      </c>
    </row>
    <row r="27" spans="1:3" x14ac:dyDescent="0.35">
      <c r="A27">
        <v>26</v>
      </c>
      <c r="B27" t="s">
        <v>3</v>
      </c>
      <c r="C27">
        <v>1</v>
      </c>
    </row>
    <row r="28" spans="1:3" x14ac:dyDescent="0.35">
      <c r="A28">
        <v>27</v>
      </c>
      <c r="B28" t="s">
        <v>3</v>
      </c>
      <c r="C28">
        <v>2</v>
      </c>
    </row>
    <row r="29" spans="1:3" x14ac:dyDescent="0.35">
      <c r="A29">
        <v>28</v>
      </c>
      <c r="B29" t="s">
        <v>3</v>
      </c>
      <c r="C29">
        <v>2</v>
      </c>
    </row>
    <row r="30" spans="1:3" x14ac:dyDescent="0.35">
      <c r="A30">
        <v>29</v>
      </c>
      <c r="B30" t="s">
        <v>3</v>
      </c>
      <c r="C30">
        <v>1</v>
      </c>
    </row>
    <row r="31" spans="1:3" x14ac:dyDescent="0.35">
      <c r="A31">
        <v>30</v>
      </c>
      <c r="B31" t="s">
        <v>3</v>
      </c>
      <c r="C31">
        <v>3</v>
      </c>
    </row>
    <row r="32" spans="1:3" x14ac:dyDescent="0.35">
      <c r="A32">
        <v>31</v>
      </c>
      <c r="B32" t="s">
        <v>3</v>
      </c>
      <c r="C32">
        <v>4</v>
      </c>
    </row>
    <row r="33" spans="1:3" x14ac:dyDescent="0.35">
      <c r="A33">
        <v>32</v>
      </c>
      <c r="B33" t="s">
        <v>3</v>
      </c>
      <c r="C33">
        <v>1</v>
      </c>
    </row>
    <row r="34" spans="1:3" x14ac:dyDescent="0.35">
      <c r="A34">
        <v>33</v>
      </c>
      <c r="B34" t="s">
        <v>3</v>
      </c>
      <c r="C34">
        <v>3</v>
      </c>
    </row>
    <row r="35" spans="1:3" x14ac:dyDescent="0.35">
      <c r="A35">
        <v>34</v>
      </c>
      <c r="B35" t="s">
        <v>3</v>
      </c>
      <c r="C35">
        <v>3</v>
      </c>
    </row>
    <row r="36" spans="1:3" x14ac:dyDescent="0.35">
      <c r="A36">
        <v>35</v>
      </c>
      <c r="B36" t="s">
        <v>3</v>
      </c>
      <c r="C36">
        <v>1</v>
      </c>
    </row>
    <row r="37" spans="1:3" x14ac:dyDescent="0.35">
      <c r="A37">
        <v>36</v>
      </c>
      <c r="B37" t="s">
        <v>3</v>
      </c>
      <c r="C37">
        <v>1</v>
      </c>
    </row>
    <row r="38" spans="1:3" x14ac:dyDescent="0.35">
      <c r="A38">
        <v>37</v>
      </c>
      <c r="B38" t="s">
        <v>3</v>
      </c>
      <c r="C38">
        <v>2</v>
      </c>
    </row>
    <row r="39" spans="1:3" x14ac:dyDescent="0.35">
      <c r="A39">
        <v>38</v>
      </c>
      <c r="B39" t="s">
        <v>3</v>
      </c>
      <c r="C39">
        <v>2</v>
      </c>
    </row>
    <row r="40" spans="1:3" x14ac:dyDescent="0.35">
      <c r="A40">
        <v>39</v>
      </c>
      <c r="B40" t="s">
        <v>3</v>
      </c>
      <c r="C40">
        <v>1</v>
      </c>
    </row>
    <row r="41" spans="1:3" x14ac:dyDescent="0.35">
      <c r="A41">
        <v>40</v>
      </c>
      <c r="B41" t="s">
        <v>3</v>
      </c>
      <c r="C41">
        <v>1</v>
      </c>
    </row>
    <row r="42" spans="1:3" x14ac:dyDescent="0.35">
      <c r="A42">
        <v>41</v>
      </c>
      <c r="B42" t="s">
        <v>3</v>
      </c>
      <c r="C42">
        <v>1</v>
      </c>
    </row>
    <row r="43" spans="1:3" x14ac:dyDescent="0.35">
      <c r="A43">
        <v>42</v>
      </c>
      <c r="B43" t="s">
        <v>3</v>
      </c>
      <c r="C43">
        <v>4</v>
      </c>
    </row>
    <row r="44" spans="1:3" x14ac:dyDescent="0.35">
      <c r="A44">
        <v>43</v>
      </c>
      <c r="B44" t="s">
        <v>3</v>
      </c>
      <c r="C44">
        <v>4</v>
      </c>
    </row>
    <row r="45" spans="1:3" x14ac:dyDescent="0.35">
      <c r="A45">
        <v>44</v>
      </c>
      <c r="B45" t="s">
        <v>3</v>
      </c>
      <c r="C45">
        <v>2</v>
      </c>
    </row>
    <row r="46" spans="1:3" x14ac:dyDescent="0.35">
      <c r="A46">
        <v>45</v>
      </c>
      <c r="B46" t="s">
        <v>3</v>
      </c>
      <c r="C46">
        <v>3</v>
      </c>
    </row>
    <row r="47" spans="1:3" x14ac:dyDescent="0.35">
      <c r="A47">
        <v>46</v>
      </c>
      <c r="B47" t="s">
        <v>3</v>
      </c>
      <c r="C47">
        <v>1</v>
      </c>
    </row>
    <row r="48" spans="1:3" x14ac:dyDescent="0.35">
      <c r="A48">
        <v>47</v>
      </c>
      <c r="B48" t="s">
        <v>3</v>
      </c>
      <c r="C48">
        <v>2</v>
      </c>
    </row>
    <row r="49" spans="1:3" x14ac:dyDescent="0.35">
      <c r="A49">
        <v>48</v>
      </c>
      <c r="B49" t="s">
        <v>3</v>
      </c>
      <c r="C49">
        <v>2</v>
      </c>
    </row>
    <row r="50" spans="1:3" x14ac:dyDescent="0.35">
      <c r="A50">
        <v>49</v>
      </c>
      <c r="B50" t="s">
        <v>3</v>
      </c>
      <c r="C50">
        <v>1</v>
      </c>
    </row>
    <row r="51" spans="1:3" x14ac:dyDescent="0.35">
      <c r="A51">
        <v>50</v>
      </c>
      <c r="B51" t="s">
        <v>3</v>
      </c>
      <c r="C51">
        <v>2</v>
      </c>
    </row>
  </sheetData>
  <sortState ref="A2:C51">
    <sortCondition ref="C2:C5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5308-6C85-44CE-BABE-063317C151AF}">
  <dimension ref="A1:O51"/>
  <sheetViews>
    <sheetView workbookViewId="0">
      <selection activeCell="E13" sqref="E13"/>
    </sheetView>
  </sheetViews>
  <sheetFormatPr baseColWidth="10" defaultRowHeight="14.5" x14ac:dyDescent="0.35"/>
  <sheetData>
    <row r="1" spans="1:15" x14ac:dyDescent="0.35">
      <c r="A1" s="1" t="s">
        <v>4</v>
      </c>
      <c r="B1" s="1" t="s">
        <v>1</v>
      </c>
      <c r="C1" s="1" t="s">
        <v>5</v>
      </c>
      <c r="D1" s="1" t="s">
        <v>6</v>
      </c>
    </row>
    <row r="2" spans="1:15" x14ac:dyDescent="0.35">
      <c r="A2">
        <v>1</v>
      </c>
      <c r="B2" t="s">
        <v>2</v>
      </c>
      <c r="C2">
        <v>3</v>
      </c>
      <c r="D2">
        <f t="shared" ref="D2:D33" si="0">_xlfn.RANK.AVG(C2,$C$2:$C$51,1)</f>
        <v>33</v>
      </c>
    </row>
    <row r="3" spans="1:15" x14ac:dyDescent="0.35">
      <c r="A3">
        <v>2</v>
      </c>
      <c r="B3" t="s">
        <v>2</v>
      </c>
      <c r="C3">
        <v>2</v>
      </c>
      <c r="D3">
        <f t="shared" si="0"/>
        <v>20</v>
      </c>
    </row>
    <row r="4" spans="1:15" x14ac:dyDescent="0.35">
      <c r="A4">
        <v>3</v>
      </c>
      <c r="B4" t="s">
        <v>2</v>
      </c>
      <c r="C4">
        <v>2</v>
      </c>
      <c r="D4">
        <f t="shared" si="0"/>
        <v>20</v>
      </c>
      <c r="F4" s="1" t="s">
        <v>8</v>
      </c>
      <c r="G4" s="1" t="s">
        <v>0</v>
      </c>
      <c r="H4" s="1" t="s">
        <v>7</v>
      </c>
      <c r="M4" s="1" t="s">
        <v>9</v>
      </c>
    </row>
    <row r="5" spans="1:15" x14ac:dyDescent="0.35">
      <c r="A5">
        <v>4</v>
      </c>
      <c r="B5" t="s">
        <v>2</v>
      </c>
      <c r="C5">
        <v>3</v>
      </c>
      <c r="D5">
        <f t="shared" si="0"/>
        <v>33</v>
      </c>
      <c r="F5">
        <v>1</v>
      </c>
      <c r="G5">
        <f>COUNTIF($C$2:$C$26,1)</f>
        <v>2</v>
      </c>
      <c r="H5">
        <f>COUNTIF($C$27:$C$51,1)</f>
        <v>10</v>
      </c>
      <c r="M5" t="s">
        <v>0</v>
      </c>
      <c r="N5" t="s">
        <v>7</v>
      </c>
      <c r="O5" t="s">
        <v>12</v>
      </c>
    </row>
    <row r="6" spans="1:15" x14ac:dyDescent="0.35">
      <c r="A6">
        <v>5</v>
      </c>
      <c r="B6" t="s">
        <v>2</v>
      </c>
      <c r="C6">
        <v>4</v>
      </c>
      <c r="D6">
        <f t="shared" si="0"/>
        <v>44.5</v>
      </c>
      <c r="F6">
        <v>2</v>
      </c>
      <c r="G6">
        <f>COUNTIF($C$2:$C$26,2)</f>
        <v>7</v>
      </c>
      <c r="H6">
        <f>COUNTIF($C$27:$C$51,2)</f>
        <v>8</v>
      </c>
      <c r="M6">
        <f>SUM(D2:D26)</f>
        <v>784.5</v>
      </c>
      <c r="N6">
        <f>SUM(D27:D51)</f>
        <v>490.5</v>
      </c>
      <c r="O6">
        <f>SUM(M6:N6)</f>
        <v>1275</v>
      </c>
    </row>
    <row r="7" spans="1:15" x14ac:dyDescent="0.35">
      <c r="A7">
        <v>6</v>
      </c>
      <c r="B7" t="s">
        <v>2</v>
      </c>
      <c r="C7">
        <v>1</v>
      </c>
      <c r="D7">
        <f t="shared" si="0"/>
        <v>6.5</v>
      </c>
      <c r="F7">
        <v>3</v>
      </c>
      <c r="G7">
        <f>COUNTIF($C$2:$C$26,3)</f>
        <v>7</v>
      </c>
      <c r="H7">
        <f>COUNTIF($C$27:$C$51,3)</f>
        <v>4</v>
      </c>
    </row>
    <row r="8" spans="1:15" x14ac:dyDescent="0.35">
      <c r="A8">
        <v>7</v>
      </c>
      <c r="B8" t="s">
        <v>2</v>
      </c>
      <c r="C8">
        <v>2</v>
      </c>
      <c r="D8">
        <f t="shared" si="0"/>
        <v>20</v>
      </c>
      <c r="F8">
        <v>4</v>
      </c>
      <c r="G8">
        <f>COUNTIF($C$2:$C$26,4)</f>
        <v>9</v>
      </c>
      <c r="H8">
        <f>COUNTIF($C$27:$C$51,4)</f>
        <v>3</v>
      </c>
      <c r="M8" s="1" t="s">
        <v>10</v>
      </c>
      <c r="N8" s="1" t="s">
        <v>11</v>
      </c>
    </row>
    <row r="9" spans="1:15" x14ac:dyDescent="0.35">
      <c r="A9">
        <v>8</v>
      </c>
      <c r="B9" t="s">
        <v>2</v>
      </c>
      <c r="C9">
        <v>4</v>
      </c>
      <c r="D9">
        <f t="shared" si="0"/>
        <v>44.5</v>
      </c>
      <c r="M9">
        <v>25</v>
      </c>
      <c r="N9">
        <v>25</v>
      </c>
    </row>
    <row r="10" spans="1:15" x14ac:dyDescent="0.35">
      <c r="A10">
        <v>9</v>
      </c>
      <c r="B10" t="s">
        <v>2</v>
      </c>
      <c r="C10">
        <v>2</v>
      </c>
      <c r="D10">
        <f t="shared" si="0"/>
        <v>20</v>
      </c>
    </row>
    <row r="11" spans="1:15" x14ac:dyDescent="0.35">
      <c r="A11">
        <v>10</v>
      </c>
      <c r="B11" t="s">
        <v>2</v>
      </c>
      <c r="C11">
        <v>4</v>
      </c>
      <c r="D11">
        <f t="shared" si="0"/>
        <v>44.5</v>
      </c>
      <c r="M11" s="1" t="s">
        <v>13</v>
      </c>
    </row>
    <row r="12" spans="1:15" x14ac:dyDescent="0.35">
      <c r="A12">
        <v>11</v>
      </c>
      <c r="B12" t="s">
        <v>2</v>
      </c>
      <c r="C12">
        <v>3</v>
      </c>
      <c r="D12">
        <f t="shared" si="0"/>
        <v>33</v>
      </c>
      <c r="M12">
        <f>(25*51)/2</f>
        <v>637.5</v>
      </c>
    </row>
    <row r="13" spans="1:15" x14ac:dyDescent="0.35">
      <c r="A13">
        <v>12</v>
      </c>
      <c r="B13" t="s">
        <v>2</v>
      </c>
      <c r="C13">
        <v>3</v>
      </c>
      <c r="D13">
        <f t="shared" si="0"/>
        <v>33</v>
      </c>
    </row>
    <row r="14" spans="1:15" x14ac:dyDescent="0.35">
      <c r="A14">
        <v>13</v>
      </c>
      <c r="B14" t="s">
        <v>2</v>
      </c>
      <c r="C14">
        <v>4</v>
      </c>
      <c r="D14">
        <f t="shared" si="0"/>
        <v>44.5</v>
      </c>
      <c r="M14" s="1" t="s">
        <v>14</v>
      </c>
    </row>
    <row r="15" spans="1:15" x14ac:dyDescent="0.35">
      <c r="A15">
        <v>14</v>
      </c>
      <c r="B15" t="s">
        <v>2</v>
      </c>
      <c r="C15">
        <v>2</v>
      </c>
      <c r="D15">
        <f t="shared" si="0"/>
        <v>20</v>
      </c>
      <c r="M15">
        <f>SQRT((25*25*51)/12)</f>
        <v>51.538820320220758</v>
      </c>
    </row>
    <row r="16" spans="1:15" x14ac:dyDescent="0.35">
      <c r="A16">
        <v>15</v>
      </c>
      <c r="B16" t="s">
        <v>2</v>
      </c>
      <c r="C16">
        <v>3</v>
      </c>
      <c r="D16">
        <f t="shared" si="0"/>
        <v>33</v>
      </c>
    </row>
    <row r="17" spans="1:13" x14ac:dyDescent="0.35">
      <c r="A17">
        <v>16</v>
      </c>
      <c r="B17" t="s">
        <v>2</v>
      </c>
      <c r="C17">
        <v>2</v>
      </c>
      <c r="D17">
        <f t="shared" si="0"/>
        <v>20</v>
      </c>
      <c r="M17" s="1" t="s">
        <v>15</v>
      </c>
    </row>
    <row r="18" spans="1:13" x14ac:dyDescent="0.35">
      <c r="A18">
        <v>17</v>
      </c>
      <c r="B18" t="s">
        <v>2</v>
      </c>
      <c r="C18">
        <v>4</v>
      </c>
      <c r="D18">
        <f t="shared" si="0"/>
        <v>44.5</v>
      </c>
      <c r="M18">
        <f>(M12-N6)/M15</f>
        <v>2.8522189504272757</v>
      </c>
    </row>
    <row r="19" spans="1:13" x14ac:dyDescent="0.35">
      <c r="A19">
        <v>18</v>
      </c>
      <c r="B19" t="s">
        <v>2</v>
      </c>
      <c r="C19">
        <v>1</v>
      </c>
      <c r="D19">
        <f t="shared" si="0"/>
        <v>6.5</v>
      </c>
    </row>
    <row r="20" spans="1:13" x14ac:dyDescent="0.35">
      <c r="A20">
        <v>19</v>
      </c>
      <c r="B20" t="s">
        <v>2</v>
      </c>
      <c r="C20">
        <v>3</v>
      </c>
      <c r="D20">
        <f t="shared" si="0"/>
        <v>33</v>
      </c>
      <c r="M20" s="1" t="s">
        <v>16</v>
      </c>
    </row>
    <row r="21" spans="1:13" x14ac:dyDescent="0.35">
      <c r="A21">
        <v>20</v>
      </c>
      <c r="B21" t="s">
        <v>2</v>
      </c>
      <c r="C21">
        <v>2</v>
      </c>
      <c r="D21">
        <f t="shared" si="0"/>
        <v>20</v>
      </c>
      <c r="M21">
        <f>_xlfn.NORM.S.INV(0.95)</f>
        <v>1.6448536269514715</v>
      </c>
    </row>
    <row r="22" spans="1:13" x14ac:dyDescent="0.35">
      <c r="A22">
        <v>21</v>
      </c>
      <c r="B22" t="s">
        <v>2</v>
      </c>
      <c r="C22">
        <v>4</v>
      </c>
      <c r="D22">
        <f t="shared" si="0"/>
        <v>44.5</v>
      </c>
    </row>
    <row r="23" spans="1:13" x14ac:dyDescent="0.35">
      <c r="A23">
        <v>22</v>
      </c>
      <c r="B23" t="s">
        <v>2</v>
      </c>
      <c r="C23">
        <v>4</v>
      </c>
      <c r="D23">
        <f t="shared" si="0"/>
        <v>44.5</v>
      </c>
      <c r="M23" s="1" t="s">
        <v>17</v>
      </c>
    </row>
    <row r="24" spans="1:13" x14ac:dyDescent="0.35">
      <c r="A24">
        <v>23</v>
      </c>
      <c r="B24" t="s">
        <v>2</v>
      </c>
      <c r="C24">
        <v>4</v>
      </c>
      <c r="D24">
        <f t="shared" si="0"/>
        <v>44.5</v>
      </c>
      <c r="M24" s="2">
        <f>1-_xlfn.NORM.S.DIST(M18,TRUE)</f>
        <v>2.1707592588987579E-3</v>
      </c>
    </row>
    <row r="25" spans="1:13" x14ac:dyDescent="0.35">
      <c r="A25">
        <v>24</v>
      </c>
      <c r="B25" t="s">
        <v>2</v>
      </c>
      <c r="C25">
        <v>4</v>
      </c>
      <c r="D25">
        <f t="shared" si="0"/>
        <v>44.5</v>
      </c>
    </row>
    <row r="26" spans="1:13" x14ac:dyDescent="0.35">
      <c r="A26">
        <v>25</v>
      </c>
      <c r="B26" t="s">
        <v>2</v>
      </c>
      <c r="C26">
        <v>3</v>
      </c>
      <c r="D26">
        <f t="shared" si="0"/>
        <v>33</v>
      </c>
      <c r="M26" s="1" t="s">
        <v>18</v>
      </c>
    </row>
    <row r="27" spans="1:13" x14ac:dyDescent="0.35">
      <c r="A27">
        <v>26</v>
      </c>
      <c r="B27" t="s">
        <v>3</v>
      </c>
      <c r="C27">
        <v>1</v>
      </c>
      <c r="D27">
        <f t="shared" si="0"/>
        <v>6.5</v>
      </c>
      <c r="M27">
        <f>1+((25*26)/(2*25*25))-(N6/(25*25))</f>
        <v>0.73519999999999996</v>
      </c>
    </row>
    <row r="28" spans="1:13" x14ac:dyDescent="0.35">
      <c r="A28">
        <v>27</v>
      </c>
      <c r="B28" t="s">
        <v>3</v>
      </c>
      <c r="C28">
        <v>2</v>
      </c>
      <c r="D28">
        <f t="shared" si="0"/>
        <v>20</v>
      </c>
    </row>
    <row r="29" spans="1:13" x14ac:dyDescent="0.35">
      <c r="A29">
        <v>28</v>
      </c>
      <c r="B29" t="s">
        <v>3</v>
      </c>
      <c r="C29">
        <v>2</v>
      </c>
      <c r="D29">
        <f t="shared" si="0"/>
        <v>20</v>
      </c>
      <c r="M29" t="s">
        <v>19</v>
      </c>
    </row>
    <row r="30" spans="1:13" x14ac:dyDescent="0.35">
      <c r="A30">
        <v>29</v>
      </c>
      <c r="B30" t="s">
        <v>3</v>
      </c>
      <c r="C30">
        <v>1</v>
      </c>
      <c r="D30">
        <f t="shared" si="0"/>
        <v>6.5</v>
      </c>
    </row>
    <row r="31" spans="1:13" x14ac:dyDescent="0.35">
      <c r="A31">
        <v>30</v>
      </c>
      <c r="B31" t="s">
        <v>3</v>
      </c>
      <c r="C31">
        <v>3</v>
      </c>
      <c r="D31">
        <f t="shared" si="0"/>
        <v>33</v>
      </c>
    </row>
    <row r="32" spans="1:13" x14ac:dyDescent="0.35">
      <c r="A32">
        <v>31</v>
      </c>
      <c r="B32" t="s">
        <v>3</v>
      </c>
      <c r="C32">
        <v>4</v>
      </c>
      <c r="D32">
        <f t="shared" si="0"/>
        <v>44.5</v>
      </c>
    </row>
    <row r="33" spans="1:4" x14ac:dyDescent="0.35">
      <c r="A33">
        <v>32</v>
      </c>
      <c r="B33" t="s">
        <v>3</v>
      </c>
      <c r="C33">
        <v>1</v>
      </c>
      <c r="D33">
        <f t="shared" si="0"/>
        <v>6.5</v>
      </c>
    </row>
    <row r="34" spans="1:4" x14ac:dyDescent="0.35">
      <c r="A34">
        <v>33</v>
      </c>
      <c r="B34" t="s">
        <v>3</v>
      </c>
      <c r="C34">
        <v>3</v>
      </c>
      <c r="D34">
        <f t="shared" ref="D34:D65" si="1">_xlfn.RANK.AVG(C34,$C$2:$C$51,1)</f>
        <v>33</v>
      </c>
    </row>
    <row r="35" spans="1:4" x14ac:dyDescent="0.35">
      <c r="A35">
        <v>34</v>
      </c>
      <c r="B35" t="s">
        <v>3</v>
      </c>
      <c r="C35">
        <v>3</v>
      </c>
      <c r="D35">
        <f t="shared" si="1"/>
        <v>33</v>
      </c>
    </row>
    <row r="36" spans="1:4" x14ac:dyDescent="0.35">
      <c r="A36">
        <v>35</v>
      </c>
      <c r="B36" t="s">
        <v>3</v>
      </c>
      <c r="C36">
        <v>1</v>
      </c>
      <c r="D36">
        <f t="shared" si="1"/>
        <v>6.5</v>
      </c>
    </row>
    <row r="37" spans="1:4" x14ac:dyDescent="0.35">
      <c r="A37">
        <v>36</v>
      </c>
      <c r="B37" t="s">
        <v>3</v>
      </c>
      <c r="C37">
        <v>1</v>
      </c>
      <c r="D37">
        <f t="shared" si="1"/>
        <v>6.5</v>
      </c>
    </row>
    <row r="38" spans="1:4" x14ac:dyDescent="0.35">
      <c r="A38">
        <v>37</v>
      </c>
      <c r="B38" t="s">
        <v>3</v>
      </c>
      <c r="C38">
        <v>2</v>
      </c>
      <c r="D38">
        <f t="shared" si="1"/>
        <v>20</v>
      </c>
    </row>
    <row r="39" spans="1:4" x14ac:dyDescent="0.35">
      <c r="A39">
        <v>38</v>
      </c>
      <c r="B39" t="s">
        <v>3</v>
      </c>
      <c r="C39">
        <v>2</v>
      </c>
      <c r="D39">
        <f t="shared" si="1"/>
        <v>20</v>
      </c>
    </row>
    <row r="40" spans="1:4" x14ac:dyDescent="0.35">
      <c r="A40">
        <v>39</v>
      </c>
      <c r="B40" t="s">
        <v>3</v>
      </c>
      <c r="C40">
        <v>1</v>
      </c>
      <c r="D40">
        <f t="shared" si="1"/>
        <v>6.5</v>
      </c>
    </row>
    <row r="41" spans="1:4" x14ac:dyDescent="0.35">
      <c r="A41">
        <v>40</v>
      </c>
      <c r="B41" t="s">
        <v>3</v>
      </c>
      <c r="C41">
        <v>1</v>
      </c>
      <c r="D41">
        <f t="shared" si="1"/>
        <v>6.5</v>
      </c>
    </row>
    <row r="42" spans="1:4" x14ac:dyDescent="0.35">
      <c r="A42">
        <v>41</v>
      </c>
      <c r="B42" t="s">
        <v>3</v>
      </c>
      <c r="C42">
        <v>1</v>
      </c>
      <c r="D42">
        <f t="shared" si="1"/>
        <v>6.5</v>
      </c>
    </row>
    <row r="43" spans="1:4" x14ac:dyDescent="0.35">
      <c r="A43">
        <v>42</v>
      </c>
      <c r="B43" t="s">
        <v>3</v>
      </c>
      <c r="C43">
        <v>4</v>
      </c>
      <c r="D43">
        <f t="shared" si="1"/>
        <v>44.5</v>
      </c>
    </row>
    <row r="44" spans="1:4" x14ac:dyDescent="0.35">
      <c r="A44">
        <v>43</v>
      </c>
      <c r="B44" t="s">
        <v>3</v>
      </c>
      <c r="C44">
        <v>4</v>
      </c>
      <c r="D44">
        <f t="shared" si="1"/>
        <v>44.5</v>
      </c>
    </row>
    <row r="45" spans="1:4" x14ac:dyDescent="0.35">
      <c r="A45">
        <v>44</v>
      </c>
      <c r="B45" t="s">
        <v>3</v>
      </c>
      <c r="C45">
        <v>2</v>
      </c>
      <c r="D45">
        <f t="shared" si="1"/>
        <v>20</v>
      </c>
    </row>
    <row r="46" spans="1:4" x14ac:dyDescent="0.35">
      <c r="A46">
        <v>45</v>
      </c>
      <c r="B46" t="s">
        <v>3</v>
      </c>
      <c r="C46">
        <v>3</v>
      </c>
      <c r="D46">
        <f t="shared" si="1"/>
        <v>33</v>
      </c>
    </row>
    <row r="47" spans="1:4" x14ac:dyDescent="0.35">
      <c r="A47">
        <v>46</v>
      </c>
      <c r="B47" t="s">
        <v>3</v>
      </c>
      <c r="C47">
        <v>1</v>
      </c>
      <c r="D47">
        <f t="shared" si="1"/>
        <v>6.5</v>
      </c>
    </row>
    <row r="48" spans="1:4" x14ac:dyDescent="0.35">
      <c r="A48">
        <v>47</v>
      </c>
      <c r="B48" t="s">
        <v>3</v>
      </c>
      <c r="C48">
        <v>2</v>
      </c>
      <c r="D48">
        <f t="shared" si="1"/>
        <v>20</v>
      </c>
    </row>
    <row r="49" spans="1:4" x14ac:dyDescent="0.35">
      <c r="A49">
        <v>48</v>
      </c>
      <c r="B49" t="s">
        <v>3</v>
      </c>
      <c r="C49">
        <v>2</v>
      </c>
      <c r="D49">
        <f t="shared" si="1"/>
        <v>20</v>
      </c>
    </row>
    <row r="50" spans="1:4" x14ac:dyDescent="0.35">
      <c r="A50">
        <v>49</v>
      </c>
      <c r="B50" t="s">
        <v>3</v>
      </c>
      <c r="C50">
        <v>1</v>
      </c>
      <c r="D50">
        <f t="shared" si="1"/>
        <v>6.5</v>
      </c>
    </row>
    <row r="51" spans="1:4" x14ac:dyDescent="0.35">
      <c r="A51">
        <v>50</v>
      </c>
      <c r="B51" t="s">
        <v>3</v>
      </c>
      <c r="C51">
        <v>2</v>
      </c>
      <c r="D51">
        <f t="shared" si="1"/>
        <v>20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57AA-FE12-4690-9B08-CCC79CBCF8A2}">
  <dimension ref="A1:D51"/>
  <sheetViews>
    <sheetView workbookViewId="0">
      <selection sqref="A1:XFD1048576"/>
    </sheetView>
  </sheetViews>
  <sheetFormatPr baseColWidth="10" defaultRowHeight="14.5" x14ac:dyDescent="0.35"/>
  <sheetData>
    <row r="1" spans="1:4" x14ac:dyDescent="0.35">
      <c r="A1" s="1" t="s">
        <v>4</v>
      </c>
      <c r="B1" s="1" t="s">
        <v>1</v>
      </c>
      <c r="C1" s="1" t="s">
        <v>20</v>
      </c>
      <c r="D1" s="1" t="s">
        <v>21</v>
      </c>
    </row>
    <row r="2" spans="1:4" x14ac:dyDescent="0.35">
      <c r="A2">
        <v>1</v>
      </c>
      <c r="B2" t="s">
        <v>2</v>
      </c>
      <c r="C2">
        <v>5</v>
      </c>
      <c r="D2">
        <v>9</v>
      </c>
    </row>
    <row r="3" spans="1:4" x14ac:dyDescent="0.35">
      <c r="A3">
        <v>2</v>
      </c>
      <c r="B3" t="s">
        <v>2</v>
      </c>
      <c r="C3">
        <v>4</v>
      </c>
      <c r="D3">
        <v>8</v>
      </c>
    </row>
    <row r="4" spans="1:4" x14ac:dyDescent="0.35">
      <c r="A4">
        <v>3</v>
      </c>
      <c r="B4" t="s">
        <v>2</v>
      </c>
      <c r="C4">
        <v>6</v>
      </c>
      <c r="D4">
        <v>6</v>
      </c>
    </row>
    <row r="5" spans="1:4" x14ac:dyDescent="0.35">
      <c r="A5">
        <v>4</v>
      </c>
      <c r="B5" t="s">
        <v>2</v>
      </c>
      <c r="C5">
        <v>5</v>
      </c>
      <c r="D5">
        <v>7</v>
      </c>
    </row>
    <row r="6" spans="1:4" x14ac:dyDescent="0.35">
      <c r="A6">
        <v>5</v>
      </c>
      <c r="B6" t="s">
        <v>2</v>
      </c>
      <c r="C6">
        <v>3</v>
      </c>
      <c r="D6">
        <v>8</v>
      </c>
    </row>
    <row r="7" spans="1:4" x14ac:dyDescent="0.35">
      <c r="A7">
        <v>6</v>
      </c>
      <c r="B7" t="s">
        <v>2</v>
      </c>
      <c r="C7">
        <v>4</v>
      </c>
      <c r="D7">
        <v>9</v>
      </c>
    </row>
    <row r="8" spans="1:4" x14ac:dyDescent="0.35">
      <c r="A8">
        <v>7</v>
      </c>
      <c r="B8" t="s">
        <v>2</v>
      </c>
      <c r="C8">
        <v>5</v>
      </c>
      <c r="D8">
        <v>3</v>
      </c>
    </row>
    <row r="9" spans="1:4" x14ac:dyDescent="0.35">
      <c r="A9">
        <v>8</v>
      </c>
      <c r="B9" t="s">
        <v>2</v>
      </c>
      <c r="C9">
        <v>7</v>
      </c>
      <c r="D9">
        <v>7</v>
      </c>
    </row>
    <row r="10" spans="1:4" x14ac:dyDescent="0.35">
      <c r="A10">
        <v>9</v>
      </c>
      <c r="B10" t="s">
        <v>2</v>
      </c>
      <c r="C10">
        <v>6</v>
      </c>
      <c r="D10">
        <v>8</v>
      </c>
    </row>
    <row r="11" spans="1:4" x14ac:dyDescent="0.35">
      <c r="A11">
        <v>10</v>
      </c>
      <c r="B11" t="s">
        <v>2</v>
      </c>
      <c r="C11">
        <v>5</v>
      </c>
      <c r="D11">
        <v>5</v>
      </c>
    </row>
    <row r="12" spans="1:4" x14ac:dyDescent="0.35">
      <c r="A12">
        <v>11</v>
      </c>
      <c r="B12" t="s">
        <v>2</v>
      </c>
      <c r="C12">
        <v>3</v>
      </c>
      <c r="D12">
        <v>8</v>
      </c>
    </row>
    <row r="13" spans="1:4" x14ac:dyDescent="0.35">
      <c r="A13">
        <v>12</v>
      </c>
      <c r="B13" t="s">
        <v>2</v>
      </c>
      <c r="C13">
        <v>4</v>
      </c>
      <c r="D13">
        <v>9</v>
      </c>
    </row>
    <row r="14" spans="1:4" x14ac:dyDescent="0.35">
      <c r="A14">
        <v>13</v>
      </c>
      <c r="B14" t="s">
        <v>2</v>
      </c>
      <c r="C14">
        <v>5</v>
      </c>
      <c r="D14">
        <v>6</v>
      </c>
    </row>
    <row r="15" spans="1:4" x14ac:dyDescent="0.35">
      <c r="A15">
        <v>14</v>
      </c>
      <c r="B15" t="s">
        <v>2</v>
      </c>
      <c r="C15">
        <v>7</v>
      </c>
      <c r="D15">
        <v>7</v>
      </c>
    </row>
    <row r="16" spans="1:4" x14ac:dyDescent="0.35">
      <c r="A16">
        <v>15</v>
      </c>
      <c r="B16" t="s">
        <v>2</v>
      </c>
      <c r="C16">
        <v>8</v>
      </c>
      <c r="D16">
        <v>8</v>
      </c>
    </row>
    <row r="17" spans="1:4" x14ac:dyDescent="0.35">
      <c r="A17">
        <v>16</v>
      </c>
      <c r="B17" t="s">
        <v>2</v>
      </c>
      <c r="C17">
        <v>2</v>
      </c>
      <c r="D17">
        <v>3</v>
      </c>
    </row>
    <row r="18" spans="1:4" x14ac:dyDescent="0.35">
      <c r="A18">
        <v>17</v>
      </c>
      <c r="B18" t="s">
        <v>2</v>
      </c>
      <c r="C18">
        <v>5</v>
      </c>
      <c r="D18">
        <v>7</v>
      </c>
    </row>
    <row r="19" spans="1:4" x14ac:dyDescent="0.35">
      <c r="A19">
        <v>18</v>
      </c>
      <c r="B19" t="s">
        <v>2</v>
      </c>
      <c r="C19">
        <v>5</v>
      </c>
      <c r="D19">
        <v>4</v>
      </c>
    </row>
    <row r="20" spans="1:4" x14ac:dyDescent="0.35">
      <c r="A20">
        <v>19</v>
      </c>
      <c r="B20" t="s">
        <v>2</v>
      </c>
      <c r="C20">
        <v>6</v>
      </c>
      <c r="D20">
        <v>7</v>
      </c>
    </row>
    <row r="21" spans="1:4" x14ac:dyDescent="0.35">
      <c r="A21">
        <v>20</v>
      </c>
      <c r="B21" t="s">
        <v>2</v>
      </c>
      <c r="C21">
        <v>5</v>
      </c>
      <c r="D21">
        <v>8</v>
      </c>
    </row>
    <row r="22" spans="1:4" x14ac:dyDescent="0.35">
      <c r="A22">
        <v>21</v>
      </c>
      <c r="B22" t="s">
        <v>2</v>
      </c>
      <c r="C22">
        <v>7</v>
      </c>
      <c r="D22">
        <v>9</v>
      </c>
    </row>
    <row r="23" spans="1:4" x14ac:dyDescent="0.35">
      <c r="A23">
        <v>22</v>
      </c>
      <c r="B23" t="s">
        <v>2</v>
      </c>
      <c r="C23">
        <v>4</v>
      </c>
      <c r="D23">
        <v>7</v>
      </c>
    </row>
    <row r="24" spans="1:4" x14ac:dyDescent="0.35">
      <c r="A24">
        <v>23</v>
      </c>
      <c r="B24" t="s">
        <v>2</v>
      </c>
      <c r="C24">
        <v>3</v>
      </c>
      <c r="D24">
        <v>8</v>
      </c>
    </row>
    <row r="25" spans="1:4" x14ac:dyDescent="0.35">
      <c r="A25">
        <v>24</v>
      </c>
      <c r="B25" t="s">
        <v>2</v>
      </c>
      <c r="C25">
        <v>5</v>
      </c>
      <c r="D25">
        <v>4</v>
      </c>
    </row>
    <row r="26" spans="1:4" x14ac:dyDescent="0.35">
      <c r="A26">
        <v>25</v>
      </c>
      <c r="B26" t="s">
        <v>2</v>
      </c>
      <c r="C26">
        <v>6</v>
      </c>
      <c r="D26">
        <v>7</v>
      </c>
    </row>
    <row r="27" spans="1:4" x14ac:dyDescent="0.35">
      <c r="A27">
        <v>26</v>
      </c>
      <c r="B27" t="s">
        <v>3</v>
      </c>
      <c r="C27">
        <v>6</v>
      </c>
      <c r="D27">
        <v>4</v>
      </c>
    </row>
    <row r="28" spans="1:4" x14ac:dyDescent="0.35">
      <c r="A28">
        <v>27</v>
      </c>
      <c r="B28" t="s">
        <v>3</v>
      </c>
      <c r="C28">
        <v>5</v>
      </c>
      <c r="D28">
        <v>5</v>
      </c>
    </row>
    <row r="29" spans="1:4" x14ac:dyDescent="0.35">
      <c r="A29">
        <v>28</v>
      </c>
      <c r="B29" t="s">
        <v>3</v>
      </c>
      <c r="C29">
        <v>4</v>
      </c>
      <c r="D29">
        <v>3</v>
      </c>
    </row>
    <row r="30" spans="1:4" x14ac:dyDescent="0.35">
      <c r="A30">
        <v>29</v>
      </c>
      <c r="B30" t="s">
        <v>3</v>
      </c>
      <c r="C30">
        <v>5</v>
      </c>
      <c r="D30">
        <v>4</v>
      </c>
    </row>
    <row r="31" spans="1:4" x14ac:dyDescent="0.35">
      <c r="A31">
        <v>30</v>
      </c>
      <c r="B31" t="s">
        <v>3</v>
      </c>
      <c r="C31">
        <v>7</v>
      </c>
      <c r="D31">
        <v>5</v>
      </c>
    </row>
    <row r="32" spans="1:4" x14ac:dyDescent="0.35">
      <c r="A32">
        <v>31</v>
      </c>
      <c r="B32" t="s">
        <v>3</v>
      </c>
      <c r="C32">
        <v>3</v>
      </c>
      <c r="D32">
        <v>6</v>
      </c>
    </row>
    <row r="33" spans="1:4" x14ac:dyDescent="0.35">
      <c r="A33">
        <v>32</v>
      </c>
      <c r="B33" t="s">
        <v>3</v>
      </c>
      <c r="C33">
        <v>4</v>
      </c>
      <c r="D33">
        <v>4</v>
      </c>
    </row>
    <row r="34" spans="1:4" x14ac:dyDescent="0.35">
      <c r="A34">
        <v>33</v>
      </c>
      <c r="B34" t="s">
        <v>3</v>
      </c>
      <c r="C34">
        <v>5</v>
      </c>
      <c r="D34">
        <v>2</v>
      </c>
    </row>
    <row r="35" spans="1:4" x14ac:dyDescent="0.35">
      <c r="A35">
        <v>34</v>
      </c>
      <c r="B35" t="s">
        <v>3</v>
      </c>
      <c r="C35">
        <v>6</v>
      </c>
      <c r="D35">
        <v>9</v>
      </c>
    </row>
    <row r="36" spans="1:4" x14ac:dyDescent="0.35">
      <c r="A36">
        <v>35</v>
      </c>
      <c r="B36" t="s">
        <v>3</v>
      </c>
      <c r="C36">
        <v>7</v>
      </c>
      <c r="D36">
        <v>7</v>
      </c>
    </row>
    <row r="37" spans="1:4" x14ac:dyDescent="0.35">
      <c r="A37">
        <v>36</v>
      </c>
      <c r="B37" t="s">
        <v>3</v>
      </c>
      <c r="C37">
        <v>8</v>
      </c>
      <c r="D37">
        <v>4</v>
      </c>
    </row>
    <row r="38" spans="1:4" x14ac:dyDescent="0.35">
      <c r="A38">
        <v>37</v>
      </c>
      <c r="B38" t="s">
        <v>3</v>
      </c>
      <c r="C38">
        <v>2</v>
      </c>
      <c r="D38">
        <v>5</v>
      </c>
    </row>
    <row r="39" spans="1:4" x14ac:dyDescent="0.35">
      <c r="A39">
        <v>38</v>
      </c>
      <c r="B39" t="s">
        <v>3</v>
      </c>
      <c r="C39">
        <v>4</v>
      </c>
      <c r="D39">
        <v>7</v>
      </c>
    </row>
    <row r="40" spans="1:4" x14ac:dyDescent="0.35">
      <c r="A40">
        <v>39</v>
      </c>
      <c r="B40" t="s">
        <v>3</v>
      </c>
      <c r="C40">
        <v>3</v>
      </c>
      <c r="D40">
        <v>3</v>
      </c>
    </row>
    <row r="41" spans="1:4" x14ac:dyDescent="0.35">
      <c r="A41">
        <v>40</v>
      </c>
      <c r="B41" t="s">
        <v>3</v>
      </c>
      <c r="C41">
        <v>5</v>
      </c>
      <c r="D41">
        <v>1</v>
      </c>
    </row>
    <row r="42" spans="1:4" x14ac:dyDescent="0.35">
      <c r="A42">
        <v>41</v>
      </c>
      <c r="B42" t="s">
        <v>3</v>
      </c>
      <c r="C42">
        <v>6</v>
      </c>
      <c r="D42">
        <v>2</v>
      </c>
    </row>
    <row r="43" spans="1:4" x14ac:dyDescent="0.35">
      <c r="A43">
        <v>42</v>
      </c>
      <c r="B43" t="s">
        <v>3</v>
      </c>
      <c r="C43">
        <v>7</v>
      </c>
      <c r="D43">
        <v>3</v>
      </c>
    </row>
    <row r="44" spans="1:4" x14ac:dyDescent="0.35">
      <c r="A44">
        <v>43</v>
      </c>
      <c r="B44" t="s">
        <v>3</v>
      </c>
      <c r="C44">
        <v>8</v>
      </c>
      <c r="D44">
        <v>4</v>
      </c>
    </row>
    <row r="45" spans="1:4" x14ac:dyDescent="0.35">
      <c r="A45">
        <v>44</v>
      </c>
      <c r="B45" t="s">
        <v>3</v>
      </c>
      <c r="C45">
        <v>4</v>
      </c>
      <c r="D45">
        <v>5</v>
      </c>
    </row>
    <row r="46" spans="1:4" x14ac:dyDescent="0.35">
      <c r="A46">
        <v>45</v>
      </c>
      <c r="B46" t="s">
        <v>3</v>
      </c>
      <c r="C46">
        <v>6</v>
      </c>
      <c r="D46">
        <v>6</v>
      </c>
    </row>
    <row r="47" spans="1:4" x14ac:dyDescent="0.35">
      <c r="A47">
        <v>46</v>
      </c>
      <c r="B47" t="s">
        <v>3</v>
      </c>
      <c r="C47">
        <v>5</v>
      </c>
      <c r="D47">
        <v>2</v>
      </c>
    </row>
    <row r="48" spans="1:4" x14ac:dyDescent="0.35">
      <c r="A48">
        <v>47</v>
      </c>
      <c r="B48" t="s">
        <v>3</v>
      </c>
      <c r="C48">
        <v>4</v>
      </c>
      <c r="D48">
        <v>3</v>
      </c>
    </row>
    <row r="49" spans="1:4" x14ac:dyDescent="0.35">
      <c r="A49">
        <v>48</v>
      </c>
      <c r="B49" t="s">
        <v>3</v>
      </c>
      <c r="C49">
        <v>5</v>
      </c>
      <c r="D49">
        <v>4</v>
      </c>
    </row>
    <row r="50" spans="1:4" x14ac:dyDescent="0.35">
      <c r="A50">
        <v>49</v>
      </c>
      <c r="B50" t="s">
        <v>3</v>
      </c>
      <c r="C50">
        <v>6</v>
      </c>
      <c r="D50">
        <v>6</v>
      </c>
    </row>
    <row r="51" spans="1:4" x14ac:dyDescent="0.35">
      <c r="A51">
        <v>50</v>
      </c>
      <c r="B51" t="s">
        <v>3</v>
      </c>
      <c r="C51">
        <v>7</v>
      </c>
      <c r="D51"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2815C-C45C-47EC-95A5-3E8B5137A0DB}">
  <dimension ref="A1:AC51"/>
  <sheetViews>
    <sheetView tabSelected="1" topLeftCell="J1" workbookViewId="0">
      <selection activeCell="AC39" sqref="AC39"/>
    </sheetView>
  </sheetViews>
  <sheetFormatPr baseColWidth="10" defaultRowHeight="14.5" x14ac:dyDescent="0.35"/>
  <cols>
    <col min="7" max="7" width="20.90625" customWidth="1"/>
    <col min="8" max="8" width="24.1796875" customWidth="1"/>
    <col min="9" max="9" width="17.7265625" customWidth="1"/>
    <col min="10" max="10" width="20.90625" customWidth="1"/>
  </cols>
  <sheetData>
    <row r="1" spans="1:29" x14ac:dyDescent="0.35">
      <c r="A1" s="1" t="s">
        <v>4</v>
      </c>
      <c r="B1" s="1" t="s">
        <v>1</v>
      </c>
      <c r="C1" s="1" t="s">
        <v>20</v>
      </c>
      <c r="D1" s="1" t="s">
        <v>21</v>
      </c>
      <c r="E1" s="1" t="s">
        <v>22</v>
      </c>
      <c r="F1" s="1" t="s">
        <v>26</v>
      </c>
      <c r="G1" s="1" t="s">
        <v>28</v>
      </c>
      <c r="H1" s="1" t="s">
        <v>27</v>
      </c>
      <c r="I1" s="1" t="s">
        <v>29</v>
      </c>
      <c r="J1" s="1" t="s">
        <v>30</v>
      </c>
    </row>
    <row r="2" spans="1:29" x14ac:dyDescent="0.35">
      <c r="A2">
        <v>1</v>
      </c>
      <c r="B2" t="s">
        <v>2</v>
      </c>
      <c r="C2">
        <v>5</v>
      </c>
      <c r="D2">
        <v>9</v>
      </c>
      <c r="E2">
        <f>D2-C2</f>
        <v>4</v>
      </c>
      <c r="F2">
        <f>ABS(E2)</f>
        <v>4</v>
      </c>
      <c r="G2">
        <f>_xlfn.RANK.AVG(F2,$F$2:$F$51,1)</f>
        <v>42</v>
      </c>
      <c r="H2">
        <f>_xlfn.RANK.AVG(F2,$F$2:$F$26,1)</f>
        <v>19.5</v>
      </c>
      <c r="I2">
        <f>IF(E2&gt;0,G2," ")</f>
        <v>42</v>
      </c>
      <c r="J2">
        <f>IF(E2&gt;0,H2," ")</f>
        <v>19.5</v>
      </c>
    </row>
    <row r="3" spans="1:29" x14ac:dyDescent="0.35">
      <c r="A3">
        <v>2</v>
      </c>
      <c r="B3" t="s">
        <v>2</v>
      </c>
      <c r="C3">
        <v>4</v>
      </c>
      <c r="D3">
        <v>8</v>
      </c>
      <c r="E3">
        <f t="shared" ref="E3:E51" si="0">D3-C3</f>
        <v>4</v>
      </c>
      <c r="F3">
        <f t="shared" ref="F3:F51" si="1">ABS(E3)</f>
        <v>4</v>
      </c>
      <c r="G3">
        <f t="shared" ref="G3:G51" si="2">_xlfn.RANK.AVG(F3,$F$2:$F$51,1)</f>
        <v>42</v>
      </c>
      <c r="H3">
        <f t="shared" ref="H3:H26" si="3">_xlfn.RANK.AVG(F3,$F$2:$F$26,1)</f>
        <v>19.5</v>
      </c>
      <c r="I3">
        <f t="shared" ref="I3:I51" si="4">IF(E3&gt;0,G3," ")</f>
        <v>42</v>
      </c>
      <c r="J3">
        <f t="shared" ref="J3:J51" si="5">IF(E3&gt;0,H3," ")</f>
        <v>19.5</v>
      </c>
    </row>
    <row r="4" spans="1:29" x14ac:dyDescent="0.35">
      <c r="A4">
        <v>3</v>
      </c>
      <c r="B4" t="s">
        <v>2</v>
      </c>
      <c r="C4">
        <v>6</v>
      </c>
      <c r="D4">
        <v>6</v>
      </c>
      <c r="E4">
        <f t="shared" si="0"/>
        <v>0</v>
      </c>
      <c r="F4">
        <f t="shared" si="1"/>
        <v>0</v>
      </c>
      <c r="G4">
        <f t="shared" si="2"/>
        <v>6</v>
      </c>
      <c r="H4">
        <f t="shared" si="3"/>
        <v>3</v>
      </c>
      <c r="I4" t="str">
        <f t="shared" si="4"/>
        <v xml:space="preserve"> </v>
      </c>
      <c r="J4" t="str">
        <f t="shared" si="5"/>
        <v xml:space="preserve"> </v>
      </c>
      <c r="L4" s="1" t="s">
        <v>24</v>
      </c>
      <c r="S4" s="1" t="s">
        <v>25</v>
      </c>
      <c r="AA4" s="1" t="s">
        <v>31</v>
      </c>
    </row>
    <row r="5" spans="1:29" x14ac:dyDescent="0.35">
      <c r="A5">
        <v>4</v>
      </c>
      <c r="B5" t="s">
        <v>2</v>
      </c>
      <c r="C5">
        <v>5</v>
      </c>
      <c r="D5">
        <v>7</v>
      </c>
      <c r="E5">
        <f t="shared" si="0"/>
        <v>2</v>
      </c>
      <c r="F5">
        <f t="shared" si="1"/>
        <v>2</v>
      </c>
      <c r="G5">
        <f t="shared" si="2"/>
        <v>26</v>
      </c>
      <c r="H5">
        <f t="shared" si="3"/>
        <v>14</v>
      </c>
      <c r="I5">
        <f t="shared" si="4"/>
        <v>26</v>
      </c>
      <c r="J5">
        <f t="shared" si="5"/>
        <v>14</v>
      </c>
      <c r="AA5" t="s">
        <v>23</v>
      </c>
      <c r="AB5" t="s">
        <v>0</v>
      </c>
      <c r="AC5" t="s">
        <v>7</v>
      </c>
    </row>
    <row r="6" spans="1:29" x14ac:dyDescent="0.35">
      <c r="A6">
        <v>5</v>
      </c>
      <c r="B6" t="s">
        <v>2</v>
      </c>
      <c r="C6">
        <v>3</v>
      </c>
      <c r="D6">
        <v>8</v>
      </c>
      <c r="E6">
        <f t="shared" si="0"/>
        <v>5</v>
      </c>
      <c r="F6">
        <f t="shared" si="1"/>
        <v>5</v>
      </c>
      <c r="G6">
        <f t="shared" si="2"/>
        <v>48</v>
      </c>
      <c r="H6">
        <f t="shared" si="3"/>
        <v>23</v>
      </c>
      <c r="I6">
        <f t="shared" si="4"/>
        <v>48</v>
      </c>
      <c r="J6">
        <f t="shared" si="5"/>
        <v>23</v>
      </c>
      <c r="M6" s="1" t="s">
        <v>23</v>
      </c>
      <c r="N6" s="1" t="s">
        <v>0</v>
      </c>
      <c r="O6" s="1" t="s">
        <v>7</v>
      </c>
      <c r="T6" s="1" t="s">
        <v>23</v>
      </c>
      <c r="U6" s="1" t="s">
        <v>0</v>
      </c>
      <c r="V6" s="1" t="s">
        <v>7</v>
      </c>
      <c r="AA6">
        <f>SUM(I2:I51)</f>
        <v>717</v>
      </c>
      <c r="AB6">
        <f>SUM(J2:J26)</f>
        <v>279</v>
      </c>
      <c r="AC6">
        <f>SUM(J27:J51)</f>
        <v>77</v>
      </c>
    </row>
    <row r="7" spans="1:29" x14ac:dyDescent="0.35">
      <c r="A7">
        <v>6</v>
      </c>
      <c r="B7" t="s">
        <v>2</v>
      </c>
      <c r="C7">
        <v>4</v>
      </c>
      <c r="D7">
        <v>9</v>
      </c>
      <c r="E7">
        <f t="shared" si="0"/>
        <v>5</v>
      </c>
      <c r="F7">
        <f t="shared" si="1"/>
        <v>5</v>
      </c>
      <c r="G7">
        <f t="shared" si="2"/>
        <v>48</v>
      </c>
      <c r="H7">
        <f t="shared" si="3"/>
        <v>23</v>
      </c>
      <c r="I7">
        <f t="shared" si="4"/>
        <v>48</v>
      </c>
      <c r="J7">
        <f t="shared" si="5"/>
        <v>23</v>
      </c>
      <c r="L7">
        <v>1</v>
      </c>
      <c r="M7">
        <f>COUNTIF($C$2:$C$51,1)</f>
        <v>0</v>
      </c>
      <c r="N7">
        <f>COUNTIF($C$2:$C$26,1)</f>
        <v>0</v>
      </c>
      <c r="O7">
        <f>COUNTIF($C$27:$C$51,1)</f>
        <v>0</v>
      </c>
      <c r="S7">
        <v>1</v>
      </c>
      <c r="T7">
        <f>COUNTIF($D$2:$D$51,1)</f>
        <v>1</v>
      </c>
      <c r="U7">
        <f>COUNTIF($D$2:$D$26,1)</f>
        <v>0</v>
      </c>
      <c r="V7">
        <f>COUNTIF($D$27:$D$51,1)</f>
        <v>1</v>
      </c>
    </row>
    <row r="8" spans="1:29" x14ac:dyDescent="0.35">
      <c r="A8">
        <v>7</v>
      </c>
      <c r="B8" t="s">
        <v>2</v>
      </c>
      <c r="C8">
        <v>5</v>
      </c>
      <c r="D8">
        <v>3</v>
      </c>
      <c r="E8">
        <f t="shared" si="0"/>
        <v>-2</v>
      </c>
      <c r="F8">
        <f t="shared" si="1"/>
        <v>2</v>
      </c>
      <c r="G8">
        <f t="shared" si="2"/>
        <v>26</v>
      </c>
      <c r="H8">
        <f t="shared" si="3"/>
        <v>14</v>
      </c>
      <c r="I8" t="str">
        <f t="shared" si="4"/>
        <v xml:space="preserve"> </v>
      </c>
      <c r="J8" t="str">
        <f t="shared" si="5"/>
        <v xml:space="preserve"> </v>
      </c>
      <c r="L8">
        <v>2</v>
      </c>
      <c r="M8">
        <f>COUNTIF($C$2:$C$51,2)</f>
        <v>2</v>
      </c>
      <c r="N8">
        <f>COUNTIF($C$2:$C$26,2)</f>
        <v>1</v>
      </c>
      <c r="O8">
        <f>COUNTIF($C$27:$C$51,2)</f>
        <v>1</v>
      </c>
      <c r="S8">
        <v>2</v>
      </c>
      <c r="T8">
        <f>COUNTIF($D$2:$D$51,2)</f>
        <v>3</v>
      </c>
      <c r="U8">
        <f>COUNTIF($D$2:$D$26,2)</f>
        <v>0</v>
      </c>
      <c r="V8">
        <f>COUNTIF($D$27:$D$51,2)</f>
        <v>3</v>
      </c>
      <c r="AA8" s="1" t="s">
        <v>32</v>
      </c>
    </row>
    <row r="9" spans="1:29" x14ac:dyDescent="0.35">
      <c r="A9">
        <v>8</v>
      </c>
      <c r="B9" t="s">
        <v>2</v>
      </c>
      <c r="C9">
        <v>7</v>
      </c>
      <c r="D9">
        <v>7</v>
      </c>
      <c r="E9">
        <f t="shared" si="0"/>
        <v>0</v>
      </c>
      <c r="F9">
        <f t="shared" si="1"/>
        <v>0</v>
      </c>
      <c r="G9">
        <f t="shared" si="2"/>
        <v>6</v>
      </c>
      <c r="H9">
        <f t="shared" si="3"/>
        <v>3</v>
      </c>
      <c r="I9" t="str">
        <f t="shared" si="4"/>
        <v xml:space="preserve"> </v>
      </c>
      <c r="J9" t="str">
        <f t="shared" si="5"/>
        <v xml:space="preserve"> </v>
      </c>
      <c r="L9">
        <v>3</v>
      </c>
      <c r="M9">
        <f>COUNTIF($C$2:$C$51,3)</f>
        <v>5</v>
      </c>
      <c r="N9">
        <f>COUNTIF($C$2:$C$26,3)</f>
        <v>3</v>
      </c>
      <c r="O9">
        <f>COUNTIF($C$27:$C$51,3)</f>
        <v>2</v>
      </c>
      <c r="S9">
        <v>3</v>
      </c>
      <c r="T9">
        <f>COUNTIF($D$2:$D$51,3)</f>
        <v>6</v>
      </c>
      <c r="U9">
        <f>COUNTIF($D$2:$D$26,3)</f>
        <v>2</v>
      </c>
      <c r="V9">
        <f>COUNTIF($D$27:$D$51,3)</f>
        <v>4</v>
      </c>
      <c r="AA9" t="s">
        <v>23</v>
      </c>
      <c r="AB9" t="s">
        <v>0</v>
      </c>
      <c r="AC9" t="s">
        <v>7</v>
      </c>
    </row>
    <row r="10" spans="1:29" x14ac:dyDescent="0.35">
      <c r="A10">
        <v>9</v>
      </c>
      <c r="B10" t="s">
        <v>2</v>
      </c>
      <c r="C10">
        <v>6</v>
      </c>
      <c r="D10">
        <v>8</v>
      </c>
      <c r="E10">
        <f t="shared" si="0"/>
        <v>2</v>
      </c>
      <c r="F10">
        <f t="shared" si="1"/>
        <v>2</v>
      </c>
      <c r="G10">
        <f t="shared" si="2"/>
        <v>26</v>
      </c>
      <c r="H10">
        <f t="shared" si="3"/>
        <v>14</v>
      </c>
      <c r="I10">
        <f t="shared" si="4"/>
        <v>26</v>
      </c>
      <c r="J10">
        <f t="shared" si="5"/>
        <v>14</v>
      </c>
      <c r="L10">
        <v>4</v>
      </c>
      <c r="M10">
        <f>COUNTIF($C$2:$C$51,4)</f>
        <v>9</v>
      </c>
      <c r="N10">
        <f>COUNTIF($C$2:$C$26,4)</f>
        <v>4</v>
      </c>
      <c r="O10">
        <f>COUNTIF($C$27:$C$51,4)</f>
        <v>5</v>
      </c>
      <c r="S10">
        <v>4</v>
      </c>
      <c r="T10">
        <f>COUNTIF($D$2:$D$51,4)</f>
        <v>9</v>
      </c>
      <c r="U10">
        <f>COUNTIF($D$2:$D$26,4)</f>
        <v>2</v>
      </c>
      <c r="V10">
        <f>COUNTIF($D$27:$D$51,4)</f>
        <v>7</v>
      </c>
      <c r="AA10">
        <f>SUM(G2:G51)</f>
        <v>1275</v>
      </c>
      <c r="AB10">
        <f>SUM(H2:H26)</f>
        <v>325</v>
      </c>
      <c r="AC10">
        <f>SUM(H27:H51)</f>
        <v>325</v>
      </c>
    </row>
    <row r="11" spans="1:29" x14ac:dyDescent="0.35">
      <c r="A11">
        <v>10</v>
      </c>
      <c r="B11" t="s">
        <v>2</v>
      </c>
      <c r="C11">
        <v>5</v>
      </c>
      <c r="D11">
        <v>5</v>
      </c>
      <c r="E11">
        <f t="shared" si="0"/>
        <v>0</v>
      </c>
      <c r="F11">
        <f t="shared" si="1"/>
        <v>0</v>
      </c>
      <c r="G11">
        <f t="shared" si="2"/>
        <v>6</v>
      </c>
      <c r="H11">
        <f t="shared" si="3"/>
        <v>3</v>
      </c>
      <c r="I11" t="str">
        <f t="shared" si="4"/>
        <v xml:space="preserve"> </v>
      </c>
      <c r="J11" t="str">
        <f t="shared" si="5"/>
        <v xml:space="preserve"> </v>
      </c>
      <c r="L11">
        <v>5</v>
      </c>
      <c r="M11">
        <f>COUNTIF($C$2:$C$51,5)</f>
        <v>15</v>
      </c>
      <c r="N11">
        <f>COUNTIF($C$2:$C$26,5)</f>
        <v>9</v>
      </c>
      <c r="O11">
        <f>COUNTIF($C$27:$C$51,5)</f>
        <v>6</v>
      </c>
      <c r="S11">
        <v>5</v>
      </c>
      <c r="T11">
        <f>COUNTIF($D$2:$D$51,5)</f>
        <v>5</v>
      </c>
      <c r="U11">
        <f>COUNTIF($D$2:$D$26,5)</f>
        <v>1</v>
      </c>
      <c r="V11">
        <f>COUNTIF($D$27:$D$51,5)</f>
        <v>4</v>
      </c>
    </row>
    <row r="12" spans="1:29" x14ac:dyDescent="0.35">
      <c r="A12">
        <v>11</v>
      </c>
      <c r="B12" t="s">
        <v>2</v>
      </c>
      <c r="C12">
        <v>3</v>
      </c>
      <c r="D12">
        <v>8</v>
      </c>
      <c r="E12">
        <f t="shared" si="0"/>
        <v>5</v>
      </c>
      <c r="F12">
        <f t="shared" si="1"/>
        <v>5</v>
      </c>
      <c r="G12">
        <f t="shared" si="2"/>
        <v>48</v>
      </c>
      <c r="H12">
        <f t="shared" si="3"/>
        <v>23</v>
      </c>
      <c r="I12">
        <f t="shared" si="4"/>
        <v>48</v>
      </c>
      <c r="J12">
        <f t="shared" si="5"/>
        <v>23</v>
      </c>
      <c r="L12">
        <v>6</v>
      </c>
      <c r="M12">
        <f>COUNTIF($C$2:$C$51,6)</f>
        <v>9</v>
      </c>
      <c r="N12">
        <f>COUNTIF($C$2:$C$26,6)</f>
        <v>4</v>
      </c>
      <c r="O12">
        <f>COUNTIF($C$27:$C$51,6)</f>
        <v>5</v>
      </c>
      <c r="S12">
        <v>6</v>
      </c>
      <c r="T12">
        <f>COUNTIF($D$2:$D$51,6)</f>
        <v>5</v>
      </c>
      <c r="U12">
        <f>COUNTIF($D$2:$D$26,6)</f>
        <v>2</v>
      </c>
      <c r="V12">
        <f>COUNTIF($D$27:$D$51,6)</f>
        <v>3</v>
      </c>
      <c r="AA12" s="1" t="s">
        <v>33</v>
      </c>
    </row>
    <row r="13" spans="1:29" x14ac:dyDescent="0.35">
      <c r="A13">
        <v>12</v>
      </c>
      <c r="B13" t="s">
        <v>2</v>
      </c>
      <c r="C13">
        <v>4</v>
      </c>
      <c r="D13">
        <v>9</v>
      </c>
      <c r="E13">
        <f t="shared" si="0"/>
        <v>5</v>
      </c>
      <c r="F13">
        <f t="shared" si="1"/>
        <v>5</v>
      </c>
      <c r="G13">
        <f t="shared" si="2"/>
        <v>48</v>
      </c>
      <c r="H13">
        <f t="shared" si="3"/>
        <v>23</v>
      </c>
      <c r="I13">
        <f t="shared" si="4"/>
        <v>48</v>
      </c>
      <c r="J13">
        <f t="shared" si="5"/>
        <v>23</v>
      </c>
      <c r="L13">
        <v>7</v>
      </c>
      <c r="M13">
        <f>COUNTIF($C$2:$C$51,7)</f>
        <v>7</v>
      </c>
      <c r="N13">
        <f>COUNTIF($C$2:$C$26,7)</f>
        <v>3</v>
      </c>
      <c r="O13">
        <f>COUNTIF($C$27:$C$51,7)</f>
        <v>4</v>
      </c>
      <c r="S13">
        <v>7</v>
      </c>
      <c r="T13">
        <f>COUNTIF($D$2:$D$51,7)</f>
        <v>9</v>
      </c>
      <c r="U13">
        <f>COUNTIF($D$2:$D$26,7)</f>
        <v>7</v>
      </c>
      <c r="V13">
        <f>COUNTIF($D$27:$D$51,7)</f>
        <v>2</v>
      </c>
      <c r="AA13" t="s">
        <v>23</v>
      </c>
      <c r="AB13" t="s">
        <v>0</v>
      </c>
      <c r="AC13" t="s">
        <v>7</v>
      </c>
    </row>
    <row r="14" spans="1:29" x14ac:dyDescent="0.35">
      <c r="A14">
        <v>13</v>
      </c>
      <c r="B14" t="s">
        <v>2</v>
      </c>
      <c r="C14">
        <v>5</v>
      </c>
      <c r="D14">
        <v>6</v>
      </c>
      <c r="E14">
        <f t="shared" si="0"/>
        <v>1</v>
      </c>
      <c r="F14">
        <f t="shared" si="1"/>
        <v>1</v>
      </c>
      <c r="G14">
        <f t="shared" si="2"/>
        <v>17</v>
      </c>
      <c r="H14">
        <f t="shared" si="3"/>
        <v>8.5</v>
      </c>
      <c r="I14">
        <f t="shared" si="4"/>
        <v>17</v>
      </c>
      <c r="J14">
        <f t="shared" si="5"/>
        <v>8.5</v>
      </c>
      <c r="L14">
        <v>8</v>
      </c>
      <c r="M14">
        <f>COUNTIF($C$2:$C$51,8)</f>
        <v>3</v>
      </c>
      <c r="N14">
        <f>COUNTIF($C$2:$C$26,8)</f>
        <v>1</v>
      </c>
      <c r="O14">
        <f>COUNTIF($C$27:$C$51,8)</f>
        <v>2</v>
      </c>
      <c r="S14">
        <v>8</v>
      </c>
      <c r="T14">
        <f>COUNTIF($D$2:$D$51,8)</f>
        <v>7</v>
      </c>
      <c r="U14">
        <f>COUNTIF($D$2:$D$26,8)</f>
        <v>7</v>
      </c>
      <c r="V14">
        <f>COUNTIF($D$27:$D$51,8)</f>
        <v>0</v>
      </c>
      <c r="AA14">
        <f>(50*51)/4</f>
        <v>637.5</v>
      </c>
      <c r="AB14">
        <f>(25*26)/4</f>
        <v>162.5</v>
      </c>
      <c r="AC14">
        <f>(25*26)/4</f>
        <v>162.5</v>
      </c>
    </row>
    <row r="15" spans="1:29" x14ac:dyDescent="0.35">
      <c r="A15">
        <v>14</v>
      </c>
      <c r="B15" t="s">
        <v>2</v>
      </c>
      <c r="C15">
        <v>7</v>
      </c>
      <c r="D15">
        <v>7</v>
      </c>
      <c r="E15">
        <f t="shared" si="0"/>
        <v>0</v>
      </c>
      <c r="F15">
        <f t="shared" si="1"/>
        <v>0</v>
      </c>
      <c r="G15">
        <f t="shared" si="2"/>
        <v>6</v>
      </c>
      <c r="H15">
        <f t="shared" si="3"/>
        <v>3</v>
      </c>
      <c r="I15" t="str">
        <f t="shared" si="4"/>
        <v xml:space="preserve"> </v>
      </c>
      <c r="J15" t="str">
        <f t="shared" si="5"/>
        <v xml:space="preserve"> </v>
      </c>
      <c r="L15">
        <v>9</v>
      </c>
      <c r="M15">
        <f>COUNTIF($C$2:$C$51,9)</f>
        <v>0</v>
      </c>
      <c r="N15">
        <f>COUNTIF($C$2:$C$26,9)</f>
        <v>0</v>
      </c>
      <c r="O15">
        <f>COUNTIF($C$27:$C$51,9)</f>
        <v>0</v>
      </c>
      <c r="S15">
        <v>9</v>
      </c>
      <c r="T15">
        <f>COUNTIF($D$2:$D$51,9)</f>
        <v>5</v>
      </c>
      <c r="U15">
        <f>COUNTIF($D$2:$D$26,9)</f>
        <v>4</v>
      </c>
      <c r="V15">
        <f>COUNTIF($D$27:$D$51,9)</f>
        <v>1</v>
      </c>
    </row>
    <row r="16" spans="1:29" x14ac:dyDescent="0.35">
      <c r="A16">
        <v>15</v>
      </c>
      <c r="B16" t="s">
        <v>2</v>
      </c>
      <c r="C16">
        <v>8</v>
      </c>
      <c r="D16">
        <v>8</v>
      </c>
      <c r="E16">
        <f t="shared" si="0"/>
        <v>0</v>
      </c>
      <c r="F16">
        <f t="shared" si="1"/>
        <v>0</v>
      </c>
      <c r="G16">
        <f t="shared" si="2"/>
        <v>6</v>
      </c>
      <c r="H16">
        <f t="shared" si="3"/>
        <v>3</v>
      </c>
      <c r="I16" t="str">
        <f t="shared" si="4"/>
        <v xml:space="preserve"> </v>
      </c>
      <c r="J16" t="str">
        <f t="shared" si="5"/>
        <v xml:space="preserve"> </v>
      </c>
      <c r="AA16" s="1" t="s">
        <v>34</v>
      </c>
    </row>
    <row r="17" spans="1:29" x14ac:dyDescent="0.35">
      <c r="A17">
        <v>16</v>
      </c>
      <c r="B17" t="s">
        <v>2</v>
      </c>
      <c r="C17">
        <v>2</v>
      </c>
      <c r="D17">
        <v>3</v>
      </c>
      <c r="E17">
        <f t="shared" si="0"/>
        <v>1</v>
      </c>
      <c r="F17">
        <f t="shared" si="1"/>
        <v>1</v>
      </c>
      <c r="G17">
        <f t="shared" si="2"/>
        <v>17</v>
      </c>
      <c r="H17">
        <f t="shared" si="3"/>
        <v>8.5</v>
      </c>
      <c r="I17">
        <f t="shared" si="4"/>
        <v>17</v>
      </c>
      <c r="J17">
        <f t="shared" si="5"/>
        <v>8.5</v>
      </c>
      <c r="AA17" t="s">
        <v>23</v>
      </c>
      <c r="AB17" t="s">
        <v>0</v>
      </c>
      <c r="AC17" t="s">
        <v>7</v>
      </c>
    </row>
    <row r="18" spans="1:29" x14ac:dyDescent="0.35">
      <c r="A18">
        <v>17</v>
      </c>
      <c r="B18" t="s">
        <v>2</v>
      </c>
      <c r="C18">
        <v>5</v>
      </c>
      <c r="D18">
        <v>7</v>
      </c>
      <c r="E18">
        <f t="shared" si="0"/>
        <v>2</v>
      </c>
      <c r="F18">
        <f t="shared" si="1"/>
        <v>2</v>
      </c>
      <c r="G18">
        <f t="shared" si="2"/>
        <v>26</v>
      </c>
      <c r="H18">
        <f t="shared" si="3"/>
        <v>14</v>
      </c>
      <c r="I18">
        <f t="shared" si="4"/>
        <v>26</v>
      </c>
      <c r="J18">
        <f t="shared" si="5"/>
        <v>14</v>
      </c>
      <c r="AA18" s="4">
        <f>SQRT((50*51*(2*50+1))/24)</f>
        <v>103.59174677550331</v>
      </c>
      <c r="AB18" s="4">
        <f>SQRT((25*26*(2*25+1))/24)</f>
        <v>37.165171868296262</v>
      </c>
      <c r="AC18" s="4">
        <f>SQRT((25*26*(2*25+1))/24)</f>
        <v>37.165171868296262</v>
      </c>
    </row>
    <row r="19" spans="1:29" x14ac:dyDescent="0.35">
      <c r="A19">
        <v>18</v>
      </c>
      <c r="B19" t="s">
        <v>2</v>
      </c>
      <c r="C19">
        <v>5</v>
      </c>
      <c r="D19">
        <v>4</v>
      </c>
      <c r="E19">
        <f t="shared" si="0"/>
        <v>-1</v>
      </c>
      <c r="F19">
        <f t="shared" si="1"/>
        <v>1</v>
      </c>
      <c r="G19">
        <f t="shared" si="2"/>
        <v>17</v>
      </c>
      <c r="H19">
        <f t="shared" si="3"/>
        <v>8.5</v>
      </c>
      <c r="I19" t="str">
        <f t="shared" si="4"/>
        <v xml:space="preserve"> </v>
      </c>
      <c r="J19" t="str">
        <f t="shared" si="5"/>
        <v xml:space="preserve"> </v>
      </c>
    </row>
    <row r="20" spans="1:29" x14ac:dyDescent="0.35">
      <c r="A20">
        <v>19</v>
      </c>
      <c r="B20" t="s">
        <v>2</v>
      </c>
      <c r="C20">
        <v>6</v>
      </c>
      <c r="D20">
        <v>7</v>
      </c>
      <c r="E20">
        <f t="shared" si="0"/>
        <v>1</v>
      </c>
      <c r="F20">
        <f t="shared" si="1"/>
        <v>1</v>
      </c>
      <c r="G20">
        <f t="shared" si="2"/>
        <v>17</v>
      </c>
      <c r="H20">
        <f t="shared" si="3"/>
        <v>8.5</v>
      </c>
      <c r="I20">
        <f t="shared" si="4"/>
        <v>17</v>
      </c>
      <c r="J20">
        <f t="shared" si="5"/>
        <v>8.5</v>
      </c>
      <c r="AA20" s="1" t="s">
        <v>35</v>
      </c>
    </row>
    <row r="21" spans="1:29" x14ac:dyDescent="0.35">
      <c r="A21">
        <v>20</v>
      </c>
      <c r="B21" t="s">
        <v>2</v>
      </c>
      <c r="C21">
        <v>5</v>
      </c>
      <c r="D21">
        <v>8</v>
      </c>
      <c r="E21">
        <f t="shared" si="0"/>
        <v>3</v>
      </c>
      <c r="F21">
        <f t="shared" si="1"/>
        <v>3</v>
      </c>
      <c r="G21">
        <f t="shared" si="2"/>
        <v>34</v>
      </c>
      <c r="H21">
        <f t="shared" si="3"/>
        <v>17.5</v>
      </c>
      <c r="I21">
        <f t="shared" si="4"/>
        <v>34</v>
      </c>
      <c r="J21">
        <f t="shared" si="5"/>
        <v>17.5</v>
      </c>
      <c r="AA21" t="s">
        <v>23</v>
      </c>
      <c r="AB21" t="s">
        <v>0</v>
      </c>
      <c r="AC21" t="s">
        <v>7</v>
      </c>
    </row>
    <row r="22" spans="1:29" x14ac:dyDescent="0.35">
      <c r="A22">
        <v>21</v>
      </c>
      <c r="B22" t="s">
        <v>2</v>
      </c>
      <c r="C22">
        <v>7</v>
      </c>
      <c r="D22">
        <v>9</v>
      </c>
      <c r="E22">
        <f t="shared" si="0"/>
        <v>2</v>
      </c>
      <c r="F22">
        <f t="shared" si="1"/>
        <v>2</v>
      </c>
      <c r="G22">
        <f t="shared" si="2"/>
        <v>26</v>
      </c>
      <c r="H22">
        <f t="shared" si="3"/>
        <v>14</v>
      </c>
      <c r="I22">
        <f t="shared" si="4"/>
        <v>26</v>
      </c>
      <c r="J22">
        <f t="shared" si="5"/>
        <v>14</v>
      </c>
      <c r="AA22">
        <f>(AA6-AA14)/AA18</f>
        <v>0.76743565462108443</v>
      </c>
      <c r="AB22">
        <f t="shared" ref="AB22:AC22" si="6">(AB6-AB14)/AB18</f>
        <v>3.1346552200228164</v>
      </c>
      <c r="AC22">
        <f t="shared" si="6"/>
        <v>-2.3005409554673886</v>
      </c>
    </row>
    <row r="23" spans="1:29" x14ac:dyDescent="0.35">
      <c r="A23">
        <v>22</v>
      </c>
      <c r="B23" t="s">
        <v>2</v>
      </c>
      <c r="C23">
        <v>4</v>
      </c>
      <c r="D23">
        <v>7</v>
      </c>
      <c r="E23">
        <f t="shared" si="0"/>
        <v>3</v>
      </c>
      <c r="F23">
        <f t="shared" si="1"/>
        <v>3</v>
      </c>
      <c r="G23">
        <f t="shared" si="2"/>
        <v>34</v>
      </c>
      <c r="H23">
        <f t="shared" si="3"/>
        <v>17.5</v>
      </c>
      <c r="I23">
        <f t="shared" si="4"/>
        <v>34</v>
      </c>
      <c r="J23">
        <f t="shared" si="5"/>
        <v>17.5</v>
      </c>
    </row>
    <row r="24" spans="1:29" x14ac:dyDescent="0.35">
      <c r="A24">
        <v>23</v>
      </c>
      <c r="B24" t="s">
        <v>2</v>
      </c>
      <c r="C24">
        <v>3</v>
      </c>
      <c r="D24">
        <v>8</v>
      </c>
      <c r="E24">
        <f t="shared" si="0"/>
        <v>5</v>
      </c>
      <c r="F24">
        <f t="shared" si="1"/>
        <v>5</v>
      </c>
      <c r="G24">
        <f t="shared" si="2"/>
        <v>48</v>
      </c>
      <c r="H24">
        <f t="shared" si="3"/>
        <v>23</v>
      </c>
      <c r="I24">
        <f t="shared" si="4"/>
        <v>48</v>
      </c>
      <c r="J24">
        <f t="shared" si="5"/>
        <v>23</v>
      </c>
      <c r="AA24" s="1" t="s">
        <v>36</v>
      </c>
    </row>
    <row r="25" spans="1:29" x14ac:dyDescent="0.35">
      <c r="A25">
        <v>24</v>
      </c>
      <c r="B25" t="s">
        <v>2</v>
      </c>
      <c r="C25">
        <v>5</v>
      </c>
      <c r="D25">
        <v>4</v>
      </c>
      <c r="E25">
        <f t="shared" si="0"/>
        <v>-1</v>
      </c>
      <c r="F25">
        <f t="shared" si="1"/>
        <v>1</v>
      </c>
      <c r="G25">
        <f t="shared" si="2"/>
        <v>17</v>
      </c>
      <c r="H25">
        <f t="shared" si="3"/>
        <v>8.5</v>
      </c>
      <c r="I25" t="str">
        <f t="shared" si="4"/>
        <v xml:space="preserve"> </v>
      </c>
      <c r="J25" t="str">
        <f t="shared" si="5"/>
        <v xml:space="preserve"> </v>
      </c>
      <c r="AA25" t="s">
        <v>23</v>
      </c>
      <c r="AB25" t="s">
        <v>0</v>
      </c>
      <c r="AC25" t="s">
        <v>7</v>
      </c>
    </row>
    <row r="26" spans="1:29" x14ac:dyDescent="0.35">
      <c r="A26" s="3">
        <v>25</v>
      </c>
      <c r="B26" s="3" t="s">
        <v>2</v>
      </c>
      <c r="C26" s="3">
        <v>6</v>
      </c>
      <c r="D26" s="3">
        <v>7</v>
      </c>
      <c r="E26" s="3">
        <f t="shared" si="0"/>
        <v>1</v>
      </c>
      <c r="F26" s="3">
        <f t="shared" si="1"/>
        <v>1</v>
      </c>
      <c r="G26" s="3">
        <f t="shared" si="2"/>
        <v>17</v>
      </c>
      <c r="H26" s="3">
        <f t="shared" si="3"/>
        <v>8.5</v>
      </c>
      <c r="I26" s="3">
        <f t="shared" si="4"/>
        <v>17</v>
      </c>
      <c r="J26" s="3">
        <f t="shared" si="5"/>
        <v>8.5</v>
      </c>
      <c r="AA26">
        <f>_xlfn.NORM.S.INV(1-(0.05/2))</f>
        <v>1.9599639845400536</v>
      </c>
      <c r="AB26">
        <f t="shared" ref="AB26:AC26" si="7">_xlfn.NORM.S.INV(1-(0.05/2))</f>
        <v>1.9599639845400536</v>
      </c>
      <c r="AC26">
        <f t="shared" si="7"/>
        <v>1.9599639845400536</v>
      </c>
    </row>
    <row r="27" spans="1:29" x14ac:dyDescent="0.35">
      <c r="A27">
        <v>26</v>
      </c>
      <c r="B27" t="s">
        <v>3</v>
      </c>
      <c r="C27">
        <v>6</v>
      </c>
      <c r="D27">
        <v>4</v>
      </c>
      <c r="E27">
        <f>D27-C27</f>
        <v>-2</v>
      </c>
      <c r="F27">
        <f t="shared" si="1"/>
        <v>2</v>
      </c>
      <c r="G27">
        <f t="shared" si="2"/>
        <v>26</v>
      </c>
      <c r="H27">
        <f>_xlfn.RANK.AVG(F27,$F$27:$F$51,1)</f>
        <v>12.5</v>
      </c>
      <c r="I27" t="str">
        <f t="shared" si="4"/>
        <v xml:space="preserve"> </v>
      </c>
      <c r="J27" t="str">
        <f t="shared" si="5"/>
        <v xml:space="preserve"> </v>
      </c>
    </row>
    <row r="28" spans="1:29" x14ac:dyDescent="0.35">
      <c r="A28">
        <v>27</v>
      </c>
      <c r="B28" t="s">
        <v>3</v>
      </c>
      <c r="C28">
        <v>5</v>
      </c>
      <c r="D28">
        <v>5</v>
      </c>
      <c r="E28">
        <f t="shared" si="0"/>
        <v>0</v>
      </c>
      <c r="F28">
        <f t="shared" si="1"/>
        <v>0</v>
      </c>
      <c r="G28">
        <f t="shared" si="2"/>
        <v>6</v>
      </c>
      <c r="H28">
        <f t="shared" ref="H28:H51" si="8">_xlfn.RANK.AVG(F28,$F$27:$F$51,1)</f>
        <v>3.5</v>
      </c>
      <c r="I28" t="str">
        <f t="shared" si="4"/>
        <v xml:space="preserve"> </v>
      </c>
      <c r="J28" t="str">
        <f t="shared" si="5"/>
        <v xml:space="preserve"> </v>
      </c>
      <c r="AA28" s="1" t="s">
        <v>37</v>
      </c>
    </row>
    <row r="29" spans="1:29" x14ac:dyDescent="0.35">
      <c r="A29">
        <v>28</v>
      </c>
      <c r="B29" t="s">
        <v>3</v>
      </c>
      <c r="C29">
        <v>4</v>
      </c>
      <c r="D29">
        <v>3</v>
      </c>
      <c r="E29">
        <f t="shared" si="0"/>
        <v>-1</v>
      </c>
      <c r="F29">
        <f t="shared" si="1"/>
        <v>1</v>
      </c>
      <c r="G29">
        <f t="shared" si="2"/>
        <v>17</v>
      </c>
      <c r="H29">
        <f t="shared" si="8"/>
        <v>9</v>
      </c>
      <c r="I29" t="str">
        <f t="shared" si="4"/>
        <v xml:space="preserve"> </v>
      </c>
      <c r="J29" t="str">
        <f t="shared" si="5"/>
        <v xml:space="preserve"> </v>
      </c>
      <c r="AA29" t="s">
        <v>23</v>
      </c>
      <c r="AB29" t="s">
        <v>0</v>
      </c>
      <c r="AC29" t="s">
        <v>7</v>
      </c>
    </row>
    <row r="30" spans="1:29" x14ac:dyDescent="0.35">
      <c r="A30">
        <v>29</v>
      </c>
      <c r="B30" t="s">
        <v>3</v>
      </c>
      <c r="C30">
        <v>5</v>
      </c>
      <c r="D30">
        <v>4</v>
      </c>
      <c r="E30">
        <f t="shared" si="0"/>
        <v>-1</v>
      </c>
      <c r="F30">
        <f t="shared" si="1"/>
        <v>1</v>
      </c>
      <c r="G30">
        <f t="shared" si="2"/>
        <v>17</v>
      </c>
      <c r="H30">
        <f t="shared" si="8"/>
        <v>9</v>
      </c>
      <c r="I30" t="str">
        <f t="shared" si="4"/>
        <v xml:space="preserve"> </v>
      </c>
      <c r="J30" t="str">
        <f t="shared" si="5"/>
        <v xml:space="preserve"> </v>
      </c>
      <c r="AA30" t="str">
        <f>IF(ABS(AA22)&gt;ABS(AA26),"ja","nein")</f>
        <v>nein</v>
      </c>
      <c r="AB30" t="str">
        <f t="shared" ref="AB30:AC30" si="9">IF(ABS(AB22)&gt;ABS(AB26),"ja","nein")</f>
        <v>ja</v>
      </c>
      <c r="AC30" t="str">
        <f t="shared" si="9"/>
        <v>ja</v>
      </c>
    </row>
    <row r="31" spans="1:29" x14ac:dyDescent="0.35">
      <c r="A31">
        <v>30</v>
      </c>
      <c r="B31" t="s">
        <v>3</v>
      </c>
      <c r="C31">
        <v>7</v>
      </c>
      <c r="D31">
        <v>5</v>
      </c>
      <c r="E31">
        <f t="shared" si="0"/>
        <v>-2</v>
      </c>
      <c r="F31">
        <f t="shared" si="1"/>
        <v>2</v>
      </c>
      <c r="G31">
        <f t="shared" si="2"/>
        <v>26</v>
      </c>
      <c r="H31">
        <f t="shared" si="8"/>
        <v>12.5</v>
      </c>
      <c r="I31" t="str">
        <f t="shared" si="4"/>
        <v xml:space="preserve"> </v>
      </c>
      <c r="J31" t="str">
        <f t="shared" si="5"/>
        <v xml:space="preserve"> </v>
      </c>
    </row>
    <row r="32" spans="1:29" x14ac:dyDescent="0.35">
      <c r="A32">
        <v>31</v>
      </c>
      <c r="B32" t="s">
        <v>3</v>
      </c>
      <c r="C32">
        <v>3</v>
      </c>
      <c r="D32">
        <v>6</v>
      </c>
      <c r="E32">
        <f t="shared" si="0"/>
        <v>3</v>
      </c>
      <c r="F32">
        <f t="shared" si="1"/>
        <v>3</v>
      </c>
      <c r="G32">
        <f t="shared" si="2"/>
        <v>34</v>
      </c>
      <c r="H32">
        <f t="shared" si="8"/>
        <v>17</v>
      </c>
      <c r="I32">
        <f t="shared" si="4"/>
        <v>34</v>
      </c>
      <c r="J32">
        <f t="shared" si="5"/>
        <v>17</v>
      </c>
      <c r="AA32" s="1" t="s">
        <v>38</v>
      </c>
    </row>
    <row r="33" spans="1:29" x14ac:dyDescent="0.35">
      <c r="A33">
        <v>32</v>
      </c>
      <c r="B33" t="s">
        <v>3</v>
      </c>
      <c r="C33">
        <v>4</v>
      </c>
      <c r="D33">
        <v>4</v>
      </c>
      <c r="E33">
        <f t="shared" si="0"/>
        <v>0</v>
      </c>
      <c r="F33">
        <f t="shared" si="1"/>
        <v>0</v>
      </c>
      <c r="G33">
        <f t="shared" si="2"/>
        <v>6</v>
      </c>
      <c r="H33">
        <f t="shared" si="8"/>
        <v>3.5</v>
      </c>
      <c r="I33" t="str">
        <f t="shared" si="4"/>
        <v xml:space="preserve"> </v>
      </c>
      <c r="J33" t="str">
        <f t="shared" si="5"/>
        <v xml:space="preserve"> </v>
      </c>
      <c r="AA33" t="s">
        <v>23</v>
      </c>
      <c r="AB33" t="s">
        <v>0</v>
      </c>
      <c r="AC33" t="s">
        <v>7</v>
      </c>
    </row>
    <row r="34" spans="1:29" x14ac:dyDescent="0.35">
      <c r="A34">
        <v>33</v>
      </c>
      <c r="B34" t="s">
        <v>3</v>
      </c>
      <c r="C34">
        <v>5</v>
      </c>
      <c r="D34">
        <v>2</v>
      </c>
      <c r="E34">
        <f t="shared" si="0"/>
        <v>-3</v>
      </c>
      <c r="F34">
        <f t="shared" si="1"/>
        <v>3</v>
      </c>
      <c r="G34">
        <f t="shared" si="2"/>
        <v>34</v>
      </c>
      <c r="H34">
        <f t="shared" si="8"/>
        <v>17</v>
      </c>
      <c r="I34" t="str">
        <f t="shared" si="4"/>
        <v xml:space="preserve"> </v>
      </c>
      <c r="J34" t="str">
        <f t="shared" si="5"/>
        <v xml:space="preserve"> </v>
      </c>
      <c r="AA34">
        <f>1-_xlfn.NORM.S.DIST(ABS(AA22),TRUE)</f>
        <v>0.22141126828326718</v>
      </c>
      <c r="AB34">
        <f t="shared" ref="AB34:AC34" si="10">1-_xlfn.NORM.S.DIST(ABS(AB22),TRUE)</f>
        <v>8.6028100789836692E-4</v>
      </c>
      <c r="AC34">
        <f t="shared" si="10"/>
        <v>1.0708795885362887E-2</v>
      </c>
    </row>
    <row r="35" spans="1:29" x14ac:dyDescent="0.35">
      <c r="A35">
        <v>34</v>
      </c>
      <c r="B35" t="s">
        <v>3</v>
      </c>
      <c r="C35">
        <v>6</v>
      </c>
      <c r="D35">
        <v>9</v>
      </c>
      <c r="E35">
        <f t="shared" si="0"/>
        <v>3</v>
      </c>
      <c r="F35">
        <f t="shared" si="1"/>
        <v>3</v>
      </c>
      <c r="G35">
        <f t="shared" si="2"/>
        <v>34</v>
      </c>
      <c r="H35">
        <f t="shared" si="8"/>
        <v>17</v>
      </c>
      <c r="I35">
        <f t="shared" si="4"/>
        <v>34</v>
      </c>
      <c r="J35">
        <f t="shared" si="5"/>
        <v>17</v>
      </c>
    </row>
    <row r="36" spans="1:29" x14ac:dyDescent="0.35">
      <c r="A36">
        <v>35</v>
      </c>
      <c r="B36" t="s">
        <v>3</v>
      </c>
      <c r="C36">
        <v>7</v>
      </c>
      <c r="D36">
        <v>7</v>
      </c>
      <c r="E36">
        <f t="shared" si="0"/>
        <v>0</v>
      </c>
      <c r="F36">
        <f t="shared" si="1"/>
        <v>0</v>
      </c>
      <c r="G36">
        <f t="shared" si="2"/>
        <v>6</v>
      </c>
      <c r="H36">
        <f t="shared" si="8"/>
        <v>3.5</v>
      </c>
      <c r="I36" t="str">
        <f t="shared" si="4"/>
        <v xml:space="preserve"> </v>
      </c>
      <c r="J36" t="str">
        <f t="shared" si="5"/>
        <v xml:space="preserve"> </v>
      </c>
      <c r="AA36" s="1" t="s">
        <v>39</v>
      </c>
    </row>
    <row r="37" spans="1:29" x14ac:dyDescent="0.35">
      <c r="A37">
        <v>36</v>
      </c>
      <c r="B37" t="s">
        <v>3</v>
      </c>
      <c r="C37">
        <v>8</v>
      </c>
      <c r="D37">
        <v>4</v>
      </c>
      <c r="E37">
        <f t="shared" si="0"/>
        <v>-4</v>
      </c>
      <c r="F37">
        <f t="shared" si="1"/>
        <v>4</v>
      </c>
      <c r="G37">
        <f t="shared" si="2"/>
        <v>42</v>
      </c>
      <c r="H37">
        <f t="shared" si="8"/>
        <v>23</v>
      </c>
      <c r="I37" t="str">
        <f t="shared" si="4"/>
        <v xml:space="preserve"> </v>
      </c>
      <c r="J37" t="str">
        <f t="shared" si="5"/>
        <v xml:space="preserve"> </v>
      </c>
      <c r="AA37" t="s">
        <v>23</v>
      </c>
      <c r="AB37" t="s">
        <v>0</v>
      </c>
      <c r="AC37" t="s">
        <v>7</v>
      </c>
    </row>
    <row r="38" spans="1:29" x14ac:dyDescent="0.35">
      <c r="A38">
        <v>37</v>
      </c>
      <c r="B38" t="s">
        <v>3</v>
      </c>
      <c r="C38">
        <v>2</v>
      </c>
      <c r="D38">
        <v>5</v>
      </c>
      <c r="E38">
        <f t="shared" si="0"/>
        <v>3</v>
      </c>
      <c r="F38">
        <f t="shared" si="1"/>
        <v>3</v>
      </c>
      <c r="G38">
        <f t="shared" si="2"/>
        <v>34</v>
      </c>
      <c r="H38">
        <f t="shared" si="8"/>
        <v>17</v>
      </c>
      <c r="I38">
        <f t="shared" si="4"/>
        <v>34</v>
      </c>
      <c r="J38">
        <f t="shared" si="5"/>
        <v>17</v>
      </c>
      <c r="AA38">
        <f>(COUNTIF(E2:E51,"&gt;0")/50)-0.5</f>
        <v>-0.06</v>
      </c>
      <c r="AB38">
        <f>(COUNTIF(E2:E26,"&gt;0")/25)-0.5</f>
        <v>0.18000000000000005</v>
      </c>
      <c r="AC38">
        <f>(COUNTIF(E27:E51,"&gt;0")/25)-0.5</f>
        <v>-0.3</v>
      </c>
    </row>
    <row r="39" spans="1:29" x14ac:dyDescent="0.35">
      <c r="A39">
        <v>38</v>
      </c>
      <c r="B39" t="s">
        <v>3</v>
      </c>
      <c r="C39">
        <v>4</v>
      </c>
      <c r="D39">
        <v>7</v>
      </c>
      <c r="E39">
        <f t="shared" si="0"/>
        <v>3</v>
      </c>
      <c r="F39">
        <f t="shared" si="1"/>
        <v>3</v>
      </c>
      <c r="G39">
        <f t="shared" si="2"/>
        <v>34</v>
      </c>
      <c r="H39">
        <f t="shared" si="8"/>
        <v>17</v>
      </c>
      <c r="I39">
        <f t="shared" si="4"/>
        <v>34</v>
      </c>
      <c r="J39">
        <f t="shared" si="5"/>
        <v>17</v>
      </c>
    </row>
    <row r="40" spans="1:29" x14ac:dyDescent="0.35">
      <c r="A40">
        <v>39</v>
      </c>
      <c r="B40" t="s">
        <v>3</v>
      </c>
      <c r="C40">
        <v>3</v>
      </c>
      <c r="D40">
        <v>3</v>
      </c>
      <c r="E40">
        <f t="shared" si="0"/>
        <v>0</v>
      </c>
      <c r="F40">
        <f t="shared" si="1"/>
        <v>0</v>
      </c>
      <c r="G40">
        <f t="shared" si="2"/>
        <v>6</v>
      </c>
      <c r="H40">
        <f t="shared" si="8"/>
        <v>3.5</v>
      </c>
      <c r="I40" t="str">
        <f t="shared" si="4"/>
        <v xml:space="preserve"> </v>
      </c>
      <c r="J40" t="str">
        <f t="shared" si="5"/>
        <v xml:space="preserve"> </v>
      </c>
    </row>
    <row r="41" spans="1:29" x14ac:dyDescent="0.35">
      <c r="A41">
        <v>40</v>
      </c>
      <c r="B41" t="s">
        <v>3</v>
      </c>
      <c r="C41">
        <v>5</v>
      </c>
      <c r="D41">
        <v>1</v>
      </c>
      <c r="E41">
        <f t="shared" si="0"/>
        <v>-4</v>
      </c>
      <c r="F41">
        <f t="shared" si="1"/>
        <v>4</v>
      </c>
      <c r="G41">
        <f t="shared" si="2"/>
        <v>42</v>
      </c>
      <c r="H41">
        <f t="shared" si="8"/>
        <v>23</v>
      </c>
      <c r="I41" t="str">
        <f t="shared" si="4"/>
        <v xml:space="preserve"> </v>
      </c>
      <c r="J41" t="str">
        <f t="shared" si="5"/>
        <v xml:space="preserve"> </v>
      </c>
    </row>
    <row r="42" spans="1:29" x14ac:dyDescent="0.35">
      <c r="A42">
        <v>41</v>
      </c>
      <c r="B42" t="s">
        <v>3</v>
      </c>
      <c r="C42">
        <v>6</v>
      </c>
      <c r="D42">
        <v>2</v>
      </c>
      <c r="E42">
        <f t="shared" si="0"/>
        <v>-4</v>
      </c>
      <c r="F42">
        <f t="shared" si="1"/>
        <v>4</v>
      </c>
      <c r="G42">
        <f t="shared" si="2"/>
        <v>42</v>
      </c>
      <c r="H42">
        <f t="shared" si="8"/>
        <v>23</v>
      </c>
      <c r="I42" t="str">
        <f t="shared" si="4"/>
        <v xml:space="preserve"> </v>
      </c>
      <c r="J42" t="str">
        <f t="shared" si="5"/>
        <v xml:space="preserve"> </v>
      </c>
    </row>
    <row r="43" spans="1:29" x14ac:dyDescent="0.35">
      <c r="A43">
        <v>42</v>
      </c>
      <c r="B43" t="s">
        <v>3</v>
      </c>
      <c r="C43">
        <v>7</v>
      </c>
      <c r="D43">
        <v>3</v>
      </c>
      <c r="E43">
        <f t="shared" si="0"/>
        <v>-4</v>
      </c>
      <c r="F43">
        <f t="shared" si="1"/>
        <v>4</v>
      </c>
      <c r="G43">
        <f t="shared" si="2"/>
        <v>42</v>
      </c>
      <c r="H43">
        <f t="shared" si="8"/>
        <v>23</v>
      </c>
      <c r="I43" t="str">
        <f t="shared" si="4"/>
        <v xml:space="preserve"> </v>
      </c>
      <c r="J43" t="str">
        <f t="shared" si="5"/>
        <v xml:space="preserve"> </v>
      </c>
    </row>
    <row r="44" spans="1:29" x14ac:dyDescent="0.35">
      <c r="A44">
        <v>43</v>
      </c>
      <c r="B44" t="s">
        <v>3</v>
      </c>
      <c r="C44">
        <v>8</v>
      </c>
      <c r="D44">
        <v>4</v>
      </c>
      <c r="E44">
        <f t="shared" si="0"/>
        <v>-4</v>
      </c>
      <c r="F44">
        <f t="shared" si="1"/>
        <v>4</v>
      </c>
      <c r="G44">
        <f t="shared" si="2"/>
        <v>42</v>
      </c>
      <c r="H44">
        <f t="shared" si="8"/>
        <v>23</v>
      </c>
      <c r="I44" t="str">
        <f t="shared" si="4"/>
        <v xml:space="preserve"> </v>
      </c>
      <c r="J44" t="str">
        <f t="shared" si="5"/>
        <v xml:space="preserve"> </v>
      </c>
    </row>
    <row r="45" spans="1:29" x14ac:dyDescent="0.35">
      <c r="A45">
        <v>44</v>
      </c>
      <c r="B45" t="s">
        <v>3</v>
      </c>
      <c r="C45">
        <v>4</v>
      </c>
      <c r="D45">
        <v>5</v>
      </c>
      <c r="E45">
        <f t="shared" si="0"/>
        <v>1</v>
      </c>
      <c r="F45">
        <f t="shared" si="1"/>
        <v>1</v>
      </c>
      <c r="G45">
        <f t="shared" si="2"/>
        <v>17</v>
      </c>
      <c r="H45">
        <f t="shared" si="8"/>
        <v>9</v>
      </c>
      <c r="I45">
        <f t="shared" si="4"/>
        <v>17</v>
      </c>
      <c r="J45">
        <f t="shared" si="5"/>
        <v>9</v>
      </c>
    </row>
    <row r="46" spans="1:29" x14ac:dyDescent="0.35">
      <c r="A46">
        <v>45</v>
      </c>
      <c r="B46" t="s">
        <v>3</v>
      </c>
      <c r="C46">
        <v>6</v>
      </c>
      <c r="D46">
        <v>6</v>
      </c>
      <c r="E46">
        <f t="shared" si="0"/>
        <v>0</v>
      </c>
      <c r="F46">
        <f t="shared" si="1"/>
        <v>0</v>
      </c>
      <c r="G46">
        <f t="shared" si="2"/>
        <v>6</v>
      </c>
      <c r="H46">
        <f t="shared" si="8"/>
        <v>3.5</v>
      </c>
      <c r="I46" t="str">
        <f t="shared" si="4"/>
        <v xml:space="preserve"> </v>
      </c>
      <c r="J46" t="str">
        <f t="shared" si="5"/>
        <v xml:space="preserve"> </v>
      </c>
    </row>
    <row r="47" spans="1:29" x14ac:dyDescent="0.35">
      <c r="A47">
        <v>46</v>
      </c>
      <c r="B47" t="s">
        <v>3</v>
      </c>
      <c r="C47">
        <v>5</v>
      </c>
      <c r="D47">
        <v>2</v>
      </c>
      <c r="E47">
        <f t="shared" si="0"/>
        <v>-3</v>
      </c>
      <c r="F47">
        <f t="shared" si="1"/>
        <v>3</v>
      </c>
      <c r="G47">
        <f t="shared" si="2"/>
        <v>34</v>
      </c>
      <c r="H47">
        <f t="shared" si="8"/>
        <v>17</v>
      </c>
      <c r="I47" t="str">
        <f t="shared" si="4"/>
        <v xml:space="preserve"> </v>
      </c>
      <c r="J47" t="str">
        <f t="shared" si="5"/>
        <v xml:space="preserve"> </v>
      </c>
    </row>
    <row r="48" spans="1:29" x14ac:dyDescent="0.35">
      <c r="A48">
        <v>47</v>
      </c>
      <c r="B48" t="s">
        <v>3</v>
      </c>
      <c r="C48">
        <v>4</v>
      </c>
      <c r="D48">
        <v>3</v>
      </c>
      <c r="E48">
        <f t="shared" si="0"/>
        <v>-1</v>
      </c>
      <c r="F48">
        <f t="shared" si="1"/>
        <v>1</v>
      </c>
      <c r="G48">
        <f t="shared" si="2"/>
        <v>17</v>
      </c>
      <c r="H48">
        <f t="shared" si="8"/>
        <v>9</v>
      </c>
      <c r="I48" t="str">
        <f t="shared" si="4"/>
        <v xml:space="preserve"> </v>
      </c>
      <c r="J48" t="str">
        <f t="shared" si="5"/>
        <v xml:space="preserve"> </v>
      </c>
    </row>
    <row r="49" spans="1:10" x14ac:dyDescent="0.35">
      <c r="A49">
        <v>48</v>
      </c>
      <c r="B49" t="s">
        <v>3</v>
      </c>
      <c r="C49">
        <v>5</v>
      </c>
      <c r="D49">
        <v>4</v>
      </c>
      <c r="E49">
        <f t="shared" si="0"/>
        <v>-1</v>
      </c>
      <c r="F49">
        <f t="shared" si="1"/>
        <v>1</v>
      </c>
      <c r="G49">
        <f t="shared" si="2"/>
        <v>17</v>
      </c>
      <c r="H49">
        <f t="shared" si="8"/>
        <v>9</v>
      </c>
      <c r="I49" t="str">
        <f t="shared" si="4"/>
        <v xml:space="preserve"> </v>
      </c>
      <c r="J49" t="str">
        <f t="shared" si="5"/>
        <v xml:space="preserve"> </v>
      </c>
    </row>
    <row r="50" spans="1:10" x14ac:dyDescent="0.35">
      <c r="A50">
        <v>49</v>
      </c>
      <c r="B50" t="s">
        <v>3</v>
      </c>
      <c r="C50">
        <v>6</v>
      </c>
      <c r="D50">
        <v>6</v>
      </c>
      <c r="E50">
        <f t="shared" si="0"/>
        <v>0</v>
      </c>
      <c r="F50">
        <f t="shared" si="1"/>
        <v>0</v>
      </c>
      <c r="G50">
        <f t="shared" si="2"/>
        <v>6</v>
      </c>
      <c r="H50">
        <f t="shared" si="8"/>
        <v>3.5</v>
      </c>
      <c r="I50" t="str">
        <f t="shared" si="4"/>
        <v xml:space="preserve"> </v>
      </c>
      <c r="J50" t="str">
        <f t="shared" si="5"/>
        <v xml:space="preserve"> </v>
      </c>
    </row>
    <row r="51" spans="1:10" x14ac:dyDescent="0.35">
      <c r="A51">
        <v>50</v>
      </c>
      <c r="B51" t="s">
        <v>3</v>
      </c>
      <c r="C51">
        <v>7</v>
      </c>
      <c r="D51">
        <v>4</v>
      </c>
      <c r="E51">
        <f t="shared" si="0"/>
        <v>-3</v>
      </c>
      <c r="F51">
        <f t="shared" si="1"/>
        <v>3</v>
      </c>
      <c r="G51">
        <f t="shared" si="2"/>
        <v>34</v>
      </c>
      <c r="H51">
        <f t="shared" si="8"/>
        <v>17</v>
      </c>
      <c r="I51" t="str">
        <f t="shared" si="4"/>
        <v xml:space="preserve"> </v>
      </c>
      <c r="J51" t="str">
        <f t="shared" si="5"/>
        <v xml:space="preserve"> 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Daten_unabh</vt:lpstr>
      <vt:lpstr>Lösung_unabh</vt:lpstr>
      <vt:lpstr>Daten_abh</vt:lpstr>
      <vt:lpstr>Lösung_abh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Engelmann, Neele</dc:creator>
  <cp:lastModifiedBy>Engelmann, Neele</cp:lastModifiedBy>
  <dcterms:created xsi:type="dcterms:W3CDTF">2021-01-16T12:19:28Z</dcterms:created>
  <dcterms:modified xsi:type="dcterms:W3CDTF">2021-01-18T13:01:42Z</dcterms:modified>
</cp:coreProperties>
</file>