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imon\Desktop\"/>
    </mc:Choice>
  </mc:AlternateContent>
  <xr:revisionPtr revIDLastSave="0" documentId="13_ncr:1_{3364DC30-42D3-4D0D-9633-F14E4B2E7E97}" xr6:coauthVersionLast="45" xr6:coauthVersionMax="45" xr10:uidLastSave="{00000000-0000-0000-0000-000000000000}"/>
  <bookViews>
    <workbookView xWindow="-120" yWindow="-120" windowWidth="29040" windowHeight="15840" activeTab="1" xr2:uid="{00000000-000D-0000-FFFF-FFFF00000000}"/>
  </bookViews>
  <sheets>
    <sheet name=" Kontraste" sheetId="3" r:id="rId1"/>
    <sheet name=" Kontraste Lösung" sheetId="1" r:id="rId2"/>
    <sheet name="Trends" sheetId="4" r:id="rId3"/>
    <sheet name="Trends Lösung"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6" i="1" l="1"/>
  <c r="P32" i="1"/>
  <c r="Q27" i="2"/>
  <c r="O27" i="2"/>
  <c r="O26" i="2"/>
  <c r="U33" i="1"/>
  <c r="L29" i="1"/>
  <c r="Q26" i="2" l="1"/>
  <c r="P27" i="2" l="1"/>
  <c r="R27" i="2" s="1"/>
  <c r="H28" i="4"/>
  <c r="G28" i="4"/>
  <c r="F28" i="4"/>
  <c r="N27" i="4"/>
  <c r="H27" i="4"/>
  <c r="H29" i="4" s="1"/>
  <c r="G27" i="4"/>
  <c r="G29" i="4" s="1"/>
  <c r="F27" i="4"/>
  <c r="F29" i="4" s="1"/>
  <c r="N26" i="4"/>
  <c r="H26" i="4"/>
  <c r="G26" i="4"/>
  <c r="F26" i="4"/>
  <c r="L29" i="4" l="1"/>
  <c r="F29" i="2"/>
  <c r="H28" i="2"/>
  <c r="G28" i="2"/>
  <c r="F28" i="2"/>
  <c r="N27" i="2"/>
  <c r="H27" i="2"/>
  <c r="H29" i="2" s="1"/>
  <c r="G27" i="2"/>
  <c r="G29" i="2" s="1"/>
  <c r="F27" i="2"/>
  <c r="L29" i="2" s="1"/>
  <c r="N26" i="2"/>
  <c r="H26" i="2"/>
  <c r="G26" i="2"/>
  <c r="F26" i="2"/>
  <c r="P26" i="2" l="1"/>
  <c r="R26" i="2" s="1"/>
  <c r="Q27" i="1" l="1"/>
  <c r="P27" i="1"/>
  <c r="R27" i="1" s="1"/>
  <c r="N26" i="3" l="1"/>
  <c r="H28" i="3"/>
  <c r="G28" i="3"/>
  <c r="F28" i="3"/>
  <c r="N27" i="3"/>
  <c r="H27" i="3"/>
  <c r="H29" i="3" s="1"/>
  <c r="G27" i="3"/>
  <c r="G29" i="3" s="1"/>
  <c r="F27" i="3"/>
  <c r="H26" i="3"/>
  <c r="G26" i="3"/>
  <c r="F26" i="3"/>
  <c r="L29" i="3" l="1"/>
  <c r="F29" i="3"/>
  <c r="F27" i="1"/>
  <c r="G27" i="1"/>
  <c r="H27" i="1"/>
  <c r="N27" i="1"/>
  <c r="N26" i="1"/>
  <c r="H28" i="1"/>
  <c r="T33" i="1" s="1"/>
  <c r="G28" i="1"/>
  <c r="S33" i="1" s="1"/>
  <c r="F28" i="1"/>
  <c r="S32" i="1" s="1"/>
  <c r="H26" i="1"/>
  <c r="G26" i="1"/>
  <c r="F26" i="1"/>
  <c r="O26" i="1" s="1"/>
  <c r="O32" i="1" l="1"/>
  <c r="Q26" i="1"/>
  <c r="F29" i="1"/>
  <c r="O27" i="1"/>
  <c r="T32" i="1"/>
  <c r="G29" i="1"/>
  <c r="H29" i="1"/>
  <c r="P35" i="1" l="1"/>
  <c r="Q32" i="1"/>
  <c r="R26" i="1"/>
  <c r="O33" i="1"/>
  <c r="P33" i="1" l="1"/>
  <c r="Q33" i="1" s="1"/>
  <c r="R32" i="1"/>
  <c r="U32" i="1" s="1"/>
  <c r="R33" i="1"/>
</calcChain>
</file>

<file path=xl/sharedStrings.xml><?xml version="1.0" encoding="utf-8"?>
<sst xmlns="http://schemas.openxmlformats.org/spreadsheetml/2006/main" count="830" uniqueCount="38">
  <si>
    <t>sID</t>
  </si>
  <si>
    <t>Group</t>
  </si>
  <si>
    <t>Placebo</t>
  </si>
  <si>
    <t>0.15 ml</t>
  </si>
  <si>
    <t>0.30 ml</t>
  </si>
  <si>
    <t>Antibody (g/l)</t>
  </si>
  <si>
    <t xml:space="preserve">Placebo </t>
  </si>
  <si>
    <t xml:space="preserve">M </t>
  </si>
  <si>
    <t xml:space="preserve">SD </t>
  </si>
  <si>
    <t xml:space="preserve">n </t>
  </si>
  <si>
    <t xml:space="preserve">95% KI </t>
  </si>
  <si>
    <t>Dosis = 0.15 ml</t>
  </si>
  <si>
    <t xml:space="preserve">Dosis = 0.30 ml </t>
  </si>
  <si>
    <t>Koeffizienten</t>
  </si>
  <si>
    <t>Kontraste</t>
  </si>
  <si>
    <t>c1</t>
  </si>
  <si>
    <t>c2</t>
  </si>
  <si>
    <t>c3</t>
  </si>
  <si>
    <t>Summe c</t>
  </si>
  <si>
    <t>Kontrast D</t>
  </si>
  <si>
    <t>t emp</t>
  </si>
  <si>
    <t>t krit 1s</t>
  </si>
  <si>
    <t>p</t>
  </si>
  <si>
    <t xml:space="preserve">siB </t>
  </si>
  <si>
    <t>Entscheidung H0</t>
  </si>
  <si>
    <t>verworfen</t>
  </si>
  <si>
    <t>Kontrast</t>
  </si>
  <si>
    <t>d</t>
  </si>
  <si>
    <t>SE(d)</t>
  </si>
  <si>
    <t>KI Untere Grenze</t>
  </si>
  <si>
    <t>KI Obere Grenze</t>
  </si>
  <si>
    <t>n1</t>
  </si>
  <si>
    <t>n2</t>
  </si>
  <si>
    <t>t krit 1s (t.inv)</t>
  </si>
  <si>
    <t>p (t.vert.re)</t>
  </si>
  <si>
    <t>1 (linear)</t>
  </si>
  <si>
    <t>2  (quadrat)</t>
  </si>
  <si>
    <t>t krit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</si>
</sst>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7"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0" xfId="0"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xf numFmtId="167" fontId="0" fillId="0" borderId="10" xfId="0" applyNumberFormat="1" applyBorder="1" applyAlignment="1">
      <alignment horizontal="center"/>
    </xf>
    <xf numFmtId="16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Kontraste'!$F$29:$H$29</c:f>
                <c:numCache>
                  <c:formatCode>General</c:formatCode>
                  <c:ptCount val="3"/>
                  <c:pt idx="0">
                    <c:v>4.7035120393893078E-2</c:v>
                  </c:pt>
                  <c:pt idx="1">
                    <c:v>4.5619349679680142E-2</c:v>
                  </c:pt>
                  <c:pt idx="2">
                    <c:v>5.4506711923845284E-2</c:v>
                  </c:pt>
                </c:numCache>
              </c:numRef>
            </c:plus>
            <c:minus>
              <c:numRef>
                <c:f>' Kontraste'!$F$29:$H$29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Kontraste'!$F$25:$H$25</c:f>
              <c:strCache>
                <c:ptCount val="3"/>
                <c:pt idx="0">
                  <c:v>Placebo </c:v>
                </c:pt>
                <c:pt idx="1">
                  <c:v>Dosis = 0.15 ml</c:v>
                </c:pt>
                <c:pt idx="2">
                  <c:v>Dosis = 0.30 ml </c:v>
                </c:pt>
              </c:strCache>
            </c:strRef>
          </c:cat>
          <c:val>
            <c:numRef>
              <c:f>' Kontraste'!$F$26:$H$26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921F-40DE-84EA-8414738D467B}"/>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C34E-490A-AD96-AFE0DF4EF971}"/>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Effektgrößen</a:t>
            </a:r>
            <a:r>
              <a:rPr lang="en-US" baseline="0"/>
              <a:t> (Cohen's d) und 95% KIs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 Kontraste Lösung'!$O$31</c:f>
              <c:strCache>
                <c:ptCount val="1"/>
                <c:pt idx="0">
                  <c:v>d</c:v>
                </c:pt>
              </c:strCache>
            </c:strRef>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 Kontraste Lösung'!$U$32:$U$33</c:f>
                <c:numCache>
                  <c:formatCode>General</c:formatCode>
                  <c:ptCount val="2"/>
                  <c:pt idx="0">
                    <c:v>0.58130845464485947</c:v>
                  </c:pt>
                  <c:pt idx="1">
                    <c:v>0.72766159579215905</c:v>
                  </c:pt>
                </c:numCache>
              </c:numRef>
            </c:plus>
            <c:minus>
              <c:numRef>
                <c:f>' Kontraste Lösung'!$U$32:$U$33</c:f>
                <c:numCache>
                  <c:formatCode>General</c:formatCode>
                  <c:ptCount val="2"/>
                  <c:pt idx="0">
                    <c:v>0.58130845464485947</c:v>
                  </c:pt>
                  <c:pt idx="1">
                    <c:v>0.72766159579215905</c:v>
                  </c:pt>
                </c:numCache>
              </c:numRef>
            </c:minus>
            <c:spPr>
              <a:noFill/>
              <a:ln w="9525" cap="flat" cmpd="sng" algn="ctr">
                <a:solidFill>
                  <a:schemeClr val="tx1">
                    <a:lumMod val="65000"/>
                    <a:lumOff val="35000"/>
                  </a:schemeClr>
                </a:solidFill>
                <a:round/>
              </a:ln>
              <a:effectLst/>
            </c:spPr>
          </c:errBars>
          <c:yVal>
            <c:numRef>
              <c:f>' Kontraste Lösung'!$O$32:$O$33</c:f>
              <c:numCache>
                <c:formatCode>0.00</c:formatCode>
                <c:ptCount val="2"/>
                <c:pt idx="0">
                  <c:v>4.7609621363882688</c:v>
                </c:pt>
                <c:pt idx="1">
                  <c:v>5.0079366288813629</c:v>
                </c:pt>
              </c:numCache>
            </c:numRef>
          </c:yVal>
          <c:smooth val="0"/>
          <c:extLst>
            <c:ext xmlns:c16="http://schemas.microsoft.com/office/drawing/2014/chart" uri="{C3380CC4-5D6E-409C-BE32-E72D297353CC}">
              <c16:uniqueId val="{00000000-3CC4-44A1-8CCF-E64A16ADC060}"/>
            </c:ext>
          </c:extLst>
        </c:ser>
        <c:dLbls>
          <c:showLegendKey val="0"/>
          <c:showVal val="0"/>
          <c:showCatName val="0"/>
          <c:showSerName val="0"/>
          <c:showPercent val="0"/>
          <c:showBubbleSize val="0"/>
        </c:dLbls>
        <c:axId val="526978768"/>
        <c:axId val="526981064"/>
      </c:scatterChart>
      <c:valAx>
        <c:axId val="526978768"/>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526981064"/>
        <c:crosses val="autoZero"/>
        <c:crossBetween val="midCat"/>
      </c:valAx>
      <c:valAx>
        <c:axId val="526981064"/>
        <c:scaling>
          <c:orientation val="minMax"/>
          <c:max val="10"/>
          <c:min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697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85EF-4058-B3C8-832D41BE5FE5}"/>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Immunglobinkonzentration</a:t>
            </a:r>
            <a:r>
              <a:rPr lang="en-US" baseline="0">
                <a:solidFill>
                  <a:schemeClr val="tx1"/>
                </a:solidFill>
              </a:rPr>
              <a:t> (g/l)</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 Kontraste Lösung'!$E$26</c:f>
              <c:strCache>
                <c:ptCount val="1"/>
                <c:pt idx="0">
                  <c:v>M </c:v>
                </c:pt>
              </c:strCache>
            </c:strRef>
          </c:tx>
          <c:spPr>
            <a:solidFill>
              <a:schemeClr val="accent1">
                <a:lumMod val="60000"/>
                <a:lumOff val="40000"/>
              </a:schemeClr>
            </a:solidFill>
            <a:ln>
              <a:solidFill>
                <a:sysClr val="windowText" lastClr="000000"/>
              </a:solidFill>
            </a:ln>
            <a:effectLst/>
          </c:spPr>
          <c:invertIfNegative val="0"/>
          <c:errBars>
            <c:errBarType val="both"/>
            <c:errValType val="cust"/>
            <c:noEndCap val="0"/>
            <c:plus>
              <c:numRef>
                <c:f>' Kontraste Lösung'!$F$29:$H$29</c:f>
                <c:numCache>
                  <c:formatCode>General</c:formatCode>
                  <c:ptCount val="3"/>
                  <c:pt idx="0">
                    <c:v>4.7035120393893078E-2</c:v>
                  </c:pt>
                  <c:pt idx="1">
                    <c:v>4.5619349679680142E-2</c:v>
                  </c:pt>
                  <c:pt idx="2">
                    <c:v>5.4506711923845284E-2</c:v>
                  </c:pt>
                </c:numCache>
              </c:numRef>
            </c:plus>
            <c:minus>
              <c:numRef>
                <c:f>' Kontraste Lösung'!$F$29:$H$29</c:f>
                <c:numCache>
                  <c:formatCode>General</c:formatCode>
                  <c:ptCount val="3"/>
                  <c:pt idx="0">
                    <c:v>4.7035120393893078E-2</c:v>
                  </c:pt>
                  <c:pt idx="1">
                    <c:v>4.5619349679680142E-2</c:v>
                  </c:pt>
                  <c:pt idx="2">
                    <c:v>5.4506711923845284E-2</c:v>
                  </c:pt>
                </c:numCache>
              </c:numRef>
            </c:minus>
            <c:spPr>
              <a:noFill/>
              <a:ln w="9525" cap="flat" cmpd="sng" algn="ctr">
                <a:solidFill>
                  <a:schemeClr val="tx1"/>
                </a:solidFill>
                <a:round/>
              </a:ln>
              <a:effectLst/>
            </c:spPr>
          </c:errBars>
          <c:cat>
            <c:strRef>
              <c:f>' Kontraste Lösung'!$F$25:$H$25</c:f>
              <c:strCache>
                <c:ptCount val="3"/>
                <c:pt idx="0">
                  <c:v>Placebo </c:v>
                </c:pt>
                <c:pt idx="1">
                  <c:v>Dosis = 0.15 ml</c:v>
                </c:pt>
                <c:pt idx="2">
                  <c:v>Dosis = 0.30 ml </c:v>
                </c:pt>
              </c:strCache>
            </c:strRef>
          </c:cat>
          <c:val>
            <c:numRef>
              <c:f>' Kontraste Lösung'!$F$26:$H$26</c:f>
              <c:numCache>
                <c:formatCode>General</c:formatCode>
                <c:ptCount val="3"/>
                <c:pt idx="0">
                  <c:v>0.51312499999999994</c:v>
                </c:pt>
                <c:pt idx="1">
                  <c:v>0.94305666666666643</c:v>
                </c:pt>
                <c:pt idx="2">
                  <c:v>1.8970116666666668</c:v>
                </c:pt>
              </c:numCache>
            </c:numRef>
          </c:val>
          <c:extLst>
            <c:ext xmlns:c16="http://schemas.microsoft.com/office/drawing/2014/chart" uri="{C3380CC4-5D6E-409C-BE32-E72D297353CC}">
              <c16:uniqueId val="{00000000-7057-4FE1-BA9A-C4597EBE4996}"/>
            </c:ext>
          </c:extLst>
        </c:ser>
        <c:dLbls>
          <c:showLegendKey val="0"/>
          <c:showVal val="0"/>
          <c:showCatName val="0"/>
          <c:showSerName val="0"/>
          <c:showPercent val="0"/>
          <c:showBubbleSize val="0"/>
        </c:dLbls>
        <c:gapWidth val="219"/>
        <c:overlap val="-27"/>
        <c:axId val="2050511504"/>
        <c:axId val="2046742768"/>
      </c:barChart>
      <c:catAx>
        <c:axId val="20505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46742768"/>
        <c:crosses val="autoZero"/>
        <c:auto val="1"/>
        <c:lblAlgn val="ctr"/>
        <c:lblOffset val="100"/>
        <c:noMultiLvlLbl val="0"/>
      </c:catAx>
      <c:valAx>
        <c:axId val="20467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5051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AAE1F1FD-7A84-4CA4-B0BA-88E94A184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9F72E870-A602-4D15-9202-7E03771AFC13}"/>
            </a:ext>
          </a:extLst>
        </xdr:cNvPr>
        <xdr:cNvSpPr txBox="1"/>
      </xdr:nvSpPr>
      <xdr:spPr>
        <a:xfrm>
          <a:off x="142876" y="142874"/>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4EF8B306-F4CA-4DAC-97ED-1023BB66AA57}"/>
            </a:ext>
          </a:extLst>
        </xdr:cNvPr>
        <xdr:cNvPicPr>
          <a:picLocks noChangeAspect="1"/>
        </xdr:cNvPicPr>
      </xdr:nvPicPr>
      <xdr:blipFill>
        <a:blip xmlns:r="http://schemas.openxmlformats.org/officeDocument/2006/relationships" r:embed="rId2"/>
        <a:stretch>
          <a:fillRect/>
        </a:stretch>
      </xdr:blipFill>
      <xdr:spPr>
        <a:xfrm>
          <a:off x="9201150" y="3028950"/>
          <a:ext cx="4414609" cy="714375"/>
        </a:xfrm>
        <a:prstGeom prst="rect">
          <a:avLst/>
        </a:prstGeom>
      </xdr:spPr>
    </xdr:pic>
    <xdr:clientData/>
  </xdr:twoCellAnchor>
  <xdr:twoCellAnchor editAs="oneCell">
    <xdr:from>
      <xdr:col>10</xdr:col>
      <xdr:colOff>695326</xdr:colOff>
      <xdr:row>0</xdr:row>
      <xdr:rowOff>128462</xdr:rowOff>
    </xdr:from>
    <xdr:to>
      <xdr:col>17</xdr:col>
      <xdr:colOff>382525</xdr:colOff>
      <xdr:row>14</xdr:row>
      <xdr:rowOff>142875</xdr:rowOff>
    </xdr:to>
    <xdr:pic>
      <xdr:nvPicPr>
        <xdr:cNvPr id="5" name="Grafik 4">
          <a:extLst>
            <a:ext uri="{FF2B5EF4-FFF2-40B4-BE49-F238E27FC236}">
              <a16:creationId xmlns:a16="http://schemas.microsoft.com/office/drawing/2014/main" id="{612D729C-DA59-4257-BC8D-C8CF9C547AC0}"/>
            </a:ext>
          </a:extLst>
        </xdr:cNvPr>
        <xdr:cNvPicPr>
          <a:picLocks noChangeAspect="1"/>
        </xdr:cNvPicPr>
      </xdr:nvPicPr>
      <xdr:blipFill>
        <a:blip xmlns:r="http://schemas.openxmlformats.org/officeDocument/2006/relationships" r:embed="rId3"/>
        <a:stretch>
          <a:fillRect/>
        </a:stretch>
      </xdr:blipFill>
      <xdr:spPr>
        <a:xfrm>
          <a:off x="9020176"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6" name="Grafik 5">
          <a:extLst>
            <a:ext uri="{FF2B5EF4-FFF2-40B4-BE49-F238E27FC236}">
              <a16:creationId xmlns:a16="http://schemas.microsoft.com/office/drawing/2014/main" id="{F22EB623-A759-4105-9BC9-253B253B2106}"/>
            </a:ext>
          </a:extLst>
        </xdr:cNvPr>
        <xdr:cNvPicPr>
          <a:picLocks noChangeAspect="1"/>
        </xdr:cNvPicPr>
      </xdr:nvPicPr>
      <xdr:blipFill>
        <a:blip xmlns:r="http://schemas.openxmlformats.org/officeDocument/2006/relationships" r:embed="rId4"/>
        <a:stretch>
          <a:fillRect/>
        </a:stretch>
      </xdr:blipFill>
      <xdr:spPr>
        <a:xfrm>
          <a:off x="13925550" y="3028950"/>
          <a:ext cx="3800475" cy="605171"/>
        </a:xfrm>
        <a:prstGeom prst="rect">
          <a:avLst/>
        </a:prstGeom>
      </xdr:spPr>
    </xdr:pic>
    <xdr:clientData/>
  </xdr:twoCellAnchor>
  <xdr:twoCellAnchor editAs="oneCell">
    <xdr:from>
      <xdr:col>12</xdr:col>
      <xdr:colOff>285750</xdr:colOff>
      <xdr:row>38</xdr:row>
      <xdr:rowOff>85725</xdr:rowOff>
    </xdr:from>
    <xdr:to>
      <xdr:col>19</xdr:col>
      <xdr:colOff>400050</xdr:colOff>
      <xdr:row>49</xdr:row>
      <xdr:rowOff>24329</xdr:rowOff>
    </xdr:to>
    <xdr:pic>
      <xdr:nvPicPr>
        <xdr:cNvPr id="7" name="Grafik 6">
          <a:extLst>
            <a:ext uri="{FF2B5EF4-FFF2-40B4-BE49-F238E27FC236}">
              <a16:creationId xmlns:a16="http://schemas.microsoft.com/office/drawing/2014/main" id="{17F590EF-A015-4AA6-8926-FCF26321A832}"/>
            </a:ext>
          </a:extLst>
        </xdr:cNvPr>
        <xdr:cNvPicPr>
          <a:picLocks noChangeAspect="1"/>
        </xdr:cNvPicPr>
      </xdr:nvPicPr>
      <xdr:blipFill>
        <a:blip xmlns:r="http://schemas.openxmlformats.org/officeDocument/2006/relationships" r:embed="rId5"/>
        <a:stretch>
          <a:fillRect/>
        </a:stretch>
      </xdr:blipFill>
      <xdr:spPr>
        <a:xfrm>
          <a:off x="10172700"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8" name="Gerader Verbinder 7">
          <a:extLst>
            <a:ext uri="{FF2B5EF4-FFF2-40B4-BE49-F238E27FC236}">
              <a16:creationId xmlns:a16="http://schemas.microsoft.com/office/drawing/2014/main" id="{E07AB30F-9FF2-4BA5-A391-63E96913F4B8}"/>
            </a:ext>
          </a:extLst>
        </xdr:cNvPr>
        <xdr:cNvCxnSpPr/>
      </xdr:nvCxnSpPr>
      <xdr:spPr>
        <a:xfrm>
          <a:off x="3638550" y="7648575"/>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95250</xdr:colOff>
      <xdr:row>50</xdr:row>
      <xdr:rowOff>152400</xdr:rowOff>
    </xdr:from>
    <xdr:to>
      <xdr:col>17</xdr:col>
      <xdr:colOff>647411</xdr:colOff>
      <xdr:row>57</xdr:row>
      <xdr:rowOff>28424</xdr:rowOff>
    </xdr:to>
    <xdr:pic>
      <xdr:nvPicPr>
        <xdr:cNvPr id="9" name="Grafik 8">
          <a:extLst>
            <a:ext uri="{FF2B5EF4-FFF2-40B4-BE49-F238E27FC236}">
              <a16:creationId xmlns:a16="http://schemas.microsoft.com/office/drawing/2014/main" id="{45BF9459-E5F3-4AAF-8CFB-FD98D679BC3A}"/>
            </a:ext>
          </a:extLst>
        </xdr:cNvPr>
        <xdr:cNvPicPr>
          <a:picLocks noChangeAspect="1"/>
        </xdr:cNvPicPr>
      </xdr:nvPicPr>
      <xdr:blipFill>
        <a:blip xmlns:r="http://schemas.openxmlformats.org/officeDocument/2006/relationships" r:embed="rId6"/>
        <a:stretch>
          <a:fillRect/>
        </a:stretch>
      </xdr:blipFill>
      <xdr:spPr>
        <a:xfrm>
          <a:off x="12268200" y="9867900"/>
          <a:ext cx="2314286" cy="1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504824</xdr:colOff>
      <xdr:row>31</xdr:row>
      <xdr:rowOff>100011</xdr:rowOff>
    </xdr:from>
    <xdr:to>
      <xdr:col>10</xdr:col>
      <xdr:colOff>114299</xdr:colOff>
      <xdr:row>50</xdr:row>
      <xdr:rowOff>9524</xdr:rowOff>
    </xdr:to>
    <xdr:graphicFrame macro="">
      <xdr:nvGraphicFramePr>
        <xdr:cNvPr id="2" name="Diagramm 1">
          <a:extLst>
            <a:ext uri="{FF2B5EF4-FFF2-40B4-BE49-F238E27FC236}">
              <a16:creationId xmlns:a16="http://schemas.microsoft.com/office/drawing/2014/main" id="{25495EAB-C796-4DF1-8F14-F9D6D7B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0</xdr:row>
      <xdr:rowOff>142874</xdr:rowOff>
    </xdr:from>
    <xdr:to>
      <xdr:col>10</xdr:col>
      <xdr:colOff>571500</xdr:colOff>
      <xdr:row>19</xdr:row>
      <xdr:rowOff>47625</xdr:rowOff>
    </xdr:to>
    <xdr:sp macro="" textlink="">
      <xdr:nvSpPr>
        <xdr:cNvPr id="3" name="Textfeld 2">
          <a:extLst>
            <a:ext uri="{FF2B5EF4-FFF2-40B4-BE49-F238E27FC236}">
              <a16:creationId xmlns:a16="http://schemas.microsoft.com/office/drawing/2014/main" id="{A0FF58B9-9DCF-4E2A-8FF7-5DA8E410D4C5}"/>
            </a:ext>
          </a:extLst>
        </xdr:cNvPr>
        <xdr:cNvSpPr txBox="1"/>
      </xdr:nvSpPr>
      <xdr:spPr>
        <a:xfrm>
          <a:off x="142876" y="142874"/>
          <a:ext cx="8324849"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Die Impfung mit Wirkstoff führt zu einer höheren Antikörperkonzentration als die Impfung mit Kochsalzlösung (Placebo). </a:t>
          </a:r>
        </a:p>
        <a:p>
          <a:r>
            <a:rPr lang="de-DE" sz="1100" baseline="0"/>
            <a:t>H1,2: Die Impfung mit höherer Konzentration des Wirkstoffs führt zu höherer Antikörperkonzentration als die Impfung mit der niedrigeren Dosis. </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Kontrastanalyse.</a:t>
          </a:r>
        </a:p>
        <a:p>
          <a:endParaRPr lang="de-DE" sz="1100" baseline="0"/>
        </a:p>
        <a:p>
          <a:r>
            <a:rPr lang="de-DE" sz="1100" baseline="0"/>
            <a:t>Statistische Hypothesen: </a:t>
          </a:r>
        </a:p>
        <a:p>
          <a:r>
            <a:rPr lang="de-DE" sz="1100" baseline="0"/>
            <a:t>H1,1: D &gt; 0, H0,1: D &lt;= 0</a:t>
          </a:r>
        </a:p>
        <a:p>
          <a:r>
            <a:rPr lang="de-DE" sz="1100" baseline="0"/>
            <a:t>H1,2: D &gt; 0, H0,2: D &lt;= 0</a:t>
          </a:r>
        </a:p>
      </xdr:txBody>
    </xdr:sp>
    <xdr:clientData/>
  </xdr:twoCellAnchor>
  <xdr:twoCellAnchor editAs="oneCell">
    <xdr:from>
      <xdr:col>11</xdr:col>
      <xdr:colOff>114300</xdr:colOff>
      <xdr:row>15</xdr:row>
      <xdr:rowOff>171450</xdr:rowOff>
    </xdr:from>
    <xdr:to>
      <xdr:col>16</xdr:col>
      <xdr:colOff>680809</xdr:colOff>
      <xdr:row>19</xdr:row>
      <xdr:rowOff>123825</xdr:rowOff>
    </xdr:to>
    <xdr:pic>
      <xdr:nvPicPr>
        <xdr:cNvPr id="4" name="Grafik 3">
          <a:extLst>
            <a:ext uri="{FF2B5EF4-FFF2-40B4-BE49-F238E27FC236}">
              <a16:creationId xmlns:a16="http://schemas.microsoft.com/office/drawing/2014/main" id="{7636BAF7-2092-4C7D-B150-ED4742BD62AD}"/>
            </a:ext>
          </a:extLst>
        </xdr:cNvPr>
        <xdr:cNvPicPr>
          <a:picLocks noChangeAspect="1"/>
        </xdr:cNvPicPr>
      </xdr:nvPicPr>
      <xdr:blipFill>
        <a:blip xmlns:r="http://schemas.openxmlformats.org/officeDocument/2006/relationships" r:embed="rId2"/>
        <a:stretch>
          <a:fillRect/>
        </a:stretch>
      </xdr:blipFill>
      <xdr:spPr>
        <a:xfrm>
          <a:off x="8772525" y="3028950"/>
          <a:ext cx="4414609" cy="714375"/>
        </a:xfrm>
        <a:prstGeom prst="rect">
          <a:avLst/>
        </a:prstGeom>
      </xdr:spPr>
    </xdr:pic>
    <xdr:clientData/>
  </xdr:twoCellAnchor>
  <xdr:twoCellAnchor editAs="oneCell">
    <xdr:from>
      <xdr:col>10</xdr:col>
      <xdr:colOff>695326</xdr:colOff>
      <xdr:row>0</xdr:row>
      <xdr:rowOff>128462</xdr:rowOff>
    </xdr:from>
    <xdr:to>
      <xdr:col>17</xdr:col>
      <xdr:colOff>620650</xdr:colOff>
      <xdr:row>14</xdr:row>
      <xdr:rowOff>142875</xdr:rowOff>
    </xdr:to>
    <xdr:pic>
      <xdr:nvPicPr>
        <xdr:cNvPr id="5" name="Grafik 4">
          <a:extLst>
            <a:ext uri="{FF2B5EF4-FFF2-40B4-BE49-F238E27FC236}">
              <a16:creationId xmlns:a16="http://schemas.microsoft.com/office/drawing/2014/main" id="{2F9703D7-D6EC-40BB-A3D9-30CF9ECFBCB4}"/>
            </a:ext>
          </a:extLst>
        </xdr:cNvPr>
        <xdr:cNvPicPr>
          <a:picLocks noChangeAspect="1"/>
        </xdr:cNvPicPr>
      </xdr:nvPicPr>
      <xdr:blipFill>
        <a:blip xmlns:r="http://schemas.openxmlformats.org/officeDocument/2006/relationships" r:embed="rId3"/>
        <a:stretch>
          <a:fillRect/>
        </a:stretch>
      </xdr:blipFill>
      <xdr:spPr>
        <a:xfrm>
          <a:off x="8591551" y="128462"/>
          <a:ext cx="5297424" cy="2681413"/>
        </a:xfrm>
        <a:prstGeom prst="rect">
          <a:avLst/>
        </a:prstGeom>
      </xdr:spPr>
    </xdr:pic>
    <xdr:clientData/>
  </xdr:twoCellAnchor>
  <xdr:twoCellAnchor editAs="oneCell">
    <xdr:from>
      <xdr:col>17</xdr:col>
      <xdr:colOff>228600</xdr:colOff>
      <xdr:row>15</xdr:row>
      <xdr:rowOff>171450</xdr:rowOff>
    </xdr:from>
    <xdr:to>
      <xdr:col>21</xdr:col>
      <xdr:colOff>381000</xdr:colOff>
      <xdr:row>19</xdr:row>
      <xdr:rowOff>14621</xdr:rowOff>
    </xdr:to>
    <xdr:pic>
      <xdr:nvPicPr>
        <xdr:cNvPr id="7" name="Grafik 6">
          <a:extLst>
            <a:ext uri="{FF2B5EF4-FFF2-40B4-BE49-F238E27FC236}">
              <a16:creationId xmlns:a16="http://schemas.microsoft.com/office/drawing/2014/main" id="{EB89B770-012F-4F1B-B6DE-B18E55D543ED}"/>
            </a:ext>
          </a:extLst>
        </xdr:cNvPr>
        <xdr:cNvPicPr>
          <a:picLocks noChangeAspect="1"/>
        </xdr:cNvPicPr>
      </xdr:nvPicPr>
      <xdr:blipFill>
        <a:blip xmlns:r="http://schemas.openxmlformats.org/officeDocument/2006/relationships" r:embed="rId4"/>
        <a:stretch>
          <a:fillRect/>
        </a:stretch>
      </xdr:blipFill>
      <xdr:spPr>
        <a:xfrm>
          <a:off x="13458825" y="3028950"/>
          <a:ext cx="3800475" cy="605171"/>
        </a:xfrm>
        <a:prstGeom prst="rect">
          <a:avLst/>
        </a:prstGeom>
      </xdr:spPr>
    </xdr:pic>
    <xdr:clientData/>
  </xdr:twoCellAnchor>
  <xdr:twoCellAnchor editAs="oneCell">
    <xdr:from>
      <xdr:col>12</xdr:col>
      <xdr:colOff>285750</xdr:colOff>
      <xdr:row>38</xdr:row>
      <xdr:rowOff>85725</xdr:rowOff>
    </xdr:from>
    <xdr:to>
      <xdr:col>19</xdr:col>
      <xdr:colOff>638175</xdr:colOff>
      <xdr:row>49</xdr:row>
      <xdr:rowOff>24329</xdr:rowOff>
    </xdr:to>
    <xdr:pic>
      <xdr:nvPicPr>
        <xdr:cNvPr id="8" name="Grafik 7">
          <a:extLst>
            <a:ext uri="{FF2B5EF4-FFF2-40B4-BE49-F238E27FC236}">
              <a16:creationId xmlns:a16="http://schemas.microsoft.com/office/drawing/2014/main" id="{D640A532-D1E7-4872-9664-2AE1E79FD1F2}"/>
            </a:ext>
          </a:extLst>
        </xdr:cNvPr>
        <xdr:cNvPicPr>
          <a:picLocks noChangeAspect="1"/>
        </xdr:cNvPicPr>
      </xdr:nvPicPr>
      <xdr:blipFill>
        <a:blip xmlns:r="http://schemas.openxmlformats.org/officeDocument/2006/relationships" r:embed="rId5"/>
        <a:stretch>
          <a:fillRect/>
        </a:stretch>
      </xdr:blipFill>
      <xdr:spPr>
        <a:xfrm>
          <a:off x="9705975" y="7515225"/>
          <a:ext cx="6286500" cy="2034104"/>
        </a:xfrm>
        <a:prstGeom prst="rect">
          <a:avLst/>
        </a:prstGeom>
      </xdr:spPr>
    </xdr:pic>
    <xdr:clientData/>
  </xdr:twoCellAnchor>
  <xdr:twoCellAnchor>
    <xdr:from>
      <xdr:col>4</xdr:col>
      <xdr:colOff>314325</xdr:colOff>
      <xdr:row>39</xdr:row>
      <xdr:rowOff>28575</xdr:rowOff>
    </xdr:from>
    <xdr:to>
      <xdr:col>10</xdr:col>
      <xdr:colOff>66675</xdr:colOff>
      <xdr:row>39</xdr:row>
      <xdr:rowOff>28575</xdr:rowOff>
    </xdr:to>
    <xdr:cxnSp macro="">
      <xdr:nvCxnSpPr>
        <xdr:cNvPr id="10" name="Gerader Verbinder 9">
          <a:extLst>
            <a:ext uri="{FF2B5EF4-FFF2-40B4-BE49-F238E27FC236}">
              <a16:creationId xmlns:a16="http://schemas.microsoft.com/office/drawing/2014/main" id="{420EB3AD-62CE-44AA-9A96-1C19159D133B}"/>
            </a:ext>
          </a:extLst>
        </xdr:cNvPr>
        <xdr:cNvCxnSpPr/>
      </xdr:nvCxnSpPr>
      <xdr:spPr>
        <a:xfrm>
          <a:off x="3638550" y="7648575"/>
          <a:ext cx="43243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133350</xdr:colOff>
      <xdr:row>51</xdr:row>
      <xdr:rowOff>57150</xdr:rowOff>
    </xdr:from>
    <xdr:to>
      <xdr:col>18</xdr:col>
      <xdr:colOff>923636</xdr:colOff>
      <xdr:row>57</xdr:row>
      <xdr:rowOff>123674</xdr:rowOff>
    </xdr:to>
    <xdr:pic>
      <xdr:nvPicPr>
        <xdr:cNvPr id="12" name="Grafik 11">
          <a:extLst>
            <a:ext uri="{FF2B5EF4-FFF2-40B4-BE49-F238E27FC236}">
              <a16:creationId xmlns:a16="http://schemas.microsoft.com/office/drawing/2014/main" id="{8B559EF5-5944-41CC-963B-FA65260E25BE}"/>
            </a:ext>
          </a:extLst>
        </xdr:cNvPr>
        <xdr:cNvPicPr>
          <a:picLocks noChangeAspect="1"/>
        </xdr:cNvPicPr>
      </xdr:nvPicPr>
      <xdr:blipFill>
        <a:blip xmlns:r="http://schemas.openxmlformats.org/officeDocument/2006/relationships" r:embed="rId6"/>
        <a:stretch>
          <a:fillRect/>
        </a:stretch>
      </xdr:blipFill>
      <xdr:spPr>
        <a:xfrm>
          <a:off x="13068300" y="9963150"/>
          <a:ext cx="2314286" cy="1209524"/>
        </a:xfrm>
        <a:prstGeom prst="rect">
          <a:avLst/>
        </a:prstGeom>
      </xdr:spPr>
    </xdr:pic>
    <xdr:clientData/>
  </xdr:twoCellAnchor>
  <xdr:twoCellAnchor>
    <xdr:from>
      <xdr:col>5</xdr:col>
      <xdr:colOff>66675</xdr:colOff>
      <xdr:row>51</xdr:row>
      <xdr:rowOff>80962</xdr:rowOff>
    </xdr:from>
    <xdr:to>
      <xdr:col>10</xdr:col>
      <xdr:colOff>400050</xdr:colOff>
      <xdr:row>65</xdr:row>
      <xdr:rowOff>157162</xdr:rowOff>
    </xdr:to>
    <xdr:graphicFrame macro="">
      <xdr:nvGraphicFramePr>
        <xdr:cNvPr id="9" name="Diagramm 8">
          <a:extLst>
            <a:ext uri="{FF2B5EF4-FFF2-40B4-BE49-F238E27FC236}">
              <a16:creationId xmlns:a16="http://schemas.microsoft.com/office/drawing/2014/main" id="{678AD937-931E-4608-B742-72FBDF821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0.10417</cdr:x>
      <cdr:y>0.55903</cdr:y>
    </cdr:from>
    <cdr:to>
      <cdr:x>0.96875</cdr:x>
      <cdr:y>0.55903</cdr:y>
    </cdr:to>
    <cdr:cxnSp macro="">
      <cdr:nvCxnSpPr>
        <cdr:cNvPr id="3" name="Gerader Verbinder 2">
          <a:extLst xmlns:a="http://schemas.openxmlformats.org/drawingml/2006/main">
            <a:ext uri="{FF2B5EF4-FFF2-40B4-BE49-F238E27FC236}">
              <a16:creationId xmlns:a16="http://schemas.microsoft.com/office/drawing/2014/main" id="{7D0E7703-A41C-4A50-9574-EABE4D774D8F}"/>
            </a:ext>
          </a:extLst>
        </cdr:cNvPr>
        <cdr:cNvCxnSpPr/>
      </cdr:nvCxnSpPr>
      <cdr:spPr>
        <a:xfrm xmlns:a="http://schemas.openxmlformats.org/drawingml/2006/main">
          <a:off x="476250" y="1533525"/>
          <a:ext cx="3952875" cy="0"/>
        </a:xfrm>
        <a:prstGeom xmlns:a="http://schemas.openxmlformats.org/drawingml/2006/main" prst="line">
          <a:avLst/>
        </a:prstGeom>
        <a:ln xmlns:a="http://schemas.openxmlformats.org/drawingml/2006/main" w="28575">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4ADB4B1C-CE5A-4398-B0B6-34D9A934E3FD}"/>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t>H1,1: D_Trend_linear &gt; 0, H0,1: D_Trend_linear &lt;= 0</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H0,1: D_Trend_quadr = 0, H0,1: D =/= 0</a:t>
          </a:r>
          <a:endParaRPr lang="de-DE">
            <a:effectLst/>
          </a:endParaRPr>
        </a:p>
        <a:p>
          <a:endParaRPr lang="de-DE" sz="1100" baseline="0"/>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C6EDB6E4-E417-49B3-8A52-EB71DAEDE854}"/>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77A3F71F-268F-4882-B4BB-1ABCA665B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37E477E1-6736-4B6F-99AE-3D518BFFCE72}"/>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238125</xdr:colOff>
      <xdr:row>0</xdr:row>
      <xdr:rowOff>133350</xdr:rowOff>
    </xdr:from>
    <xdr:to>
      <xdr:col>11</xdr:col>
      <xdr:colOff>400049</xdr:colOff>
      <xdr:row>19</xdr:row>
      <xdr:rowOff>38101</xdr:rowOff>
    </xdr:to>
    <xdr:sp macro="" textlink="">
      <xdr:nvSpPr>
        <xdr:cNvPr id="2" name="Textfeld 1">
          <a:extLst>
            <a:ext uri="{FF2B5EF4-FFF2-40B4-BE49-F238E27FC236}">
              <a16:creationId xmlns:a16="http://schemas.microsoft.com/office/drawing/2014/main" id="{7D999EBC-8379-49DC-B437-3EACBA462007}"/>
            </a:ext>
          </a:extLst>
        </xdr:cNvPr>
        <xdr:cNvSpPr txBox="1"/>
      </xdr:nvSpPr>
      <xdr:spPr>
        <a:xfrm>
          <a:off x="238125" y="133350"/>
          <a:ext cx="8753474"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VirologInnen</a:t>
          </a:r>
          <a:r>
            <a:rPr lang="de-DE" sz="1100" baseline="0"/>
            <a:t> testen einem Impfstoff, der gegen ein neuartiges Virus helfen soll. An der ersten klinischen Studie nehmen  180 Versuchspersonen teil. Diese werden auf drei Bedingungen (n = 60) aufgeteilt: Eine Kontrollgruppe bekommt einen Placebo-Impfstoff (Kochsalzlösung). Außerdem gibt es zwei Impfgruppen, zwischen denen die Impfdosis variiert wird (0.15 ml versus 0.30 ml). Die Impfung gilt dann als erfolgreich, wenn durch eine Dosis der Impfung eine Antikörperkonzentration (Immunglobin) von mindestens 1.5g/l erreicht wird. </a:t>
          </a:r>
        </a:p>
        <a:p>
          <a:endParaRPr lang="de-DE" sz="1100" baseline="0"/>
        </a:p>
        <a:p>
          <a:r>
            <a:rPr lang="de-DE" sz="1100" baseline="0"/>
            <a:t>Die ForscherInnen haben folgende Hypothesen: </a:t>
          </a:r>
        </a:p>
        <a:p>
          <a:endParaRPr lang="de-DE" sz="1100" baseline="0"/>
        </a:p>
        <a:p>
          <a:r>
            <a:rPr lang="de-DE" sz="1100" baseline="0"/>
            <a:t>H1,1: Je höher die Dosis, umso höher ist die Konzentration von Immunglobin im Blut. Die Abstände sind gleich (strikt linearer Zuwachs).</a:t>
          </a:r>
        </a:p>
        <a:p>
          <a:endParaRPr lang="de-DE" sz="1100" baseline="0"/>
        </a:p>
        <a:p>
          <a:r>
            <a:rPr lang="de-DE" sz="1100" baseline="0"/>
            <a:t>Aufgaben: </a:t>
          </a:r>
        </a:p>
        <a:p>
          <a:endParaRPr lang="de-DE" sz="1100" baseline="0"/>
        </a:p>
        <a:p>
          <a:r>
            <a:rPr lang="de-DE" sz="1100" baseline="0"/>
            <a:t>Erstellen Sie eine grafische Zusammenfassung der Ergebnisse. </a:t>
          </a:r>
        </a:p>
        <a:p>
          <a:endParaRPr lang="de-DE" sz="1100" baseline="0"/>
        </a:p>
        <a:p>
          <a:r>
            <a:rPr lang="de-DE" sz="1100" baseline="0"/>
            <a:t>Übersetzen sie die Hypothesen in statistische Hypothesen, und prüfen Sie diese mittels Trendanalyse.</a:t>
          </a:r>
        </a:p>
        <a:p>
          <a:endParaRPr lang="de-DE" sz="1100" baseline="0"/>
        </a:p>
        <a:p>
          <a:r>
            <a:rPr lang="de-DE" sz="1100" baseline="0"/>
            <a:t>Statistische Hypothesen: </a:t>
          </a:r>
        </a:p>
        <a:p>
          <a:r>
            <a:rPr lang="de-DE" sz="1100" baseline="0">
              <a:solidFill>
                <a:schemeClr val="dk1"/>
              </a:solidFill>
              <a:effectLst/>
              <a:latin typeface="+mn-lt"/>
              <a:ea typeface="+mn-ea"/>
              <a:cs typeface="+mn-cs"/>
            </a:rPr>
            <a:t>H1,1: D_Trend_linear &gt; 0, H0,1: D_Trend_linear &lt;= 0</a:t>
          </a:r>
          <a:endParaRPr lang="de-DE">
            <a:effectLst/>
          </a:endParaRPr>
        </a:p>
        <a:p>
          <a:pPr eaLnBrk="1" fontAlgn="auto" latinLnBrk="0" hangingPunct="1"/>
          <a:r>
            <a:rPr lang="de-DE" sz="1100" baseline="0">
              <a:solidFill>
                <a:schemeClr val="dk1"/>
              </a:solidFill>
              <a:effectLst/>
              <a:latin typeface="+mn-lt"/>
              <a:ea typeface="+mn-ea"/>
              <a:cs typeface="+mn-cs"/>
            </a:rPr>
            <a:t>H0,2: D_Trend_quadr = 0, H1,2: D =/= 0</a:t>
          </a:r>
          <a:endParaRPr lang="de-DE">
            <a:effectLst/>
          </a:endParaRPr>
        </a:p>
      </xdr:txBody>
    </xdr:sp>
    <xdr:clientData/>
  </xdr:twoCellAnchor>
  <xdr:twoCellAnchor editAs="oneCell">
    <xdr:from>
      <xdr:col>12</xdr:col>
      <xdr:colOff>171450</xdr:colOff>
      <xdr:row>1</xdr:row>
      <xdr:rowOff>123825</xdr:rowOff>
    </xdr:from>
    <xdr:to>
      <xdr:col>20</xdr:col>
      <xdr:colOff>180125</xdr:colOff>
      <xdr:row>18</xdr:row>
      <xdr:rowOff>190087</xdr:rowOff>
    </xdr:to>
    <xdr:pic>
      <xdr:nvPicPr>
        <xdr:cNvPr id="3" name="Grafik 2">
          <a:extLst>
            <a:ext uri="{FF2B5EF4-FFF2-40B4-BE49-F238E27FC236}">
              <a16:creationId xmlns:a16="http://schemas.microsoft.com/office/drawing/2014/main" id="{FEEEDDC5-436A-4A95-9065-368848BF4375}"/>
            </a:ext>
          </a:extLst>
        </xdr:cNvPr>
        <xdr:cNvPicPr>
          <a:picLocks noChangeAspect="1"/>
        </xdr:cNvPicPr>
      </xdr:nvPicPr>
      <xdr:blipFill>
        <a:blip xmlns:r="http://schemas.openxmlformats.org/officeDocument/2006/relationships" r:embed="rId1"/>
        <a:stretch>
          <a:fillRect/>
        </a:stretch>
      </xdr:blipFill>
      <xdr:spPr>
        <a:xfrm>
          <a:off x="9525000" y="314325"/>
          <a:ext cx="6800000" cy="3304762"/>
        </a:xfrm>
        <a:prstGeom prst="rect">
          <a:avLst/>
        </a:prstGeom>
      </xdr:spPr>
    </xdr:pic>
    <xdr:clientData/>
  </xdr:twoCellAnchor>
  <xdr:twoCellAnchor>
    <xdr:from>
      <xdr:col>3</xdr:col>
      <xdr:colOff>409575</xdr:colOff>
      <xdr:row>31</xdr:row>
      <xdr:rowOff>38100</xdr:rowOff>
    </xdr:from>
    <xdr:to>
      <xdr:col>10</xdr:col>
      <xdr:colOff>447675</xdr:colOff>
      <xdr:row>49</xdr:row>
      <xdr:rowOff>138113</xdr:rowOff>
    </xdr:to>
    <xdr:graphicFrame macro="">
      <xdr:nvGraphicFramePr>
        <xdr:cNvPr id="4" name="Diagramm 3">
          <a:extLst>
            <a:ext uri="{FF2B5EF4-FFF2-40B4-BE49-F238E27FC236}">
              <a16:creationId xmlns:a16="http://schemas.microsoft.com/office/drawing/2014/main" id="{2716EDCE-E1CB-45F2-BB38-50416CC2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219076</xdr:colOff>
      <xdr:row>38</xdr:row>
      <xdr:rowOff>157164</xdr:rowOff>
    </xdr:from>
    <xdr:to>
      <xdr:col>10</xdr:col>
      <xdr:colOff>400051</xdr:colOff>
      <xdr:row>38</xdr:row>
      <xdr:rowOff>157164</xdr:rowOff>
    </xdr:to>
    <xdr:cxnSp macro="">
      <xdr:nvCxnSpPr>
        <xdr:cNvPr id="5" name="Gerader Verbinder 4">
          <a:extLst>
            <a:ext uri="{FF2B5EF4-FFF2-40B4-BE49-F238E27FC236}">
              <a16:creationId xmlns:a16="http://schemas.microsoft.com/office/drawing/2014/main" id="{4460287E-B195-4896-A83D-896D6C961724}"/>
            </a:ext>
          </a:extLst>
        </xdr:cNvPr>
        <xdr:cNvCxnSpPr/>
      </xdr:nvCxnSpPr>
      <xdr:spPr>
        <a:xfrm>
          <a:off x="3476626" y="7396164"/>
          <a:ext cx="47529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41</xdr:row>
      <xdr:rowOff>152400</xdr:rowOff>
    </xdr:from>
    <xdr:to>
      <xdr:col>7</xdr:col>
      <xdr:colOff>295275</xdr:colOff>
      <xdr:row>44</xdr:row>
      <xdr:rowOff>28575</xdr:rowOff>
    </xdr:to>
    <xdr:cxnSp macro="">
      <xdr:nvCxnSpPr>
        <xdr:cNvPr id="7" name="Gerader Verbinder 6">
          <a:extLst>
            <a:ext uri="{FF2B5EF4-FFF2-40B4-BE49-F238E27FC236}">
              <a16:creationId xmlns:a16="http://schemas.microsoft.com/office/drawing/2014/main" id="{8960D1E4-DC10-4A5E-8ED8-894575E0999D}"/>
            </a:ext>
          </a:extLst>
        </xdr:cNvPr>
        <xdr:cNvCxnSpPr/>
      </xdr:nvCxnSpPr>
      <xdr:spPr>
        <a:xfrm flipV="1">
          <a:off x="4276725" y="7962900"/>
          <a:ext cx="1562100" cy="44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36</xdr:row>
      <xdr:rowOff>152400</xdr:rowOff>
    </xdr:from>
    <xdr:to>
      <xdr:col>9</xdr:col>
      <xdr:colOff>295275</xdr:colOff>
      <xdr:row>41</xdr:row>
      <xdr:rowOff>161926</xdr:rowOff>
    </xdr:to>
    <xdr:cxnSp macro="">
      <xdr:nvCxnSpPr>
        <xdr:cNvPr id="31" name="Gerader Verbinder 30">
          <a:extLst>
            <a:ext uri="{FF2B5EF4-FFF2-40B4-BE49-F238E27FC236}">
              <a16:creationId xmlns:a16="http://schemas.microsoft.com/office/drawing/2014/main" id="{7525C862-D010-4B16-A80B-A94975B3AFF8}"/>
            </a:ext>
          </a:extLst>
        </xdr:cNvPr>
        <xdr:cNvCxnSpPr/>
      </xdr:nvCxnSpPr>
      <xdr:spPr>
        <a:xfrm flipV="1">
          <a:off x="5810250" y="7010400"/>
          <a:ext cx="1552575" cy="9620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3:T203"/>
  <sheetViews>
    <sheetView topLeftCell="A19" workbookViewId="0">
      <selection activeCell="L35" sqref="L35:N36"/>
    </sheetView>
  </sheetViews>
  <sheetFormatPr baseColWidth="10" defaultRowHeight="15" x14ac:dyDescent="0.25"/>
  <cols>
    <col min="3" max="3" width="15.5703125" customWidth="1"/>
    <col min="7" max="7" width="14.28515625" customWidth="1"/>
    <col min="8" max="8" width="15" customWidth="1"/>
    <col min="12" max="12" width="12" bestFit="1" customWidth="1"/>
    <col min="17" max="17" width="15" customWidth="1"/>
    <col min="19" max="19" width="20.42578125" customWidth="1"/>
  </cols>
  <sheetData>
    <row r="23" spans="1:20" x14ac:dyDescent="0.25">
      <c r="A23" t="s">
        <v>0</v>
      </c>
      <c r="B23" t="s">
        <v>1</v>
      </c>
      <c r="C23" t="s">
        <v>5</v>
      </c>
    </row>
    <row r="24" spans="1:20" x14ac:dyDescent="0.25">
      <c r="A24">
        <v>1</v>
      </c>
      <c r="B24" t="s">
        <v>2</v>
      </c>
      <c r="C24">
        <v>0.38790000000000002</v>
      </c>
      <c r="K24" t="s">
        <v>13</v>
      </c>
    </row>
    <row r="25" spans="1:20"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33</v>
      </c>
      <c r="R25" s="2" t="s">
        <v>34</v>
      </c>
      <c r="S25" s="7" t="s">
        <v>24</v>
      </c>
    </row>
    <row r="26" spans="1:20"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c r="P26" s="4"/>
      <c r="Q26" s="4"/>
      <c r="R26" s="6"/>
    </row>
    <row r="27" spans="1:20"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c r="P27" s="5"/>
      <c r="Q27" s="5"/>
      <c r="R27" s="5"/>
      <c r="S27" s="1"/>
    </row>
    <row r="28" spans="1:20" x14ac:dyDescent="0.25">
      <c r="A28">
        <v>5</v>
      </c>
      <c r="B28" t="s">
        <v>2</v>
      </c>
      <c r="C28">
        <v>0.52590000000000003</v>
      </c>
      <c r="E28" t="s">
        <v>9</v>
      </c>
      <c r="F28">
        <f>COUNT($C$24:$C$83)</f>
        <v>60</v>
      </c>
      <c r="G28">
        <f>COUNT($C$84:$C$143)</f>
        <v>60</v>
      </c>
      <c r="H28">
        <f>COUNT($C$144:$C$203)</f>
        <v>60</v>
      </c>
    </row>
    <row r="29" spans="1:20"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0" x14ac:dyDescent="0.25">
      <c r="A30">
        <v>7</v>
      </c>
      <c r="B30" t="s">
        <v>2</v>
      </c>
      <c r="C30">
        <v>0.59219999999999995</v>
      </c>
    </row>
    <row r="31" spans="1:20" ht="30" x14ac:dyDescent="0.25">
      <c r="A31">
        <v>8</v>
      </c>
      <c r="B31" t="s">
        <v>2</v>
      </c>
      <c r="C31">
        <v>0.247</v>
      </c>
      <c r="N31" s="1" t="s">
        <v>26</v>
      </c>
      <c r="O31" s="2" t="s">
        <v>27</v>
      </c>
      <c r="P31" s="2" t="s">
        <v>28</v>
      </c>
      <c r="Q31" s="8" t="s">
        <v>29</v>
      </c>
      <c r="R31" s="8" t="s">
        <v>30</v>
      </c>
      <c r="S31" s="1" t="s">
        <v>31</v>
      </c>
      <c r="T31" s="1" t="s">
        <v>32</v>
      </c>
    </row>
    <row r="32" spans="1:20" x14ac:dyDescent="0.25">
      <c r="A32">
        <v>9</v>
      </c>
      <c r="B32" t="s">
        <v>2</v>
      </c>
      <c r="C32">
        <v>0.36259999999999998</v>
      </c>
      <c r="N32">
        <v>1</v>
      </c>
      <c r="O32" s="9"/>
      <c r="P32" s="4"/>
      <c r="Q32" s="4"/>
      <c r="R32" s="4"/>
    </row>
    <row r="33" spans="1:20" x14ac:dyDescent="0.25">
      <c r="A33">
        <v>10</v>
      </c>
      <c r="B33" t="s">
        <v>2</v>
      </c>
      <c r="C33">
        <v>0.41089999999999999</v>
      </c>
      <c r="N33" s="1">
        <v>2</v>
      </c>
      <c r="O33" s="10"/>
      <c r="P33" s="5"/>
      <c r="Q33" s="5"/>
      <c r="R33" s="5"/>
      <c r="S33" s="1"/>
      <c r="T33" s="1"/>
    </row>
    <row r="34" spans="1:20" x14ac:dyDescent="0.25">
      <c r="A34">
        <v>11</v>
      </c>
      <c r="B34" t="s">
        <v>2</v>
      </c>
      <c r="C34">
        <v>0.74480000000000002</v>
      </c>
    </row>
    <row r="35" spans="1:20" x14ac:dyDescent="0.25">
      <c r="A35">
        <v>12</v>
      </c>
      <c r="B35" t="s">
        <v>2</v>
      </c>
      <c r="C35">
        <v>0.57199999999999995</v>
      </c>
    </row>
    <row r="36" spans="1:20" x14ac:dyDescent="0.25">
      <c r="A36">
        <v>13</v>
      </c>
      <c r="B36" t="s">
        <v>2</v>
      </c>
      <c r="C36">
        <v>0.58020000000000005</v>
      </c>
    </row>
    <row r="37" spans="1:20" x14ac:dyDescent="0.25">
      <c r="A37">
        <v>14</v>
      </c>
      <c r="B37" t="s">
        <v>2</v>
      </c>
      <c r="C37">
        <v>0.52210000000000001</v>
      </c>
    </row>
    <row r="38" spans="1:20" x14ac:dyDescent="0.25">
      <c r="A38">
        <v>15</v>
      </c>
      <c r="B38" t="s">
        <v>2</v>
      </c>
      <c r="C38">
        <v>0.38879999999999998</v>
      </c>
    </row>
    <row r="39" spans="1:20" x14ac:dyDescent="0.25">
      <c r="A39">
        <v>16</v>
      </c>
      <c r="B39" t="s">
        <v>2</v>
      </c>
      <c r="C39">
        <v>0.85740000000000005</v>
      </c>
    </row>
    <row r="40" spans="1:20" x14ac:dyDescent="0.25">
      <c r="A40">
        <v>17</v>
      </c>
      <c r="B40" t="s">
        <v>2</v>
      </c>
      <c r="C40">
        <v>0.59960000000000002</v>
      </c>
    </row>
    <row r="41" spans="1:20" x14ac:dyDescent="0.25">
      <c r="A41">
        <v>18</v>
      </c>
      <c r="B41" t="s">
        <v>2</v>
      </c>
      <c r="C41">
        <v>0.1067</v>
      </c>
    </row>
    <row r="42" spans="1:20" x14ac:dyDescent="0.25">
      <c r="A42">
        <v>19</v>
      </c>
      <c r="B42" t="s">
        <v>2</v>
      </c>
      <c r="C42">
        <v>0.64029999999999998</v>
      </c>
    </row>
    <row r="43" spans="1:20" x14ac:dyDescent="0.25">
      <c r="A43">
        <v>20</v>
      </c>
      <c r="B43" t="s">
        <v>2</v>
      </c>
      <c r="C43">
        <v>0.40539999999999998</v>
      </c>
    </row>
    <row r="44" spans="1:20" x14ac:dyDescent="0.25">
      <c r="A44">
        <v>21</v>
      </c>
      <c r="B44" t="s">
        <v>2</v>
      </c>
      <c r="C44">
        <v>0.28639999999999999</v>
      </c>
    </row>
    <row r="45" spans="1:20" x14ac:dyDescent="0.25">
      <c r="A45">
        <v>22</v>
      </c>
      <c r="B45" t="s">
        <v>2</v>
      </c>
      <c r="C45">
        <v>0.45639999999999997</v>
      </c>
    </row>
    <row r="46" spans="1:20" x14ac:dyDescent="0.25">
      <c r="A46">
        <v>23</v>
      </c>
      <c r="B46" t="s">
        <v>2</v>
      </c>
      <c r="C46">
        <v>0.29480000000000001</v>
      </c>
    </row>
    <row r="47" spans="1:20" x14ac:dyDescent="0.25">
      <c r="A47">
        <v>24</v>
      </c>
      <c r="B47" t="s">
        <v>2</v>
      </c>
      <c r="C47">
        <v>0.35420000000000001</v>
      </c>
    </row>
    <row r="48" spans="1:20"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U203"/>
  <sheetViews>
    <sheetView tabSelected="1" topLeftCell="A34" workbookViewId="0">
      <selection activeCell="D21" sqref="D21"/>
    </sheetView>
  </sheetViews>
  <sheetFormatPr baseColWidth="10" defaultRowHeight="15" x14ac:dyDescent="0.25"/>
  <cols>
    <col min="3" max="3" width="15.5703125" customWidth="1"/>
    <col min="7" max="7" width="14.28515625" customWidth="1"/>
    <col min="8" max="8" width="15" customWidth="1"/>
    <col min="12" max="12" width="12" bestFit="1" customWidth="1"/>
    <col min="19" max="19" width="20.42578125" customWidth="1"/>
  </cols>
  <sheetData>
    <row r="23" spans="1:21" x14ac:dyDescent="0.25">
      <c r="A23" t="s">
        <v>0</v>
      </c>
      <c r="B23" t="s">
        <v>1</v>
      </c>
      <c r="C23" t="s">
        <v>5</v>
      </c>
    </row>
    <row r="24" spans="1:21" x14ac:dyDescent="0.25">
      <c r="A24">
        <v>1</v>
      </c>
      <c r="B24" t="s">
        <v>2</v>
      </c>
      <c r="C24">
        <v>0.38790000000000002</v>
      </c>
      <c r="K24" t="s">
        <v>13</v>
      </c>
    </row>
    <row r="25" spans="1:21"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21</v>
      </c>
      <c r="R25" s="2" t="s">
        <v>22</v>
      </c>
      <c r="S25" s="7" t="s">
        <v>24</v>
      </c>
    </row>
    <row r="26" spans="1:21" x14ac:dyDescent="0.25">
      <c r="A26">
        <v>3</v>
      </c>
      <c r="B26" t="s">
        <v>2</v>
      </c>
      <c r="C26">
        <v>0.81169999999999998</v>
      </c>
      <c r="E26" t="s">
        <v>7</v>
      </c>
      <c r="F26">
        <f>AVERAGE($C$24:$C$83)</f>
        <v>0.51312499999999994</v>
      </c>
      <c r="G26">
        <f>AVERAGE($C$84:$C$143)</f>
        <v>0.94305666666666643</v>
      </c>
      <c r="H26">
        <f>AVERAGE($C$144:$C$203)</f>
        <v>1.8970116666666668</v>
      </c>
      <c r="J26">
        <v>1</v>
      </c>
      <c r="K26" s="3">
        <v>-1</v>
      </c>
      <c r="L26" s="3">
        <v>0.5</v>
      </c>
      <c r="M26" s="3">
        <v>0.5</v>
      </c>
      <c r="N26" s="3">
        <f>SUM(K26:M26)</f>
        <v>0</v>
      </c>
      <c r="O26" s="3">
        <f>SUMPRODUCT($F$26:$H$26,K26:M26)</f>
        <v>0.90690916666666666</v>
      </c>
      <c r="P26" s="4">
        <f>O26/(L$29*SQRT((K26^2+L26^2+M26^2)/F$28))</f>
        <v>30.110968409616284</v>
      </c>
      <c r="Q26" s="4">
        <f>_xlfn.T.INV(1-0.05,SUM($F$28:$H$28)-3)</f>
        <v>1.65350800180123</v>
      </c>
      <c r="R26" s="6">
        <f>_xlfn.T.DIST.RT(P26,SUM($F$28:$H$28)-3)</f>
        <v>7.4437499614964053E-72</v>
      </c>
      <c r="S26" t="s">
        <v>25</v>
      </c>
    </row>
    <row r="27" spans="1:21" x14ac:dyDescent="0.25">
      <c r="A27">
        <v>4</v>
      </c>
      <c r="B27" t="s">
        <v>2</v>
      </c>
      <c r="C27">
        <v>0.5141</v>
      </c>
      <c r="E27" t="s">
        <v>8</v>
      </c>
      <c r="F27">
        <f>_xlfn.STDEV.S($C$24:$C$83)</f>
        <v>0.18207562093066756</v>
      </c>
      <c r="G27">
        <f>_xlfn.STDEV.S($C$84:$C$143)</f>
        <v>0.17659509213161204</v>
      </c>
      <c r="H27">
        <f>_xlfn.STDEV.S($C$144:$C$203)</f>
        <v>0.21099857585804552</v>
      </c>
      <c r="J27" s="1">
        <v>2</v>
      </c>
      <c r="K27" s="2">
        <v>0</v>
      </c>
      <c r="L27" s="2">
        <v>-1</v>
      </c>
      <c r="M27" s="2">
        <v>1</v>
      </c>
      <c r="N27" s="2">
        <f>SUM(K27:M27)</f>
        <v>0</v>
      </c>
      <c r="O27" s="2">
        <f>SUMPRODUCT($F$26:$H$26,K27:M27)</f>
        <v>0.95395500000000033</v>
      </c>
      <c r="P27" s="5">
        <f>O27/(L$29*SQRT((K27^2+L27^2+M27^2)/F$28))</f>
        <v>27.429598581947001</v>
      </c>
      <c r="Q27" s="5">
        <f>_xlfn.T.INV(1-0.05,SUM($F$28:$H$28)-3)</f>
        <v>1.65350800180123</v>
      </c>
      <c r="R27" s="5">
        <f>_xlfn.T.DIST.RT(P27,SUM($F$28:$H$28)-3)</f>
        <v>6.0537569310788303E-66</v>
      </c>
      <c r="S27" s="1" t="s">
        <v>25</v>
      </c>
    </row>
    <row r="28" spans="1:21" x14ac:dyDescent="0.25">
      <c r="A28">
        <v>5</v>
      </c>
      <c r="B28" t="s">
        <v>2</v>
      </c>
      <c r="C28">
        <v>0.52590000000000003</v>
      </c>
      <c r="E28" t="s">
        <v>9</v>
      </c>
      <c r="F28">
        <f>COUNT($C$24:$C$83)</f>
        <v>60</v>
      </c>
      <c r="G28">
        <f>COUNT($C$84:$C$143)</f>
        <v>60</v>
      </c>
      <c r="H28">
        <f>COUNT($C$144:$C$203)</f>
        <v>60</v>
      </c>
    </row>
    <row r="29" spans="1:21"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21" x14ac:dyDescent="0.25">
      <c r="A30">
        <v>7</v>
      </c>
      <c r="B30" t="s">
        <v>2</v>
      </c>
      <c r="C30">
        <v>0.59219999999999995</v>
      </c>
    </row>
    <row r="31" spans="1:21" ht="30" x14ac:dyDescent="0.25">
      <c r="A31">
        <v>8</v>
      </c>
      <c r="B31" t="s">
        <v>2</v>
      </c>
      <c r="C31">
        <v>0.247</v>
      </c>
      <c r="N31" s="1" t="s">
        <v>26</v>
      </c>
      <c r="O31" s="2" t="s">
        <v>27</v>
      </c>
      <c r="P31" s="2" t="s">
        <v>28</v>
      </c>
      <c r="Q31" s="8" t="s">
        <v>29</v>
      </c>
      <c r="R31" s="8" t="s">
        <v>30</v>
      </c>
      <c r="S31" s="1" t="s">
        <v>31</v>
      </c>
      <c r="T31" s="1" t="s">
        <v>32</v>
      </c>
    </row>
    <row r="32" spans="1:21" x14ac:dyDescent="0.25">
      <c r="A32">
        <v>9</v>
      </c>
      <c r="B32" t="s">
        <v>2</v>
      </c>
      <c r="C32">
        <v>0.36259999999999998</v>
      </c>
      <c r="N32">
        <v>1</v>
      </c>
      <c r="O32" s="9">
        <f>O26/L$29</f>
        <v>4.7609621363882688</v>
      </c>
      <c r="P32" s="4">
        <f>SQRT(SUM(S32:T32)/PRODUCT(S32:T32)+O32^2/(2*SUM(S32:T32)))</f>
        <v>0.29658594624737716</v>
      </c>
      <c r="Q32" s="4">
        <f>O32-1.96*P32</f>
        <v>4.1796536817434093</v>
      </c>
      <c r="R32" s="4">
        <f>O32+1.96*P32</f>
        <v>5.3422705910331283</v>
      </c>
      <c r="S32">
        <f>F28</f>
        <v>60</v>
      </c>
      <c r="T32">
        <f>SUM(G28:H28)</f>
        <v>120</v>
      </c>
      <c r="U32">
        <f>(R32-Q32)/2</f>
        <v>0.58130845464485947</v>
      </c>
    </row>
    <row r="33" spans="1:21" x14ac:dyDescent="0.25">
      <c r="A33">
        <v>10</v>
      </c>
      <c r="B33" t="s">
        <v>2</v>
      </c>
      <c r="C33">
        <v>0.41089999999999999</v>
      </c>
      <c r="N33" s="1">
        <v>2</v>
      </c>
      <c r="O33" s="10">
        <f>O27/L$29</f>
        <v>5.0079366288813629</v>
      </c>
      <c r="P33" s="5">
        <f>SQRT(SUM(S33:T33)/PRODUCT(S33:T33)+O33^2/(2*SUM(S33:T33)))</f>
        <v>0.37125591622048948</v>
      </c>
      <c r="Q33" s="5">
        <f>O33-1.96*P33</f>
        <v>4.2802750330892039</v>
      </c>
      <c r="R33" s="5">
        <f>O33+1.96*P33</f>
        <v>5.735598224673522</v>
      </c>
      <c r="S33" s="1">
        <f>G28</f>
        <v>60</v>
      </c>
      <c r="T33" s="1">
        <f>H28</f>
        <v>60</v>
      </c>
      <c r="U33">
        <f>(R33-Q33)/2</f>
        <v>0.72766159579215905</v>
      </c>
    </row>
    <row r="34" spans="1:21" x14ac:dyDescent="0.25">
      <c r="A34">
        <v>11</v>
      </c>
      <c r="B34" t="s">
        <v>2</v>
      </c>
      <c r="C34">
        <v>0.74480000000000002</v>
      </c>
    </row>
    <row r="35" spans="1:21" x14ac:dyDescent="0.25">
      <c r="A35">
        <v>12</v>
      </c>
      <c r="B35" t="s">
        <v>2</v>
      </c>
      <c r="C35">
        <v>0.57199999999999995</v>
      </c>
      <c r="P35" s="12">
        <f>SQRT((S32+T32)/(S32*T32)+(O32^2)/(2*(S32+T32)))</f>
        <v>0.29658594624737716</v>
      </c>
    </row>
    <row r="36" spans="1:21" x14ac:dyDescent="0.25">
      <c r="A36">
        <v>13</v>
      </c>
      <c r="B36" t="s">
        <v>2</v>
      </c>
      <c r="C36">
        <v>0.58020000000000005</v>
      </c>
    </row>
    <row r="37" spans="1:21" x14ac:dyDescent="0.25">
      <c r="A37">
        <v>14</v>
      </c>
      <c r="B37" t="s">
        <v>2</v>
      </c>
      <c r="C37">
        <v>0.52210000000000001</v>
      </c>
    </row>
    <row r="38" spans="1:21" x14ac:dyDescent="0.25">
      <c r="A38">
        <v>15</v>
      </c>
      <c r="B38" t="s">
        <v>2</v>
      </c>
      <c r="C38">
        <v>0.38879999999999998</v>
      </c>
    </row>
    <row r="39" spans="1:21" x14ac:dyDescent="0.25">
      <c r="A39">
        <v>16</v>
      </c>
      <c r="B39" t="s">
        <v>2</v>
      </c>
      <c r="C39">
        <v>0.85740000000000005</v>
      </c>
    </row>
    <row r="40" spans="1:21" x14ac:dyDescent="0.25">
      <c r="A40">
        <v>17</v>
      </c>
      <c r="B40" t="s">
        <v>2</v>
      </c>
      <c r="C40">
        <v>0.59960000000000002</v>
      </c>
    </row>
    <row r="41" spans="1:21" x14ac:dyDescent="0.25">
      <c r="A41">
        <v>18</v>
      </c>
      <c r="B41" t="s">
        <v>2</v>
      </c>
      <c r="C41">
        <v>0.1067</v>
      </c>
    </row>
    <row r="42" spans="1:21" x14ac:dyDescent="0.25">
      <c r="A42">
        <v>19</v>
      </c>
      <c r="B42" t="s">
        <v>2</v>
      </c>
      <c r="C42">
        <v>0.64029999999999998</v>
      </c>
    </row>
    <row r="43" spans="1:21" x14ac:dyDescent="0.25">
      <c r="A43">
        <v>20</v>
      </c>
      <c r="B43" t="s">
        <v>2</v>
      </c>
      <c r="C43">
        <v>0.40539999999999998</v>
      </c>
    </row>
    <row r="44" spans="1:21" x14ac:dyDescent="0.25">
      <c r="A44">
        <v>21</v>
      </c>
      <c r="B44" t="s">
        <v>2</v>
      </c>
      <c r="C44">
        <v>0.28639999999999999</v>
      </c>
    </row>
    <row r="45" spans="1:21" x14ac:dyDescent="0.25">
      <c r="A45">
        <v>22</v>
      </c>
      <c r="B45" t="s">
        <v>2</v>
      </c>
      <c r="C45">
        <v>0.45639999999999997</v>
      </c>
    </row>
    <row r="46" spans="1:21" x14ac:dyDescent="0.25">
      <c r="A46">
        <v>23</v>
      </c>
      <c r="B46" t="s">
        <v>2</v>
      </c>
      <c r="C46">
        <v>0.29480000000000001</v>
      </c>
    </row>
    <row r="47" spans="1:21" x14ac:dyDescent="0.25">
      <c r="A47">
        <v>24</v>
      </c>
      <c r="B47" t="s">
        <v>2</v>
      </c>
      <c r="C47">
        <v>0.35420000000000001</v>
      </c>
    </row>
    <row r="48" spans="1:21"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8BA1-2D37-4002-906C-A7EAAC4731F5}">
  <dimension ref="A23:S203"/>
  <sheetViews>
    <sheetView topLeftCell="A31" workbookViewId="0">
      <selection activeCell="Q26" sqref="Q26"/>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c r="P26" s="4"/>
      <c r="Q26" s="4"/>
      <c r="R26" s="6"/>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c r="P27" s="5"/>
      <c r="Q27" s="5"/>
      <c r="R27" s="5"/>
      <c r="S27" s="1"/>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3:S203"/>
  <sheetViews>
    <sheetView topLeftCell="A22" workbookViewId="0">
      <selection activeCell="I54" sqref="I54"/>
    </sheetView>
  </sheetViews>
  <sheetFormatPr baseColWidth="10" defaultRowHeight="15" x14ac:dyDescent="0.25"/>
  <cols>
    <col min="3" max="3" width="14.5703125" customWidth="1"/>
    <col min="19" max="19" width="21.85546875" customWidth="1"/>
  </cols>
  <sheetData>
    <row r="23" spans="1:19" x14ac:dyDescent="0.25">
      <c r="A23" t="s">
        <v>0</v>
      </c>
      <c r="B23" t="s">
        <v>1</v>
      </c>
      <c r="C23" t="s">
        <v>5</v>
      </c>
    </row>
    <row r="24" spans="1:19" x14ac:dyDescent="0.25">
      <c r="A24">
        <v>1</v>
      </c>
      <c r="B24" t="s">
        <v>2</v>
      </c>
      <c r="C24">
        <v>0.38790000000000002</v>
      </c>
      <c r="K24" t="s">
        <v>13</v>
      </c>
    </row>
    <row r="25" spans="1:19" x14ac:dyDescent="0.25">
      <c r="A25">
        <v>2</v>
      </c>
      <c r="B25" t="s">
        <v>2</v>
      </c>
      <c r="C25">
        <v>0.45400000000000001</v>
      </c>
      <c r="F25" t="s">
        <v>6</v>
      </c>
      <c r="G25" t="s">
        <v>11</v>
      </c>
      <c r="H25" t="s">
        <v>12</v>
      </c>
      <c r="J25" s="1" t="s">
        <v>14</v>
      </c>
      <c r="K25" s="2" t="s">
        <v>15</v>
      </c>
      <c r="L25" s="2" t="s">
        <v>16</v>
      </c>
      <c r="M25" s="2" t="s">
        <v>17</v>
      </c>
      <c r="N25" s="2" t="s">
        <v>18</v>
      </c>
      <c r="O25" s="2" t="s">
        <v>19</v>
      </c>
      <c r="P25" s="2" t="s">
        <v>20</v>
      </c>
      <c r="Q25" s="2" t="s">
        <v>37</v>
      </c>
      <c r="R25" s="2" t="s">
        <v>22</v>
      </c>
      <c r="S25" s="7" t="s">
        <v>24</v>
      </c>
    </row>
    <row r="26" spans="1:19" x14ac:dyDescent="0.25">
      <c r="A26">
        <v>3</v>
      </c>
      <c r="B26" t="s">
        <v>2</v>
      </c>
      <c r="C26">
        <v>0.81169999999999998</v>
      </c>
      <c r="E26" t="s">
        <v>7</v>
      </c>
      <c r="F26">
        <f>AVERAGE($C$24:$C$83)</f>
        <v>0.51312499999999994</v>
      </c>
      <c r="G26">
        <f>AVERAGE($C$84:$C$143)</f>
        <v>0.94305666666666643</v>
      </c>
      <c r="H26">
        <f>AVERAGE($C$144:$C$203)</f>
        <v>1.8970116666666668</v>
      </c>
      <c r="J26" t="s">
        <v>35</v>
      </c>
      <c r="K26" s="3">
        <v>1</v>
      </c>
      <c r="L26" s="3">
        <v>0</v>
      </c>
      <c r="M26" s="3">
        <v>-1</v>
      </c>
      <c r="N26" s="3">
        <f>SUM(K26:M26)</f>
        <v>0</v>
      </c>
      <c r="O26" s="3">
        <f>SUMPRODUCT($F$26:$H$26,K26:M26)</f>
        <v>-1.3838866666666667</v>
      </c>
      <c r="P26" s="4">
        <f>O26/(L$29*SQRT((K26^2+L26^2+M26^2)/F$28))</f>
        <v>-39.791662866251919</v>
      </c>
      <c r="Q26" s="4">
        <f>_xlfn.T.INV(1-0.05,SUM($F$28:$H$28)-3)</f>
        <v>1.65350800180123</v>
      </c>
      <c r="R26" s="6">
        <f>_xlfn.T.DIST(P26,SUM($F$28:$H$28)-3,TRUE)</f>
        <v>1.6165649598982169E-90</v>
      </c>
      <c r="S26" t="s">
        <v>25</v>
      </c>
    </row>
    <row r="27" spans="1:19" x14ac:dyDescent="0.25">
      <c r="A27">
        <v>4</v>
      </c>
      <c r="B27" t="s">
        <v>2</v>
      </c>
      <c r="C27">
        <v>0.5141</v>
      </c>
      <c r="E27" t="s">
        <v>8</v>
      </c>
      <c r="F27">
        <f>_xlfn.STDEV.S($C$24:$C$83)</f>
        <v>0.18207562093066756</v>
      </c>
      <c r="G27">
        <f>_xlfn.STDEV.S($C$84:$C$143)</f>
        <v>0.17659509213161204</v>
      </c>
      <c r="H27">
        <f>_xlfn.STDEV.S($C$144:$C$203)</f>
        <v>0.21099857585804552</v>
      </c>
      <c r="J27" s="1" t="s">
        <v>36</v>
      </c>
      <c r="K27" s="2">
        <v>0.5</v>
      </c>
      <c r="L27" s="2">
        <v>-1</v>
      </c>
      <c r="M27" s="2">
        <v>0.5</v>
      </c>
      <c r="N27" s="2">
        <f>SUM(K27:M27)</f>
        <v>0</v>
      </c>
      <c r="O27" s="2">
        <f>SUMPRODUCT($F$26:$H$26,K27:M27)</f>
        <v>0.26201166666666698</v>
      </c>
      <c r="P27" s="5">
        <f>O27/(L$29*SQRT((K27^2+L27^2+M27^2)/F$28))</f>
        <v>8.6992449827675742</v>
      </c>
      <c r="Q27" s="11">
        <f>_xlfn.T.INV.2T(0.05,177)</f>
        <v>1.9734572015938039</v>
      </c>
      <c r="R27" s="5">
        <f>_xlfn.T.DIST.2T(P27,177)</f>
        <v>2.2502367934595399E-15</v>
      </c>
      <c r="S27" s="1" t="s">
        <v>25</v>
      </c>
    </row>
    <row r="28" spans="1:19" x14ac:dyDescent="0.25">
      <c r="A28">
        <v>5</v>
      </c>
      <c r="B28" t="s">
        <v>2</v>
      </c>
      <c r="C28">
        <v>0.52590000000000003</v>
      </c>
      <c r="E28" t="s">
        <v>9</v>
      </c>
      <c r="F28">
        <f>COUNT($C$24:$C$83)</f>
        <v>60</v>
      </c>
      <c r="G28">
        <f>COUNT($C$84:$C$143)</f>
        <v>60</v>
      </c>
      <c r="H28">
        <f>COUNT($C$144:$C$203)</f>
        <v>60</v>
      </c>
    </row>
    <row r="29" spans="1:19" x14ac:dyDescent="0.25">
      <c r="A29">
        <v>6</v>
      </c>
      <c r="B29" t="s">
        <v>2</v>
      </c>
      <c r="C29">
        <v>0.84299999999999997</v>
      </c>
      <c r="E29" t="s">
        <v>10</v>
      </c>
      <c r="F29">
        <f>_xlfn.CONFIDENCE.T(0.05,F27,F28)</f>
        <v>4.7035120393893078E-2</v>
      </c>
      <c r="G29">
        <f t="shared" ref="G29:H29" si="0">_xlfn.CONFIDENCE.T(0.05,G27,G28)</f>
        <v>4.5619349679680142E-2</v>
      </c>
      <c r="H29">
        <f t="shared" si="0"/>
        <v>5.4506711923845284E-2</v>
      </c>
      <c r="K29" t="s">
        <v>23</v>
      </c>
      <c r="L29">
        <f>SQRT((F27^2+G27^2+H27^2)/3)</f>
        <v>0.19048863248357198</v>
      </c>
    </row>
    <row r="30" spans="1:19" x14ac:dyDescent="0.25">
      <c r="A30">
        <v>7</v>
      </c>
      <c r="B30" t="s">
        <v>2</v>
      </c>
      <c r="C30">
        <v>0.59219999999999995</v>
      </c>
    </row>
    <row r="31" spans="1:19" x14ac:dyDescent="0.25">
      <c r="A31">
        <v>8</v>
      </c>
      <c r="B31" t="s">
        <v>2</v>
      </c>
      <c r="C31">
        <v>0.247</v>
      </c>
    </row>
    <row r="32" spans="1:19" x14ac:dyDescent="0.25">
      <c r="A32">
        <v>9</v>
      </c>
      <c r="B32" t="s">
        <v>2</v>
      </c>
      <c r="C32">
        <v>0.36259999999999998</v>
      </c>
    </row>
    <row r="33" spans="1:3" x14ac:dyDescent="0.25">
      <c r="A33">
        <v>10</v>
      </c>
      <c r="B33" t="s">
        <v>2</v>
      </c>
      <c r="C33">
        <v>0.41089999999999999</v>
      </c>
    </row>
    <row r="34" spans="1:3" x14ac:dyDescent="0.25">
      <c r="A34">
        <v>11</v>
      </c>
      <c r="B34" t="s">
        <v>2</v>
      </c>
      <c r="C34">
        <v>0.74480000000000002</v>
      </c>
    </row>
    <row r="35" spans="1:3" x14ac:dyDescent="0.25">
      <c r="A35">
        <v>12</v>
      </c>
      <c r="B35" t="s">
        <v>2</v>
      </c>
      <c r="C35">
        <v>0.57199999999999995</v>
      </c>
    </row>
    <row r="36" spans="1:3" x14ac:dyDescent="0.25">
      <c r="A36">
        <v>13</v>
      </c>
      <c r="B36" t="s">
        <v>2</v>
      </c>
      <c r="C36">
        <v>0.58020000000000005</v>
      </c>
    </row>
    <row r="37" spans="1:3" x14ac:dyDescent="0.25">
      <c r="A37">
        <v>14</v>
      </c>
      <c r="B37" t="s">
        <v>2</v>
      </c>
      <c r="C37">
        <v>0.52210000000000001</v>
      </c>
    </row>
    <row r="38" spans="1:3" x14ac:dyDescent="0.25">
      <c r="A38">
        <v>15</v>
      </c>
      <c r="B38" t="s">
        <v>2</v>
      </c>
      <c r="C38">
        <v>0.38879999999999998</v>
      </c>
    </row>
    <row r="39" spans="1:3" x14ac:dyDescent="0.25">
      <c r="A39">
        <v>16</v>
      </c>
      <c r="B39" t="s">
        <v>2</v>
      </c>
      <c r="C39">
        <v>0.85740000000000005</v>
      </c>
    </row>
    <row r="40" spans="1:3" x14ac:dyDescent="0.25">
      <c r="A40">
        <v>17</v>
      </c>
      <c r="B40" t="s">
        <v>2</v>
      </c>
      <c r="C40">
        <v>0.59960000000000002</v>
      </c>
    </row>
    <row r="41" spans="1:3" x14ac:dyDescent="0.25">
      <c r="A41">
        <v>18</v>
      </c>
      <c r="B41" t="s">
        <v>2</v>
      </c>
      <c r="C41">
        <v>0.1067</v>
      </c>
    </row>
    <row r="42" spans="1:3" x14ac:dyDescent="0.25">
      <c r="A42">
        <v>19</v>
      </c>
      <c r="B42" t="s">
        <v>2</v>
      </c>
      <c r="C42">
        <v>0.64029999999999998</v>
      </c>
    </row>
    <row r="43" spans="1:3" x14ac:dyDescent="0.25">
      <c r="A43">
        <v>20</v>
      </c>
      <c r="B43" t="s">
        <v>2</v>
      </c>
      <c r="C43">
        <v>0.40539999999999998</v>
      </c>
    </row>
    <row r="44" spans="1:3" x14ac:dyDescent="0.25">
      <c r="A44">
        <v>21</v>
      </c>
      <c r="B44" t="s">
        <v>2</v>
      </c>
      <c r="C44">
        <v>0.28639999999999999</v>
      </c>
    </row>
    <row r="45" spans="1:3" x14ac:dyDescent="0.25">
      <c r="A45">
        <v>22</v>
      </c>
      <c r="B45" t="s">
        <v>2</v>
      </c>
      <c r="C45">
        <v>0.45639999999999997</v>
      </c>
    </row>
    <row r="46" spans="1:3" x14ac:dyDescent="0.25">
      <c r="A46">
        <v>23</v>
      </c>
      <c r="B46" t="s">
        <v>2</v>
      </c>
      <c r="C46">
        <v>0.29480000000000001</v>
      </c>
    </row>
    <row r="47" spans="1:3" x14ac:dyDescent="0.25">
      <c r="A47">
        <v>24</v>
      </c>
      <c r="B47" t="s">
        <v>2</v>
      </c>
      <c r="C47">
        <v>0.35420000000000001</v>
      </c>
    </row>
    <row r="48" spans="1:3" x14ac:dyDescent="0.25">
      <c r="A48">
        <v>25</v>
      </c>
      <c r="B48" t="s">
        <v>2</v>
      </c>
      <c r="C48">
        <v>0.375</v>
      </c>
    </row>
    <row r="49" spans="1:3" x14ac:dyDescent="0.25">
      <c r="A49">
        <v>26</v>
      </c>
      <c r="B49" t="s">
        <v>2</v>
      </c>
      <c r="C49">
        <v>0.16270000000000001</v>
      </c>
    </row>
    <row r="50" spans="1:3" x14ac:dyDescent="0.25">
      <c r="A50">
        <v>27</v>
      </c>
      <c r="B50" t="s">
        <v>2</v>
      </c>
      <c r="C50">
        <v>0.66759999999999997</v>
      </c>
    </row>
    <row r="51" spans="1:3" x14ac:dyDescent="0.25">
      <c r="A51">
        <v>28</v>
      </c>
      <c r="B51" t="s">
        <v>2</v>
      </c>
      <c r="C51">
        <v>0.53069999999999995</v>
      </c>
    </row>
    <row r="52" spans="1:3" x14ac:dyDescent="0.25">
      <c r="A52">
        <v>29</v>
      </c>
      <c r="B52" t="s">
        <v>2</v>
      </c>
      <c r="C52">
        <v>0.27239999999999998</v>
      </c>
    </row>
    <row r="53" spans="1:3" x14ac:dyDescent="0.25">
      <c r="A53">
        <v>30</v>
      </c>
      <c r="B53" t="s">
        <v>2</v>
      </c>
      <c r="C53">
        <v>0.75080000000000002</v>
      </c>
    </row>
    <row r="54" spans="1:3" x14ac:dyDescent="0.25">
      <c r="A54">
        <v>31</v>
      </c>
      <c r="B54" t="s">
        <v>2</v>
      </c>
      <c r="C54">
        <v>0.58530000000000004</v>
      </c>
    </row>
    <row r="55" spans="1:3" x14ac:dyDescent="0.25">
      <c r="A55">
        <v>32</v>
      </c>
      <c r="B55" t="s">
        <v>2</v>
      </c>
      <c r="C55">
        <v>0.441</v>
      </c>
    </row>
    <row r="56" spans="1:3" x14ac:dyDescent="0.25">
      <c r="A56">
        <v>33</v>
      </c>
      <c r="B56" t="s">
        <v>2</v>
      </c>
      <c r="C56">
        <v>0.67900000000000005</v>
      </c>
    </row>
    <row r="57" spans="1:3" x14ac:dyDescent="0.25">
      <c r="A57">
        <v>34</v>
      </c>
      <c r="B57" t="s">
        <v>2</v>
      </c>
      <c r="C57">
        <v>0.67559999999999998</v>
      </c>
    </row>
    <row r="58" spans="1:3" x14ac:dyDescent="0.25">
      <c r="A58">
        <v>35</v>
      </c>
      <c r="B58" t="s">
        <v>2</v>
      </c>
      <c r="C58">
        <v>0.6643</v>
      </c>
    </row>
    <row r="59" spans="1:3" x14ac:dyDescent="0.25">
      <c r="A59">
        <v>36</v>
      </c>
      <c r="B59" t="s">
        <v>2</v>
      </c>
      <c r="C59">
        <v>0.63770000000000004</v>
      </c>
    </row>
    <row r="60" spans="1:3" x14ac:dyDescent="0.25">
      <c r="A60">
        <v>37</v>
      </c>
      <c r="B60" t="s">
        <v>2</v>
      </c>
      <c r="C60">
        <v>0.61080000000000001</v>
      </c>
    </row>
    <row r="61" spans="1:3" x14ac:dyDescent="0.25">
      <c r="A61">
        <v>38</v>
      </c>
      <c r="B61" t="s">
        <v>2</v>
      </c>
      <c r="C61">
        <v>0.48759999999999998</v>
      </c>
    </row>
    <row r="62" spans="1:3" x14ac:dyDescent="0.25">
      <c r="A62">
        <v>39</v>
      </c>
      <c r="B62" t="s">
        <v>2</v>
      </c>
      <c r="C62">
        <v>0.43880000000000002</v>
      </c>
    </row>
    <row r="63" spans="1:3" x14ac:dyDescent="0.25">
      <c r="A63">
        <v>40</v>
      </c>
      <c r="B63" t="s">
        <v>2</v>
      </c>
      <c r="C63">
        <v>0.4239</v>
      </c>
    </row>
    <row r="64" spans="1:3" x14ac:dyDescent="0.25">
      <c r="A64">
        <v>41</v>
      </c>
      <c r="B64" t="s">
        <v>2</v>
      </c>
      <c r="C64">
        <v>0.36109999999999998</v>
      </c>
    </row>
    <row r="65" spans="1:3" x14ac:dyDescent="0.25">
      <c r="A65">
        <v>42</v>
      </c>
      <c r="B65" t="s">
        <v>2</v>
      </c>
      <c r="C65">
        <v>0.45839999999999997</v>
      </c>
    </row>
    <row r="66" spans="1:3" x14ac:dyDescent="0.25">
      <c r="A66">
        <v>43</v>
      </c>
      <c r="B66" t="s">
        <v>2</v>
      </c>
      <c r="C66">
        <v>0.24690000000000001</v>
      </c>
    </row>
    <row r="67" spans="1:3" x14ac:dyDescent="0.25">
      <c r="A67">
        <v>44</v>
      </c>
      <c r="B67" t="s">
        <v>2</v>
      </c>
      <c r="C67">
        <v>0.93379999999999996</v>
      </c>
    </row>
    <row r="68" spans="1:3" x14ac:dyDescent="0.25">
      <c r="A68">
        <v>45</v>
      </c>
      <c r="B68" t="s">
        <v>2</v>
      </c>
      <c r="C68">
        <v>0.74160000000000004</v>
      </c>
    </row>
    <row r="69" spans="1:3" x14ac:dyDescent="0.25">
      <c r="A69">
        <v>46</v>
      </c>
      <c r="B69" t="s">
        <v>2</v>
      </c>
      <c r="C69">
        <v>0.27539999999999998</v>
      </c>
    </row>
    <row r="70" spans="1:3" x14ac:dyDescent="0.25">
      <c r="A70">
        <v>47</v>
      </c>
      <c r="B70" t="s">
        <v>2</v>
      </c>
      <c r="C70">
        <v>0.4194</v>
      </c>
    </row>
    <row r="71" spans="1:3" x14ac:dyDescent="0.25">
      <c r="A71">
        <v>48</v>
      </c>
      <c r="B71" t="s">
        <v>2</v>
      </c>
      <c r="C71">
        <v>0.40670000000000001</v>
      </c>
    </row>
    <row r="72" spans="1:3" x14ac:dyDescent="0.25">
      <c r="A72">
        <v>49</v>
      </c>
      <c r="B72" t="s">
        <v>2</v>
      </c>
      <c r="C72">
        <v>0.65600000000000003</v>
      </c>
    </row>
    <row r="73" spans="1:3" x14ac:dyDescent="0.25">
      <c r="A73">
        <v>50</v>
      </c>
      <c r="B73" t="s">
        <v>2</v>
      </c>
      <c r="C73">
        <v>0.48330000000000001</v>
      </c>
    </row>
    <row r="74" spans="1:3" x14ac:dyDescent="0.25">
      <c r="A74">
        <v>51</v>
      </c>
      <c r="B74" t="s">
        <v>2</v>
      </c>
      <c r="C74">
        <v>0.55069999999999997</v>
      </c>
    </row>
    <row r="75" spans="1:3" x14ac:dyDescent="0.25">
      <c r="A75">
        <v>52</v>
      </c>
      <c r="B75" t="s">
        <v>2</v>
      </c>
      <c r="C75">
        <v>0.49430000000000002</v>
      </c>
    </row>
    <row r="76" spans="1:3" x14ac:dyDescent="0.25">
      <c r="A76">
        <v>53</v>
      </c>
      <c r="B76" t="s">
        <v>2</v>
      </c>
      <c r="C76">
        <v>0.4914</v>
      </c>
    </row>
    <row r="77" spans="1:3" x14ac:dyDescent="0.25">
      <c r="A77">
        <v>54</v>
      </c>
      <c r="B77" t="s">
        <v>2</v>
      </c>
      <c r="C77">
        <v>0.77370000000000005</v>
      </c>
    </row>
    <row r="78" spans="1:3" x14ac:dyDescent="0.25">
      <c r="A78">
        <v>55</v>
      </c>
      <c r="B78" t="s">
        <v>2</v>
      </c>
      <c r="C78">
        <v>0.45479999999999998</v>
      </c>
    </row>
    <row r="79" spans="1:3" x14ac:dyDescent="0.25">
      <c r="A79">
        <v>56</v>
      </c>
      <c r="B79" t="s">
        <v>2</v>
      </c>
      <c r="C79">
        <v>0.80330000000000001</v>
      </c>
    </row>
    <row r="80" spans="1:3" x14ac:dyDescent="0.25">
      <c r="A80">
        <v>57</v>
      </c>
      <c r="B80" t="s">
        <v>2</v>
      </c>
      <c r="C80">
        <v>0.19020000000000001</v>
      </c>
    </row>
    <row r="81" spans="1:3" x14ac:dyDescent="0.25">
      <c r="A81">
        <v>58</v>
      </c>
      <c r="B81" t="s">
        <v>2</v>
      </c>
      <c r="C81">
        <v>0.6169</v>
      </c>
    </row>
    <row r="82" spans="1:3" x14ac:dyDescent="0.25">
      <c r="A82">
        <v>59</v>
      </c>
      <c r="B82" t="s">
        <v>2</v>
      </c>
      <c r="C82">
        <v>0.52480000000000004</v>
      </c>
    </row>
    <row r="83" spans="1:3" x14ac:dyDescent="0.25">
      <c r="A83">
        <v>60</v>
      </c>
      <c r="B83" t="s">
        <v>2</v>
      </c>
      <c r="C83">
        <v>0.54320000000000002</v>
      </c>
    </row>
    <row r="84" spans="1:3" x14ac:dyDescent="0.25">
      <c r="A84">
        <v>61</v>
      </c>
      <c r="B84" t="s">
        <v>3</v>
      </c>
      <c r="C84">
        <v>1.0259</v>
      </c>
    </row>
    <row r="85" spans="1:3" x14ac:dyDescent="0.25">
      <c r="A85">
        <v>62</v>
      </c>
      <c r="B85" t="s">
        <v>3</v>
      </c>
      <c r="C85">
        <v>0.84950000000000003</v>
      </c>
    </row>
    <row r="86" spans="1:3" x14ac:dyDescent="0.25">
      <c r="A86">
        <v>63</v>
      </c>
      <c r="B86" t="s">
        <v>3</v>
      </c>
      <c r="C86">
        <v>0.88339999999999996</v>
      </c>
    </row>
    <row r="87" spans="1:3" x14ac:dyDescent="0.25">
      <c r="A87">
        <v>64</v>
      </c>
      <c r="B87" t="s">
        <v>3</v>
      </c>
      <c r="C87">
        <v>0.74629999999999996</v>
      </c>
    </row>
    <row r="88" spans="1:3" x14ac:dyDescent="0.25">
      <c r="A88">
        <v>65</v>
      </c>
      <c r="B88" t="s">
        <v>3</v>
      </c>
      <c r="C88">
        <v>0.73560000000000003</v>
      </c>
    </row>
    <row r="89" spans="1:3" x14ac:dyDescent="0.25">
      <c r="A89">
        <v>66</v>
      </c>
      <c r="B89" t="s">
        <v>3</v>
      </c>
      <c r="C89">
        <v>1.0106999999999999</v>
      </c>
    </row>
    <row r="90" spans="1:3" x14ac:dyDescent="0.25">
      <c r="A90">
        <v>67</v>
      </c>
      <c r="B90" t="s">
        <v>3</v>
      </c>
      <c r="C90">
        <v>1.0396000000000001</v>
      </c>
    </row>
    <row r="91" spans="1:3" x14ac:dyDescent="0.25">
      <c r="A91">
        <v>68</v>
      </c>
      <c r="B91" t="s">
        <v>3</v>
      </c>
      <c r="C91">
        <v>0.96060000000000001</v>
      </c>
    </row>
    <row r="92" spans="1:3" x14ac:dyDescent="0.25">
      <c r="A92">
        <v>69</v>
      </c>
      <c r="B92" t="s">
        <v>3</v>
      </c>
      <c r="C92">
        <v>1.1345000000000001</v>
      </c>
    </row>
    <row r="93" spans="1:3" x14ac:dyDescent="0.25">
      <c r="A93">
        <v>70</v>
      </c>
      <c r="B93" t="s">
        <v>3</v>
      </c>
      <c r="C93">
        <v>1.36</v>
      </c>
    </row>
    <row r="94" spans="1:3" x14ac:dyDescent="0.25">
      <c r="A94">
        <v>71</v>
      </c>
      <c r="B94" t="s">
        <v>3</v>
      </c>
      <c r="C94">
        <v>0.8518</v>
      </c>
    </row>
    <row r="95" spans="1:3" x14ac:dyDescent="0.25">
      <c r="A95">
        <v>72</v>
      </c>
      <c r="B95" t="s">
        <v>3</v>
      </c>
      <c r="C95">
        <v>0.48820000000000002</v>
      </c>
    </row>
    <row r="96" spans="1:3" x14ac:dyDescent="0.25">
      <c r="A96">
        <v>73</v>
      </c>
      <c r="B96" t="s">
        <v>3</v>
      </c>
      <c r="C96">
        <v>1.1511</v>
      </c>
    </row>
    <row r="97" spans="1:3" x14ac:dyDescent="0.25">
      <c r="A97">
        <v>74</v>
      </c>
      <c r="B97" t="s">
        <v>3</v>
      </c>
      <c r="C97">
        <v>0.80820000000000003</v>
      </c>
    </row>
    <row r="98" spans="1:3" x14ac:dyDescent="0.25">
      <c r="A98">
        <v>75</v>
      </c>
      <c r="B98" t="s">
        <v>3</v>
      </c>
      <c r="C98">
        <v>0.81240000000000001</v>
      </c>
    </row>
    <row r="99" spans="1:3" x14ac:dyDescent="0.25">
      <c r="A99">
        <v>76</v>
      </c>
      <c r="B99" t="s">
        <v>3</v>
      </c>
      <c r="C99">
        <v>1.1551</v>
      </c>
    </row>
    <row r="100" spans="1:3" x14ac:dyDescent="0.25">
      <c r="A100">
        <v>77</v>
      </c>
      <c r="B100" t="s">
        <v>3</v>
      </c>
      <c r="C100">
        <v>0.89300000000000002</v>
      </c>
    </row>
    <row r="101" spans="1:3" x14ac:dyDescent="0.25">
      <c r="A101">
        <v>78</v>
      </c>
      <c r="B101" t="s">
        <v>3</v>
      </c>
      <c r="C101">
        <v>0.70589999999999997</v>
      </c>
    </row>
    <row r="102" spans="1:3" x14ac:dyDescent="0.25">
      <c r="A102">
        <v>79</v>
      </c>
      <c r="B102" t="s">
        <v>3</v>
      </c>
      <c r="C102">
        <v>0.98629999999999995</v>
      </c>
    </row>
    <row r="103" spans="1:3" x14ac:dyDescent="0.25">
      <c r="A103">
        <v>80</v>
      </c>
      <c r="B103" t="s">
        <v>3</v>
      </c>
      <c r="C103">
        <v>0.92220000000000002</v>
      </c>
    </row>
    <row r="104" spans="1:3" x14ac:dyDescent="0.25">
      <c r="A104">
        <v>81</v>
      </c>
      <c r="B104" t="s">
        <v>3</v>
      </c>
      <c r="C104">
        <v>0.95120000000000005</v>
      </c>
    </row>
    <row r="105" spans="1:3" x14ac:dyDescent="0.25">
      <c r="A105">
        <v>82</v>
      </c>
      <c r="B105" t="s">
        <v>3</v>
      </c>
      <c r="C105">
        <v>1.0270999999999999</v>
      </c>
    </row>
    <row r="106" spans="1:3" x14ac:dyDescent="0.25">
      <c r="A106">
        <v>83</v>
      </c>
      <c r="B106" t="s">
        <v>3</v>
      </c>
      <c r="C106">
        <v>0.87590000000000001</v>
      </c>
    </row>
    <row r="107" spans="1:3" x14ac:dyDescent="0.25">
      <c r="A107">
        <v>84</v>
      </c>
      <c r="B107" t="s">
        <v>3</v>
      </c>
      <c r="C107">
        <v>1.0789</v>
      </c>
    </row>
    <row r="108" spans="1:3" x14ac:dyDescent="0.25">
      <c r="A108">
        <v>85</v>
      </c>
      <c r="B108" t="s">
        <v>3</v>
      </c>
      <c r="C108">
        <v>0.90590000000000004</v>
      </c>
    </row>
    <row r="109" spans="1:3" x14ac:dyDescent="0.25">
      <c r="A109">
        <v>86</v>
      </c>
      <c r="B109" t="s">
        <v>3</v>
      </c>
      <c r="C109">
        <v>1.0164</v>
      </c>
    </row>
    <row r="110" spans="1:3" x14ac:dyDescent="0.25">
      <c r="A110">
        <v>87</v>
      </c>
      <c r="B110" t="s">
        <v>3</v>
      </c>
      <c r="C110">
        <v>1.1694</v>
      </c>
    </row>
    <row r="111" spans="1:3" x14ac:dyDescent="0.25">
      <c r="A111">
        <v>88</v>
      </c>
      <c r="B111" t="s">
        <v>3</v>
      </c>
      <c r="C111">
        <v>1.0369999999999999</v>
      </c>
    </row>
    <row r="112" spans="1:3" x14ac:dyDescent="0.25">
      <c r="A112">
        <v>89</v>
      </c>
      <c r="B112" t="s">
        <v>3</v>
      </c>
      <c r="C112">
        <v>0.88480000000000003</v>
      </c>
    </row>
    <row r="113" spans="1:3" x14ac:dyDescent="0.25">
      <c r="A113">
        <v>90</v>
      </c>
      <c r="B113" t="s">
        <v>3</v>
      </c>
      <c r="C113">
        <v>1.1798</v>
      </c>
    </row>
    <row r="114" spans="1:3" x14ac:dyDescent="0.25">
      <c r="A114">
        <v>91</v>
      </c>
      <c r="B114" t="s">
        <v>3</v>
      </c>
      <c r="C114">
        <v>1.1487000000000001</v>
      </c>
    </row>
    <row r="115" spans="1:3" x14ac:dyDescent="0.25">
      <c r="A115">
        <v>92</v>
      </c>
      <c r="B115" t="s">
        <v>3</v>
      </c>
      <c r="C115">
        <v>1.0597000000000001</v>
      </c>
    </row>
    <row r="116" spans="1:3" x14ac:dyDescent="0.25">
      <c r="A116">
        <v>93</v>
      </c>
      <c r="B116" t="s">
        <v>3</v>
      </c>
      <c r="C116">
        <v>0.99770000000000003</v>
      </c>
    </row>
    <row r="117" spans="1:3" x14ac:dyDescent="0.25">
      <c r="A117">
        <v>94</v>
      </c>
      <c r="B117" t="s">
        <v>3</v>
      </c>
      <c r="C117">
        <v>0.82440000000000002</v>
      </c>
    </row>
    <row r="118" spans="1:3" x14ac:dyDescent="0.25">
      <c r="A118">
        <v>95</v>
      </c>
      <c r="B118" t="s">
        <v>3</v>
      </c>
      <c r="C118">
        <v>1.2221</v>
      </c>
    </row>
    <row r="119" spans="1:3" x14ac:dyDescent="0.25">
      <c r="A119">
        <v>96</v>
      </c>
      <c r="B119" t="s">
        <v>3</v>
      </c>
      <c r="C119">
        <v>0.82989999999999997</v>
      </c>
    </row>
    <row r="120" spans="1:3" x14ac:dyDescent="0.25">
      <c r="A120">
        <v>97</v>
      </c>
      <c r="B120" t="s">
        <v>3</v>
      </c>
      <c r="C120">
        <v>1.3875</v>
      </c>
    </row>
    <row r="121" spans="1:3" x14ac:dyDescent="0.25">
      <c r="A121">
        <v>98</v>
      </c>
      <c r="B121" t="s">
        <v>3</v>
      </c>
      <c r="C121">
        <v>1.2565</v>
      </c>
    </row>
    <row r="122" spans="1:3" x14ac:dyDescent="0.25">
      <c r="A122">
        <v>99</v>
      </c>
      <c r="B122" t="s">
        <v>3</v>
      </c>
      <c r="C122">
        <v>0.90290000000000004</v>
      </c>
    </row>
    <row r="123" spans="1:3" x14ac:dyDescent="0.25">
      <c r="A123">
        <v>100</v>
      </c>
      <c r="B123" t="s">
        <v>3</v>
      </c>
      <c r="C123">
        <v>0.74470000000000003</v>
      </c>
    </row>
    <row r="124" spans="1:3" x14ac:dyDescent="0.25">
      <c r="A124">
        <v>101</v>
      </c>
      <c r="B124" t="s">
        <v>3</v>
      </c>
      <c r="C124">
        <v>0.80789999999999995</v>
      </c>
    </row>
    <row r="125" spans="1:3" x14ac:dyDescent="0.25">
      <c r="A125">
        <v>102</v>
      </c>
      <c r="B125" t="s">
        <v>3</v>
      </c>
      <c r="C125">
        <v>1.0014000000000001</v>
      </c>
    </row>
    <row r="126" spans="1:3" x14ac:dyDescent="0.25">
      <c r="A126">
        <v>103</v>
      </c>
      <c r="B126" t="s">
        <v>3</v>
      </c>
      <c r="C126">
        <v>0.90069999999999995</v>
      </c>
    </row>
    <row r="127" spans="1:3" x14ac:dyDescent="0.25">
      <c r="A127">
        <v>104</v>
      </c>
      <c r="B127" t="s">
        <v>3</v>
      </c>
      <c r="C127">
        <v>0.88049999999999995</v>
      </c>
    </row>
    <row r="128" spans="1:3" x14ac:dyDescent="0.25">
      <c r="A128">
        <v>105</v>
      </c>
      <c r="B128" t="s">
        <v>3</v>
      </c>
      <c r="C128">
        <v>0.75970000000000004</v>
      </c>
    </row>
    <row r="129" spans="1:3" x14ac:dyDescent="0.25">
      <c r="A129">
        <v>106</v>
      </c>
      <c r="B129" t="s">
        <v>3</v>
      </c>
      <c r="C129">
        <v>0.94099999999999995</v>
      </c>
    </row>
    <row r="130" spans="1:3" x14ac:dyDescent="0.25">
      <c r="A130">
        <v>107</v>
      </c>
      <c r="B130" t="s">
        <v>3</v>
      </c>
      <c r="C130">
        <v>0.79300000000000004</v>
      </c>
    </row>
    <row r="131" spans="1:3" x14ac:dyDescent="0.25">
      <c r="A131">
        <v>108</v>
      </c>
      <c r="B131" t="s">
        <v>3</v>
      </c>
      <c r="C131">
        <v>0.61639999999999995</v>
      </c>
    </row>
    <row r="132" spans="1:3" x14ac:dyDescent="0.25">
      <c r="A132">
        <v>109</v>
      </c>
      <c r="B132" t="s">
        <v>3</v>
      </c>
      <c r="C132">
        <v>0.874</v>
      </c>
    </row>
    <row r="133" spans="1:3" x14ac:dyDescent="0.25">
      <c r="A133">
        <v>110</v>
      </c>
      <c r="B133" t="s">
        <v>3</v>
      </c>
      <c r="C133">
        <v>1.1337999999999999</v>
      </c>
    </row>
    <row r="134" spans="1:3" x14ac:dyDescent="0.25">
      <c r="A134">
        <v>111</v>
      </c>
      <c r="B134" t="s">
        <v>3</v>
      </c>
      <c r="C134">
        <v>0.83489999999999998</v>
      </c>
    </row>
    <row r="135" spans="1:3" x14ac:dyDescent="0.25">
      <c r="A135">
        <v>112</v>
      </c>
      <c r="B135" t="s">
        <v>3</v>
      </c>
      <c r="C135">
        <v>1.0716000000000001</v>
      </c>
    </row>
    <row r="136" spans="1:3" x14ac:dyDescent="0.25">
      <c r="A136">
        <v>113</v>
      </c>
      <c r="B136" t="s">
        <v>3</v>
      </c>
      <c r="C136">
        <v>0.62639999999999996</v>
      </c>
    </row>
    <row r="137" spans="1:3" x14ac:dyDescent="0.25">
      <c r="A137">
        <v>114</v>
      </c>
      <c r="B137" t="s">
        <v>3</v>
      </c>
      <c r="C137">
        <v>0.93889999999999996</v>
      </c>
    </row>
    <row r="138" spans="1:3" x14ac:dyDescent="0.25">
      <c r="A138">
        <v>115</v>
      </c>
      <c r="B138" t="s">
        <v>3</v>
      </c>
      <c r="C138">
        <v>1.0539000000000001</v>
      </c>
    </row>
    <row r="139" spans="1:3" x14ac:dyDescent="0.25">
      <c r="A139">
        <v>116</v>
      </c>
      <c r="B139" t="s">
        <v>3</v>
      </c>
      <c r="C139">
        <v>1.0102</v>
      </c>
    </row>
    <row r="140" spans="1:3" x14ac:dyDescent="0.25">
      <c r="A140">
        <v>117</v>
      </c>
      <c r="B140" t="s">
        <v>3</v>
      </c>
      <c r="C140">
        <v>0.97109999999999996</v>
      </c>
    </row>
    <row r="141" spans="1:3" x14ac:dyDescent="0.25">
      <c r="A141">
        <v>118</v>
      </c>
      <c r="B141" t="s">
        <v>3</v>
      </c>
      <c r="C141">
        <v>0.82189999999999996</v>
      </c>
    </row>
    <row r="142" spans="1:3" x14ac:dyDescent="0.25">
      <c r="A142">
        <v>119</v>
      </c>
      <c r="B142" t="s">
        <v>3</v>
      </c>
      <c r="C142">
        <v>0.78010000000000002</v>
      </c>
    </row>
    <row r="143" spans="1:3" x14ac:dyDescent="0.25">
      <c r="A143">
        <v>120</v>
      </c>
      <c r="B143" t="s">
        <v>3</v>
      </c>
      <c r="C143">
        <v>0.74519999999999997</v>
      </c>
    </row>
    <row r="144" spans="1:3" x14ac:dyDescent="0.25">
      <c r="A144">
        <v>121</v>
      </c>
      <c r="B144" t="s">
        <v>4</v>
      </c>
      <c r="C144">
        <v>1.9235</v>
      </c>
    </row>
    <row r="145" spans="1:3" x14ac:dyDescent="0.25">
      <c r="A145">
        <v>122</v>
      </c>
      <c r="B145" t="s">
        <v>4</v>
      </c>
      <c r="C145">
        <v>1.7104999999999999</v>
      </c>
    </row>
    <row r="146" spans="1:3" x14ac:dyDescent="0.25">
      <c r="A146">
        <v>123</v>
      </c>
      <c r="B146" t="s">
        <v>4</v>
      </c>
      <c r="C146">
        <v>1.8019000000000001</v>
      </c>
    </row>
    <row r="147" spans="1:3" x14ac:dyDescent="0.25">
      <c r="A147">
        <v>124</v>
      </c>
      <c r="B147" t="s">
        <v>4</v>
      </c>
      <c r="C147">
        <v>1.8488</v>
      </c>
    </row>
    <row r="148" spans="1:3" x14ac:dyDescent="0.25">
      <c r="A148">
        <v>125</v>
      </c>
      <c r="B148" t="s">
        <v>4</v>
      </c>
      <c r="C148">
        <v>2.2688000000000001</v>
      </c>
    </row>
    <row r="149" spans="1:3" x14ac:dyDescent="0.25">
      <c r="A149">
        <v>126</v>
      </c>
      <c r="B149" t="s">
        <v>4</v>
      </c>
      <c r="C149">
        <v>1.7696000000000001</v>
      </c>
    </row>
    <row r="150" spans="1:3" x14ac:dyDescent="0.25">
      <c r="A150">
        <v>127</v>
      </c>
      <c r="B150" t="s">
        <v>4</v>
      </c>
      <c r="C150">
        <v>1.9471000000000001</v>
      </c>
    </row>
    <row r="151" spans="1:3" x14ac:dyDescent="0.25">
      <c r="A151">
        <v>128</v>
      </c>
      <c r="B151" t="s">
        <v>4</v>
      </c>
      <c r="C151">
        <v>1.9156</v>
      </c>
    </row>
    <row r="152" spans="1:3" x14ac:dyDescent="0.25">
      <c r="A152">
        <v>129</v>
      </c>
      <c r="B152" t="s">
        <v>4</v>
      </c>
      <c r="C152">
        <v>1.7076</v>
      </c>
    </row>
    <row r="153" spans="1:3" x14ac:dyDescent="0.25">
      <c r="A153">
        <v>130</v>
      </c>
      <c r="B153" t="s">
        <v>4</v>
      </c>
      <c r="C153">
        <v>1.8856999999999999</v>
      </c>
    </row>
    <row r="154" spans="1:3" x14ac:dyDescent="0.25">
      <c r="A154">
        <v>131</v>
      </c>
      <c r="B154" t="s">
        <v>4</v>
      </c>
      <c r="C154">
        <v>2.1888999999999998</v>
      </c>
    </row>
    <row r="155" spans="1:3" x14ac:dyDescent="0.25">
      <c r="A155">
        <v>132</v>
      </c>
      <c r="B155" t="s">
        <v>4</v>
      </c>
      <c r="C155">
        <v>1.9903</v>
      </c>
    </row>
    <row r="156" spans="1:3" x14ac:dyDescent="0.25">
      <c r="A156">
        <v>133</v>
      </c>
      <c r="B156" t="s">
        <v>4</v>
      </c>
      <c r="C156">
        <v>1.9081999999999999</v>
      </c>
    </row>
    <row r="157" spans="1:3" x14ac:dyDescent="0.25">
      <c r="A157">
        <v>134</v>
      </c>
      <c r="B157" t="s">
        <v>4</v>
      </c>
      <c r="C157">
        <v>1.8154999999999999</v>
      </c>
    </row>
    <row r="158" spans="1:3" x14ac:dyDescent="0.25">
      <c r="A158">
        <v>135</v>
      </c>
      <c r="B158" t="s">
        <v>4</v>
      </c>
      <c r="C158">
        <v>1.4894000000000001</v>
      </c>
    </row>
    <row r="159" spans="1:3" x14ac:dyDescent="0.25">
      <c r="A159">
        <v>136</v>
      </c>
      <c r="B159" t="s">
        <v>4</v>
      </c>
      <c r="C159">
        <v>2.1263000000000001</v>
      </c>
    </row>
    <row r="160" spans="1:3" x14ac:dyDescent="0.25">
      <c r="A160">
        <v>137</v>
      </c>
      <c r="B160" t="s">
        <v>4</v>
      </c>
      <c r="C160">
        <v>1.6079000000000001</v>
      </c>
    </row>
    <row r="161" spans="1:3" x14ac:dyDescent="0.25">
      <c r="A161">
        <v>138</v>
      </c>
      <c r="B161" t="s">
        <v>4</v>
      </c>
      <c r="C161">
        <v>2.048</v>
      </c>
    </row>
    <row r="162" spans="1:3" x14ac:dyDescent="0.25">
      <c r="A162">
        <v>139</v>
      </c>
      <c r="B162" t="s">
        <v>4</v>
      </c>
      <c r="C162">
        <v>2.2818000000000001</v>
      </c>
    </row>
    <row r="163" spans="1:3" x14ac:dyDescent="0.25">
      <c r="A163">
        <v>140</v>
      </c>
      <c r="B163" t="s">
        <v>4</v>
      </c>
      <c r="C163">
        <v>1.6112</v>
      </c>
    </row>
    <row r="164" spans="1:3" x14ac:dyDescent="0.25">
      <c r="A164">
        <v>141</v>
      </c>
      <c r="B164" t="s">
        <v>4</v>
      </c>
      <c r="C164">
        <v>2.0404</v>
      </c>
    </row>
    <row r="165" spans="1:3" x14ac:dyDescent="0.25">
      <c r="A165">
        <v>142</v>
      </c>
      <c r="B165" t="s">
        <v>4</v>
      </c>
      <c r="C165">
        <v>1.8475999999999999</v>
      </c>
    </row>
    <row r="166" spans="1:3" x14ac:dyDescent="0.25">
      <c r="A166">
        <v>143</v>
      </c>
      <c r="B166" t="s">
        <v>4</v>
      </c>
      <c r="C166">
        <v>1.5855999999999999</v>
      </c>
    </row>
    <row r="167" spans="1:3" x14ac:dyDescent="0.25">
      <c r="A167">
        <v>144</v>
      </c>
      <c r="B167" t="s">
        <v>4</v>
      </c>
      <c r="C167">
        <v>1.5971</v>
      </c>
    </row>
    <row r="168" spans="1:3" x14ac:dyDescent="0.25">
      <c r="A168">
        <v>145</v>
      </c>
      <c r="B168" t="s">
        <v>4</v>
      </c>
      <c r="C168">
        <v>1.5797000000000001</v>
      </c>
    </row>
    <row r="169" spans="1:3" x14ac:dyDescent="0.25">
      <c r="A169">
        <v>146</v>
      </c>
      <c r="B169" t="s">
        <v>4</v>
      </c>
      <c r="C169">
        <v>1.7938000000000001</v>
      </c>
    </row>
    <row r="170" spans="1:3" x14ac:dyDescent="0.25">
      <c r="A170">
        <v>147</v>
      </c>
      <c r="B170" t="s">
        <v>4</v>
      </c>
      <c r="C170">
        <v>1.6075999999999999</v>
      </c>
    </row>
    <row r="171" spans="1:3" x14ac:dyDescent="0.25">
      <c r="A171">
        <v>148</v>
      </c>
      <c r="B171" t="s">
        <v>4</v>
      </c>
      <c r="C171">
        <v>2.0375999999999999</v>
      </c>
    </row>
    <row r="172" spans="1:3" x14ac:dyDescent="0.25">
      <c r="A172">
        <v>149</v>
      </c>
      <c r="B172" t="s">
        <v>4</v>
      </c>
      <c r="C172">
        <v>2.3199999999999998</v>
      </c>
    </row>
    <row r="173" spans="1:3" x14ac:dyDescent="0.25">
      <c r="A173">
        <v>150</v>
      </c>
      <c r="B173" t="s">
        <v>4</v>
      </c>
      <c r="C173">
        <v>1.6426000000000001</v>
      </c>
    </row>
    <row r="174" spans="1:3" x14ac:dyDescent="0.25">
      <c r="A174">
        <v>151</v>
      </c>
      <c r="B174" t="s">
        <v>4</v>
      </c>
      <c r="C174">
        <v>2.0575000000000001</v>
      </c>
    </row>
    <row r="175" spans="1:3" x14ac:dyDescent="0.25">
      <c r="A175">
        <v>152</v>
      </c>
      <c r="B175" t="s">
        <v>4</v>
      </c>
      <c r="C175">
        <v>2.0537999999999998</v>
      </c>
    </row>
    <row r="176" spans="1:3" x14ac:dyDescent="0.25">
      <c r="A176">
        <v>153</v>
      </c>
      <c r="B176" t="s">
        <v>4</v>
      </c>
      <c r="C176">
        <v>1.9663999999999999</v>
      </c>
    </row>
    <row r="177" spans="1:3" x14ac:dyDescent="0.25">
      <c r="A177">
        <v>154</v>
      </c>
      <c r="B177" t="s">
        <v>4</v>
      </c>
      <c r="C177">
        <v>1.6982999999999999</v>
      </c>
    </row>
    <row r="178" spans="1:3" x14ac:dyDescent="0.25">
      <c r="A178">
        <v>155</v>
      </c>
      <c r="B178" t="s">
        <v>4</v>
      </c>
      <c r="C178">
        <v>1.8761000000000001</v>
      </c>
    </row>
    <row r="179" spans="1:3" x14ac:dyDescent="0.25">
      <c r="A179">
        <v>156</v>
      </c>
      <c r="B179" t="s">
        <v>4</v>
      </c>
      <c r="C179">
        <v>1.8439000000000001</v>
      </c>
    </row>
    <row r="180" spans="1:3" x14ac:dyDescent="0.25">
      <c r="A180">
        <v>157</v>
      </c>
      <c r="B180" t="s">
        <v>4</v>
      </c>
      <c r="C180">
        <v>2.0125999999999999</v>
      </c>
    </row>
    <row r="181" spans="1:3" x14ac:dyDescent="0.25">
      <c r="A181">
        <v>158</v>
      </c>
      <c r="B181" t="s">
        <v>4</v>
      </c>
      <c r="C181">
        <v>1.8254999999999999</v>
      </c>
    </row>
    <row r="182" spans="1:3" x14ac:dyDescent="0.25">
      <c r="A182">
        <v>159</v>
      </c>
      <c r="B182" t="s">
        <v>4</v>
      </c>
      <c r="C182">
        <v>2.0954000000000002</v>
      </c>
    </row>
    <row r="183" spans="1:3" x14ac:dyDescent="0.25">
      <c r="A183">
        <v>160</v>
      </c>
      <c r="B183" t="s">
        <v>4</v>
      </c>
      <c r="C183">
        <v>1.8250999999999999</v>
      </c>
    </row>
    <row r="184" spans="1:3" x14ac:dyDescent="0.25">
      <c r="A184">
        <v>161</v>
      </c>
      <c r="B184" t="s">
        <v>4</v>
      </c>
      <c r="C184">
        <v>2.1105</v>
      </c>
    </row>
    <row r="185" spans="1:3" x14ac:dyDescent="0.25">
      <c r="A185">
        <v>162</v>
      </c>
      <c r="B185" t="s">
        <v>4</v>
      </c>
      <c r="C185">
        <v>1.6901999999999999</v>
      </c>
    </row>
    <row r="186" spans="1:3" x14ac:dyDescent="0.25">
      <c r="A186">
        <v>163</v>
      </c>
      <c r="B186" t="s">
        <v>4</v>
      </c>
      <c r="C186">
        <v>1.6479999999999999</v>
      </c>
    </row>
    <row r="187" spans="1:3" x14ac:dyDescent="0.25">
      <c r="A187">
        <v>164</v>
      </c>
      <c r="B187" t="s">
        <v>4</v>
      </c>
      <c r="C187">
        <v>2.5482</v>
      </c>
    </row>
    <row r="188" spans="1:3" x14ac:dyDescent="0.25">
      <c r="A188">
        <v>165</v>
      </c>
      <c r="B188" t="s">
        <v>4</v>
      </c>
      <c r="C188">
        <v>1.8166</v>
      </c>
    </row>
    <row r="189" spans="1:3" x14ac:dyDescent="0.25">
      <c r="A189">
        <v>166</v>
      </c>
      <c r="B189" t="s">
        <v>4</v>
      </c>
      <c r="C189">
        <v>1.9596</v>
      </c>
    </row>
    <row r="190" spans="1:3" x14ac:dyDescent="0.25">
      <c r="A190">
        <v>167</v>
      </c>
      <c r="B190" t="s">
        <v>4</v>
      </c>
      <c r="C190">
        <v>2.0272999999999999</v>
      </c>
    </row>
    <row r="191" spans="1:3" x14ac:dyDescent="0.25">
      <c r="A191">
        <v>168</v>
      </c>
      <c r="B191" t="s">
        <v>4</v>
      </c>
      <c r="C191">
        <v>1.8031999999999999</v>
      </c>
    </row>
    <row r="192" spans="1:3" x14ac:dyDescent="0.25">
      <c r="A192">
        <v>169</v>
      </c>
      <c r="B192" t="s">
        <v>4</v>
      </c>
      <c r="C192">
        <v>2.0034000000000001</v>
      </c>
    </row>
    <row r="193" spans="1:3" x14ac:dyDescent="0.25">
      <c r="A193">
        <v>170</v>
      </c>
      <c r="B193" t="s">
        <v>4</v>
      </c>
      <c r="C193">
        <v>1.9738</v>
      </c>
    </row>
    <row r="194" spans="1:3" x14ac:dyDescent="0.25">
      <c r="A194">
        <v>171</v>
      </c>
      <c r="B194" t="s">
        <v>4</v>
      </c>
      <c r="C194">
        <v>1.8569</v>
      </c>
    </row>
    <row r="195" spans="1:3" x14ac:dyDescent="0.25">
      <c r="A195">
        <v>172</v>
      </c>
      <c r="B195" t="s">
        <v>4</v>
      </c>
      <c r="C195">
        <v>1.9131</v>
      </c>
    </row>
    <row r="196" spans="1:3" x14ac:dyDescent="0.25">
      <c r="A196">
        <v>173</v>
      </c>
      <c r="B196" t="s">
        <v>4</v>
      </c>
      <c r="C196">
        <v>1.8932</v>
      </c>
    </row>
    <row r="197" spans="1:3" x14ac:dyDescent="0.25">
      <c r="A197">
        <v>174</v>
      </c>
      <c r="B197" t="s">
        <v>4</v>
      </c>
      <c r="C197">
        <v>2.3256999999999999</v>
      </c>
    </row>
    <row r="198" spans="1:3" x14ac:dyDescent="0.25">
      <c r="A198">
        <v>175</v>
      </c>
      <c r="B198" t="s">
        <v>4</v>
      </c>
      <c r="C198">
        <v>1.7517</v>
      </c>
    </row>
    <row r="199" spans="1:3" x14ac:dyDescent="0.25">
      <c r="A199">
        <v>176</v>
      </c>
      <c r="B199" t="s">
        <v>4</v>
      </c>
      <c r="C199">
        <v>1.6808000000000001</v>
      </c>
    </row>
    <row r="200" spans="1:3" x14ac:dyDescent="0.25">
      <c r="A200">
        <v>177</v>
      </c>
      <c r="B200" t="s">
        <v>4</v>
      </c>
      <c r="C200">
        <v>1.9076</v>
      </c>
    </row>
    <row r="201" spans="1:3" x14ac:dyDescent="0.25">
      <c r="A201">
        <v>178</v>
      </c>
      <c r="B201" t="s">
        <v>4</v>
      </c>
      <c r="C201">
        <v>1.9621</v>
      </c>
    </row>
    <row r="202" spans="1:3" x14ac:dyDescent="0.25">
      <c r="A202">
        <v>179</v>
      </c>
      <c r="B202" t="s">
        <v>4</v>
      </c>
      <c r="C202">
        <v>1.9873000000000001</v>
      </c>
    </row>
    <row r="203" spans="1:3" x14ac:dyDescent="0.25">
      <c r="A203">
        <v>180</v>
      </c>
      <c r="B203" t="s">
        <v>4</v>
      </c>
      <c r="C203">
        <v>1.8083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 Kontraste</vt:lpstr>
      <vt:lpstr> Kontraste Lösung</vt:lpstr>
      <vt:lpstr>Trends</vt:lpstr>
      <vt:lpstr>Trends Lösung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Stephan</cp:lastModifiedBy>
  <dcterms:created xsi:type="dcterms:W3CDTF">2021-01-09T17:09:14Z</dcterms:created>
  <dcterms:modified xsi:type="dcterms:W3CDTF">2021-01-12T16:38:28Z</dcterms:modified>
</cp:coreProperties>
</file>