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d.docs.live.net/ad3d434324f7e88d/Documents/GitHub/CRQ/CRQ1/XLS-Spreadsheets/"/>
    </mc:Choice>
  </mc:AlternateContent>
  <xr:revisionPtr revIDLastSave="0" documentId="8_{49963362-C38B-454B-A89F-6B4D8EA124AC}"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<sst xmlns="http://schemas.openxmlformats.org/spreadsheetml/2006/main" count="118" uniqueCount="96">
  <si>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</si>
  <si>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</si>
  <si>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</si>
  <si>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</si>
  <si>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</si>
  <si>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</si>
  <si>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</si>
  <si>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</si>
  <si>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</si>
  <si>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</si>
  <si>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</si>
  <si>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</si>
  <si>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</si>
  <si>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</si>
  <si>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</si>
  <si>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</si>
  <si>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</si>
  <si>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</si>
  <si>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</si>
  <si>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</si>
  <si>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</si>
  <si>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</si>
  <si>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</si>
  <si>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</si>
  <si>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</si>
  <si>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</si>
  <si>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</si>
  <si>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</si>
  <si>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</si>
  <si>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</si>
  <si>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</si>
  <si>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</si>
  <si>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</si>
  <si>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</si>
  <si>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</si>
  <si>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</si>
  <si>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</si>
  <si>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</si>
  <si>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</si>
  <si>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</si>
  <si>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</si>
  <si>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</si>
  <si>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</si>
  <si>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</si>
  <si>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</si>
  <si>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</si>
  <si>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</si>
  <si>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</si>
  <si>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</si>
  <si>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</si>
  <si>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</si>
  <si>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</si>
  <si>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</si>
  <si>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</si>
  <si>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</si>
  <si>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</si>
  <si>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</si>
  <si>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</si>
  <si>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</si>
  <si>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</si>
  <si>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</si>
  <si>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</si>
  <si>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</si>
  <si>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</si>
  <si>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</si>
  <si>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</si>
  <si>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</si>
  <si>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</si>
  <si>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</si>
  <si>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</si>
  <si>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</si>
  <si>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</si>
  <si>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</si>
  <si>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</si>
  <si>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</si>
  <si>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</si>
  <si>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</si>
  <si>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</si>
  <si>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</si>
  <si>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</si>
  <si>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</si>
  <si>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</si>
  <si>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</si>
  <si>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</si>
  <si>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</si>
  <si>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</si>
  <si>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</si>
  <si>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</si>
  <si>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</si>
  <si>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</si>
  <si>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</si>
  <si>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</si>
  <si>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</si>
  <si>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CSF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</si>
  <si>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CSF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</si>
  <si>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CSF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</si>
</sst>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11" zoomScale="60" zoomScaleNormal="60" workbookViewId="0">
      <selection activeCell="A12" sqref="A12"/>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446400</v>
      </c>
      <c r="H10" s="170">
        <v>0.54549999999999998</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130828.18687380453</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-0.64824684290280998</v>
      </c>
    </row>
    <row r="11" spans="1:19" ht="94.5" x14ac:dyDescent="0.5">
      <c r="A11" s="122">
        <f>ROW('Risk Estimates'!$B11)-ROW('Risk Estimates'!$B$9)</f>
        <v>2</v>
      </c>
      <c r="B11" s="123" t="s">
        <v>78</v>
      </c>
      <c r="C11" s="124" t="s">
        <v>79</v>
      </c>
      <c r="D11" s="125">
        <v>2.5000000000000001E-2</v>
      </c>
      <c r="E11" s="126">
        <v>1125000</v>
      </c>
      <c r="F11" s="126">
        <v>5625000</v>
      </c>
      <c r="G11" s="126">
        <v>446400</v>
      </c>
      <c r="H11" s="170">
        <v>0.54549999999999998</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32217.036432435547</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-0.91337918419403341</v>
      </c>
    </row>
    <row r="12" spans="1:19" ht="78.75" x14ac:dyDescent="0.5">
      <c r="A12" s="122">
        <f>ROW('Risk Estimates'!$B12)-ROW('Risk Estimates'!$B$9)</f>
        <v>3</v>
      </c>
      <c r="B12" s="123" t="s">
        <v>80</v>
      </c>
      <c r="C12" s="124" t="s">
        <v>81</v>
      </c>
      <c r="D12" s="125">
        <v>2.5000000000000001E-2</v>
      </c>
      <c r="E12" s="126">
        <v>1680000</v>
      </c>
      <c r="F12" s="126">
        <v>13440000</v>
      </c>
      <c r="G12" s="126">
        <v>446400</v>
      </c>
      <c r="H12" s="170">
        <v>0.54549999999999998</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65931.167054899532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-0.82273318375165272</v>
      </c>
    </row>
    <row r="13" spans="1:19" ht="15.75" x14ac:dyDescent="0.5">
      <c r="A13" s="122"/>
      <c r="B13" s="123" t="s">
        <v>92</v>
      </c>
      <c r="C13" s="124"/>
      <c r="D13" s="125"/>
      <c r="E13" s="126"/>
      <c r="F13" s="126"/>
      <c r="G13" s="171">
        <f>SUM(G10:G12)</f>
        <v>1339200</v>
      </c>
      <c r="H13" s="170"/>
      <c r="I13" s="132"/>
      <c r="J13" s="172">
        <f>SUM(J10:J12)</f>
        <v>503798.43863837095</v>
      </c>
      <c r="K13" s="129"/>
      <c r="L13" s="129"/>
      <c r="M13" s="130"/>
      <c r="N13" s="172">
        <f>SUM(N10:N12)</f>
        <v>228976.39036113961</v>
      </c>
      <c r="O13" s="126"/>
      <c r="P13" s="173">
        <f>IFERROR(('Risk Estimates'!$J13-'Risk Estimates'!$N13)/'Risk Estimates'!$G13-1, 0)</f>
        <v>-0.79478640361616537</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94.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0.56599999999999995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0.114</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0.105</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0.105</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0.104</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0.10199999999999999</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0.10100000000000001</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3434124.4599256334</v>
      </c>
      <c r="V18" s="5">
        <f t="shared" si="2"/>
        <v>1500730.351999074</v>
      </c>
      <c r="W18" s="7">
        <f t="shared" si="0"/>
        <v>0.13500000000000001</v>
      </c>
      <c r="X18" s="7">
        <f t="shared" si="1"/>
        <v>9.9000000000000005E-2</v>
      </c>
      <c r="Y18" s="51"/>
    </row>
    <row r="19" spans="1:25" ht="16.149999999999999" thickBot="1" x14ac:dyDescent="0.55000000000000004">
      <c r="A19" s="51"/>
      <c r="B19" s="2"/>
      <c r="C19" s="9"/>
      <c r="D19" s="9"/>
      <c r="E19" s="9"/>
      <c r="F19" s="9"/>
      <c r="G19" s="9"/>
      <c r="H19" s="9"/>
      <c r="I19" s="32"/>
      <c r="K19" s="195" t="s">
        <v>34</v>
      </c>
      <c r="L19" s="196"/>
      <c r="M19" s="30">
        <f>AVERAGE(T10:T1009)</f>
        <v>1043341.4664052963</v>
      </c>
      <c r="N19" s="31"/>
      <c r="P19" s="2">
        <v>10</v>
      </c>
      <c r="Q19" s="3">
        <v>0</v>
      </c>
      <c r="S19" s="2">
        <v>10</v>
      </c>
      <c r="T19" s="3">
        <v>0</v>
      </c>
      <c r="V19" s="5">
        <f t="shared" si="2"/>
        <v>1605781.4766390093</v>
      </c>
      <c r="W19" s="7">
        <f t="shared" si="0"/>
        <v>0.13100000000000001</v>
      </c>
      <c r="X19" s="7">
        <f t="shared" si="1"/>
        <v>9.6000000000000002E-2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9.6000000000000002E-2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0.09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8.5999999999999993E-2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8.4000000000000005E-2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8.2000000000000003E-2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7.9000000000000001E-2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7.4999999999999997E-2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7.2999999999999995E-2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7.0999999999999994E-2</v>
      </c>
      <c r="Y28" s="51"/>
    </row>
    <row r="29" spans="1:25" x14ac:dyDescent="0.45">
      <c r="A29" s="51"/>
      <c r="P29" s="2">
        <v>20</v>
      </c>
      <c r="Q29" s="3">
        <v>0</v>
      </c>
      <c r="S29" s="2">
        <v>20</v>
      </c>
      <c r="T29" s="3">
        <v>0</v>
      </c>
      <c r="V29" s="5">
        <f t="shared" si="2"/>
        <v>3158815.2112808721</v>
      </c>
      <c r="W29" s="7">
        <f t="shared" si="0"/>
        <v>9.4E-2</v>
      </c>
      <c r="X29" s="7">
        <f t="shared" si="1"/>
        <v>6.6000000000000003E-2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6.6000000000000003E-2</v>
      </c>
      <c r="Y30" s="51"/>
    </row>
    <row r="31" spans="1:25" x14ac:dyDescent="0.45">
      <c r="A31" s="51"/>
      <c r="P31" s="2">
        <v>22</v>
      </c>
      <c r="Q31" s="3">
        <v>0</v>
      </c>
      <c r="S31" s="2">
        <v>22</v>
      </c>
      <c r="T31" s="3">
        <v>0</v>
      </c>
      <c r="V31" s="5">
        <f t="shared" si="2"/>
        <v>3616527.5353954709</v>
      </c>
      <c r="W31" s="7">
        <f t="shared" si="0"/>
        <v>9.1999999999999998E-2</v>
      </c>
      <c r="X31" s="7">
        <f t="shared" si="1"/>
        <v>6.5000000000000002E-2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6.5000000000000002E-2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6.4000000000000001E-2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6.3E-2</v>
      </c>
      <c r="Y34" s="51"/>
    </row>
    <row r="35" spans="1:25" x14ac:dyDescent="0.45">
      <c r="A35" s="51"/>
      <c r="P35" s="2">
        <v>26</v>
      </c>
      <c r="Q35" s="3">
        <v>0</v>
      </c>
      <c r="S35" s="2">
        <v>26</v>
      </c>
      <c r="T35" s="3">
        <v>0</v>
      </c>
      <c r="V35" s="5">
        <f t="shared" si="2"/>
        <v>4740529.8634515181</v>
      </c>
      <c r="W35" s="7">
        <f t="shared" si="0"/>
        <v>8.5000000000000006E-2</v>
      </c>
      <c r="X35" s="7">
        <f t="shared" si="1"/>
        <v>0.06</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5.7000000000000002E-2</v>
      </c>
      <c r="Y36" s="51"/>
    </row>
    <row r="37" spans="1:25" x14ac:dyDescent="0.45">
      <c r="A37" s="51"/>
      <c r="P37" s="2">
        <v>28</v>
      </c>
      <c r="Q37" s="3">
        <v>90634.975693387183</v>
      </c>
      <c r="S37" s="2">
        <v>28</v>
      </c>
      <c r="T37" s="3">
        <v>90634.975693387183</v>
      </c>
      <c r="V37" s="5">
        <f t="shared" si="2"/>
        <v>5427432.6406656438</v>
      </c>
      <c r="W37" s="7">
        <f t="shared" si="0"/>
        <v>7.8E-2</v>
      </c>
      <c r="X37" s="7">
        <f t="shared" si="1"/>
        <v>5.7000000000000002E-2</v>
      </c>
      <c r="Y37" s="51"/>
    </row>
    <row r="38" spans="1:25" x14ac:dyDescent="0.45">
      <c r="A38" s="51"/>
      <c r="P38" s="2">
        <v>29</v>
      </c>
      <c r="Q38" s="3">
        <v>0</v>
      </c>
      <c r="S38" s="2">
        <v>29</v>
      </c>
      <c r="T38" s="3">
        <v>0</v>
      </c>
      <c r="V38" s="5">
        <f t="shared" si="2"/>
        <v>5807352.9255122393</v>
      </c>
      <c r="W38" s="7">
        <f t="shared" si="0"/>
        <v>7.4999999999999997E-2</v>
      </c>
      <c r="X38" s="7">
        <f t="shared" si="1"/>
        <v>5.3999999999999999E-2</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5.2999999999999999E-2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5.0999999999999997E-2</v>
      </c>
      <c r="Y40" s="51"/>
    </row>
    <row r="41" spans="1:25" x14ac:dyDescent="0.45">
      <c r="A41" s="51"/>
      <c r="P41" s="2">
        <v>32</v>
      </c>
      <c r="Q41" s="3">
        <v>0</v>
      </c>
      <c r="S41" s="2">
        <v>32</v>
      </c>
      <c r="T41" s="3">
        <v>0</v>
      </c>
      <c r="V41" s="5">
        <f t="shared" si="2"/>
        <v>7114257.0499282917</v>
      </c>
      <c r="W41" s="7">
        <f t="shared" si="0"/>
        <v>6.7000000000000004E-2</v>
      </c>
      <c r="X41" s="7">
        <f t="shared" si="1"/>
        <v>4.9000000000000002E-2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4.5999999999999999E-2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4.2000000000000003E-2</v>
      </c>
      <c r="Y43" s="51"/>
    </row>
    <row r="44" spans="1:25" x14ac:dyDescent="0.45">
      <c r="A44" s="51"/>
      <c r="P44" s="2">
        <v>35</v>
      </c>
      <c r="Q44" s="3">
        <v>26134117.899599649</v>
      </c>
      <c r="S44" s="2">
        <v>35</v>
      </c>
      <c r="T44" s="3">
        <v>26134117.899599649</v>
      </c>
      <c r="V44" s="5">
        <f t="shared" si="2"/>
        <v>8715270.7992153056</v>
      </c>
      <c r="W44" s="7">
        <f t="shared" si="0"/>
        <v>5.5E-2</v>
      </c>
      <c r="X44" s="7">
        <f t="shared" si="1"/>
        <v>0.04</v>
      </c>
      <c r="Y44" s="51"/>
    </row>
    <row r="45" spans="1:25" x14ac:dyDescent="0.45">
      <c r="A45" s="51"/>
      <c r="P45" s="2">
        <v>36</v>
      </c>
      <c r="Q45" s="3">
        <v>75221.928291613876</v>
      </c>
      <c r="S45" s="2">
        <v>36</v>
      </c>
      <c r="T45" s="3">
        <v>75221.928291613876</v>
      </c>
      <c r="V45" s="5">
        <f t="shared" si="2"/>
        <v>9325339.7551603783</v>
      </c>
      <c r="W45" s="7">
        <f t="shared" si="0"/>
        <v>0.05</v>
      </c>
      <c r="X45" s="7">
        <f t="shared" si="1"/>
        <v>3.7999999999999999E-2</v>
      </c>
      <c r="Y45" s="51"/>
    </row>
    <row r="46" spans="1:25" x14ac:dyDescent="0.45">
      <c r="A46" s="51"/>
      <c r="P46" s="2">
        <v>37</v>
      </c>
      <c r="Q46" s="3">
        <v>11749.583343730739</v>
      </c>
      <c r="S46" s="2">
        <v>37</v>
      </c>
      <c r="T46" s="3">
        <v>11749.583343730739</v>
      </c>
      <c r="V46" s="5">
        <f t="shared" si="2"/>
        <v>9978113.5380216055</v>
      </c>
      <c r="W46" s="7">
        <f t="shared" si="0"/>
        <v>4.7E-2</v>
      </c>
      <c r="X46" s="7">
        <f t="shared" si="1"/>
        <v>3.5999999999999997E-2</v>
      </c>
      <c r="Y46" s="51"/>
    </row>
    <row r="47" spans="1:25" x14ac:dyDescent="0.45">
      <c r="A47" s="51"/>
      <c r="P47" s="2">
        <v>38</v>
      </c>
      <c r="Q47" s="3">
        <v>0</v>
      </c>
      <c r="S47" s="2">
        <v>38</v>
      </c>
      <c r="T47" s="3">
        <v>0</v>
      </c>
      <c r="V47" s="5">
        <f t="shared" si="2"/>
        <v>10676581.485683119</v>
      </c>
      <c r="W47" s="7">
        <f t="shared" si="0"/>
        <v>4.4999999999999998E-2</v>
      </c>
      <c r="X47" s="7">
        <f t="shared" si="1"/>
        <v>3.5000000000000003E-2</v>
      </c>
      <c r="Y47" s="51"/>
    </row>
    <row r="48" spans="1:25" x14ac:dyDescent="0.45">
      <c r="A48" s="51"/>
      <c r="P48" s="2">
        <v>39</v>
      </c>
      <c r="Q48" s="3">
        <v>0</v>
      </c>
      <c r="S48" s="2">
        <v>39</v>
      </c>
      <c r="T48" s="3">
        <v>0</v>
      </c>
      <c r="V48" s="5">
        <f t="shared" si="2"/>
        <v>11423942.189680938</v>
      </c>
      <c r="W48" s="7">
        <f t="shared" si="0"/>
        <v>4.1000000000000002E-2</v>
      </c>
      <c r="X48" s="7">
        <f t="shared" si="1"/>
        <v>3.1E-2</v>
      </c>
      <c r="Y48" s="51"/>
    </row>
    <row r="49" spans="1:25" x14ac:dyDescent="0.45">
      <c r="A49" s="51"/>
      <c r="P49" s="2">
        <v>40</v>
      </c>
      <c r="Q49" s="3">
        <v>0</v>
      </c>
      <c r="S49" s="2">
        <v>40</v>
      </c>
      <c r="T49" s="3">
        <v>0</v>
      </c>
      <c r="V49" s="5">
        <f t="shared" si="2"/>
        <v>12223618.142958604</v>
      </c>
      <c r="W49" s="7">
        <f t="shared" si="0"/>
        <v>3.5999999999999997E-2</v>
      </c>
      <c r="X49" s="7">
        <f t="shared" si="1"/>
        <v>2.9000000000000001E-2</v>
      </c>
      <c r="Y49" s="51"/>
    </row>
    <row r="50" spans="1:25" x14ac:dyDescent="0.45">
      <c r="A50" s="51"/>
      <c r="P50" s="2">
        <v>41</v>
      </c>
      <c r="Q50" s="3">
        <v>0</v>
      </c>
      <c r="S50" s="2">
        <v>41</v>
      </c>
      <c r="T50" s="3">
        <v>0</v>
      </c>
      <c r="V50" s="5">
        <f t="shared" si="2"/>
        <v>13079271.412965707</v>
      </c>
      <c r="W50" s="7">
        <f t="shared" si="0"/>
        <v>3.2000000000000001E-2</v>
      </c>
      <c r="X50" s="7">
        <f t="shared" si="1"/>
        <v>2.5999999999999999E-2</v>
      </c>
      <c r="Y50" s="51"/>
    </row>
    <row r="51" spans="1:25" x14ac:dyDescent="0.45">
      <c r="A51" s="51"/>
      <c r="P51" s="2">
        <v>42</v>
      </c>
      <c r="Q51" s="3">
        <v>0</v>
      </c>
      <c r="S51" s="2">
        <v>42</v>
      </c>
      <c r="T51" s="3">
        <v>0</v>
      </c>
      <c r="V51" s="5">
        <f t="shared" si="2"/>
        <v>13994820.411873307</v>
      </c>
      <c r="W51" s="7">
        <f t="shared" si="0"/>
        <v>2.8000000000000001E-2</v>
      </c>
      <c r="X51" s="7">
        <f t="shared" si="1"/>
        <v>2.3E-2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0.02</v>
      </c>
      <c r="Y52" s="51"/>
    </row>
    <row r="53" spans="1:25" x14ac:dyDescent="0.45">
      <c r="A53" s="51"/>
      <c r="P53" s="2">
        <v>44</v>
      </c>
      <c r="Q53" s="3">
        <v>0</v>
      </c>
      <c r="S53" s="2">
        <v>44</v>
      </c>
      <c r="T53" s="3">
        <v>0</v>
      </c>
      <c r="V53" s="5">
        <f t="shared" si="2"/>
        <v>16022669.889553752</v>
      </c>
      <c r="W53" s="7">
        <f t="shared" si="0"/>
        <v>2.5000000000000001E-2</v>
      </c>
      <c r="X53" s="7">
        <f t="shared" si="1"/>
        <v>1.9E-2</v>
      </c>
      <c r="Y53" s="51"/>
    </row>
    <row r="54" spans="1:25" x14ac:dyDescent="0.45">
      <c r="A54" s="51"/>
      <c r="P54" s="2">
        <v>45</v>
      </c>
      <c r="Q54" s="3">
        <v>0</v>
      </c>
      <c r="S54" s="2">
        <v>45</v>
      </c>
      <c r="T54" s="3">
        <v>0</v>
      </c>
      <c r="V54" s="5">
        <f t="shared" si="2"/>
        <v>17144256.781822514</v>
      </c>
      <c r="W54" s="7">
        <f t="shared" si="0"/>
        <v>1.7999999999999999E-2</v>
      </c>
      <c r="X54" s="7">
        <f t="shared" si="1"/>
        <v>1.2999999999999999E-2</v>
      </c>
      <c r="Y54" s="51"/>
    </row>
    <row r="55" spans="1:25" x14ac:dyDescent="0.45">
      <c r="A55" s="51"/>
      <c r="P55" s="2">
        <v>46</v>
      </c>
      <c r="Q55" s="3">
        <v>0</v>
      </c>
      <c r="S55" s="2">
        <v>46</v>
      </c>
      <c r="T55" s="3">
        <v>0</v>
      </c>
      <c r="V55" s="5">
        <f t="shared" si="2"/>
        <v>18344354.756550092</v>
      </c>
      <c r="W55" s="7">
        <f t="shared" si="0"/>
        <v>1.6E-2</v>
      </c>
      <c r="X55" s="7">
        <f t="shared" si="1"/>
        <v>1.2999999999999999E-2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1.2999999999999999E-2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1.2999999999999999E-2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1.0999999999999999E-2</v>
      </c>
      <c r="Y58" s="51"/>
    </row>
    <row r="59" spans="1:25" x14ac:dyDescent="0.45">
      <c r="A59" s="51"/>
      <c r="P59" s="2">
        <v>50</v>
      </c>
      <c r="Q59" s="3">
        <v>0</v>
      </c>
      <c r="S59" s="2">
        <v>50</v>
      </c>
      <c r="T59" s="3">
        <v>0</v>
      </c>
      <c r="V59" s="5">
        <f t="shared" si="2"/>
        <v>24045707.020910386</v>
      </c>
      <c r="W59" s="7">
        <f t="shared" si="0"/>
        <v>1.2999999999999999E-2</v>
      </c>
      <c r="X59" s="7">
        <f t="shared" si="1"/>
        <v>1.0999999999999999E-2</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2025-10-02T07:18:30Z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