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onverse\Documents\Cranes\Eastern Migratory Population\Nesting Research\Data and Analyses\Artificial Nest Data\"/>
    </mc:Choice>
  </mc:AlternateContent>
  <bookViews>
    <workbookView xWindow="0" yWindow="0" windowWidth="20480" windowHeight="7190"/>
  </bookViews>
  <sheets>
    <sheet name="ln S. annulus graph" sheetId="4" r:id="rId1"/>
    <sheet name="ln S. johannseni graph" sheetId="5" r:id="rId2"/>
    <sheet name="ln S. meridionale graph" sheetId="1" r:id="rId3"/>
    <sheet name="S annulus-johannseni graph" sheetId="6" r:id="rId4"/>
    <sheet name="Sheet2" sheetId="2" r:id="rId5"/>
    <sheet name="Sheet3" sheetId="3" r:id="rId6"/>
  </sheets>
  <calcPr calcId="152511"/>
</workbook>
</file>

<file path=xl/calcChain.xml><?xml version="1.0" encoding="utf-8"?>
<calcChain xmlns="http://schemas.openxmlformats.org/spreadsheetml/2006/main">
  <c r="N87" i="1" l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K87" i="1"/>
  <c r="L87" i="1" s="1"/>
  <c r="K86" i="1"/>
  <c r="L86" i="1" s="1"/>
  <c r="K85" i="1"/>
  <c r="L85" i="1" s="1"/>
  <c r="L84" i="1"/>
  <c r="K84" i="1"/>
  <c r="K83" i="1"/>
  <c r="L83" i="1" s="1"/>
  <c r="K82" i="1"/>
  <c r="L82" i="1" s="1"/>
  <c r="K81" i="1"/>
  <c r="L81" i="1" s="1"/>
  <c r="L80" i="1"/>
  <c r="K80" i="1"/>
  <c r="K79" i="1"/>
  <c r="L79" i="1" s="1"/>
  <c r="K78" i="1"/>
  <c r="L78" i="1" s="1"/>
  <c r="K77" i="1"/>
  <c r="L77" i="1" s="1"/>
  <c r="L76" i="1"/>
  <c r="K76" i="1"/>
  <c r="K75" i="1"/>
  <c r="L75" i="1" s="1"/>
  <c r="K74" i="1"/>
  <c r="L74" i="1" s="1"/>
  <c r="K73" i="1"/>
  <c r="L73" i="1" s="1"/>
  <c r="L72" i="1"/>
  <c r="K72" i="1"/>
  <c r="K71" i="1"/>
  <c r="L71" i="1" s="1"/>
  <c r="K70" i="1"/>
  <c r="L70" i="1" s="1"/>
  <c r="K69" i="1"/>
  <c r="L69" i="1" s="1"/>
  <c r="L68" i="1"/>
  <c r="K68" i="1"/>
  <c r="K67" i="1"/>
  <c r="L67" i="1" s="1"/>
  <c r="K66" i="1"/>
  <c r="L66" i="1" s="1"/>
  <c r="K65" i="1"/>
  <c r="L65" i="1" s="1"/>
  <c r="L64" i="1"/>
  <c r="K64" i="1"/>
  <c r="K63" i="1"/>
  <c r="L63" i="1" s="1"/>
  <c r="K62" i="1"/>
  <c r="L62" i="1" s="1"/>
  <c r="K61" i="1"/>
  <c r="L61" i="1" s="1"/>
  <c r="L60" i="1"/>
  <c r="K60" i="1"/>
  <c r="K59" i="1"/>
  <c r="L59" i="1" s="1"/>
  <c r="K58" i="1"/>
  <c r="L58" i="1" s="1"/>
  <c r="K57" i="1"/>
  <c r="L57" i="1" s="1"/>
  <c r="L56" i="1"/>
  <c r="K56" i="1"/>
  <c r="K55" i="1"/>
  <c r="L55" i="1" s="1"/>
  <c r="K54" i="1"/>
  <c r="L54" i="1" s="1"/>
  <c r="K53" i="1"/>
  <c r="L53" i="1" s="1"/>
  <c r="L52" i="1"/>
  <c r="K52" i="1"/>
  <c r="K51" i="1"/>
  <c r="L51" i="1" s="1"/>
  <c r="K50" i="1"/>
  <c r="L50" i="1" s="1"/>
  <c r="K49" i="1"/>
  <c r="L49" i="1" s="1"/>
  <c r="L48" i="1"/>
  <c r="K48" i="1"/>
  <c r="K47" i="1"/>
  <c r="L47" i="1" s="1"/>
  <c r="K46" i="1"/>
  <c r="L46" i="1" s="1"/>
  <c r="K45" i="1"/>
  <c r="L45" i="1" s="1"/>
  <c r="L44" i="1"/>
  <c r="K44" i="1"/>
  <c r="K43" i="1"/>
  <c r="L43" i="1" s="1"/>
  <c r="K42" i="1"/>
  <c r="L42" i="1" s="1"/>
  <c r="K41" i="1"/>
  <c r="L41" i="1" s="1"/>
  <c r="L40" i="1"/>
  <c r="K40" i="1"/>
  <c r="K39" i="1"/>
  <c r="L39" i="1" s="1"/>
  <c r="K38" i="1"/>
  <c r="L38" i="1" s="1"/>
  <c r="K37" i="1"/>
  <c r="L37" i="1" s="1"/>
  <c r="L36" i="1"/>
  <c r="K36" i="1"/>
  <c r="K35" i="1"/>
  <c r="L35" i="1" s="1"/>
  <c r="K34" i="1"/>
  <c r="L34" i="1" s="1"/>
  <c r="K33" i="1"/>
  <c r="L33" i="1" s="1"/>
  <c r="L32" i="1"/>
  <c r="K32" i="1"/>
  <c r="K31" i="1"/>
  <c r="L31" i="1" s="1"/>
  <c r="K30" i="1"/>
  <c r="L30" i="1" s="1"/>
  <c r="K29" i="1"/>
  <c r="L29" i="1" s="1"/>
  <c r="L28" i="1"/>
  <c r="K28" i="1"/>
  <c r="K27" i="1"/>
  <c r="L27" i="1" s="1"/>
  <c r="K26" i="1"/>
  <c r="L26" i="1" s="1"/>
  <c r="K25" i="1"/>
  <c r="L25" i="1" s="1"/>
  <c r="L24" i="1"/>
  <c r="K24" i="1"/>
  <c r="K23" i="1"/>
  <c r="L23" i="1" s="1"/>
  <c r="K22" i="1"/>
  <c r="L22" i="1" s="1"/>
  <c r="K21" i="1"/>
  <c r="L21" i="1" s="1"/>
  <c r="L20" i="1"/>
  <c r="K20" i="1"/>
  <c r="K19" i="1"/>
  <c r="L19" i="1" s="1"/>
  <c r="K18" i="1"/>
  <c r="L18" i="1" s="1"/>
  <c r="K17" i="1"/>
  <c r="L17" i="1" s="1"/>
  <c r="L16" i="1"/>
  <c r="K16" i="1"/>
  <c r="K15" i="1"/>
  <c r="L15" i="1" s="1"/>
  <c r="K14" i="1"/>
  <c r="L14" i="1" s="1"/>
  <c r="K13" i="1"/>
  <c r="L13" i="1" s="1"/>
  <c r="L12" i="1"/>
  <c r="K12" i="1"/>
  <c r="K11" i="1"/>
  <c r="L11" i="1" s="1"/>
  <c r="K10" i="1"/>
  <c r="L10" i="1" s="1"/>
  <c r="K9" i="1"/>
  <c r="L9" i="1" s="1"/>
  <c r="L8" i="1"/>
  <c r="K8" i="1"/>
  <c r="K7" i="1"/>
  <c r="L7" i="1" s="1"/>
  <c r="K6" i="1"/>
  <c r="L6" i="1" s="1"/>
  <c r="K5" i="1"/>
  <c r="L5" i="1" s="1"/>
  <c r="L4" i="1"/>
  <c r="K4" i="1"/>
  <c r="K3" i="1"/>
  <c r="L3" i="1" s="1"/>
  <c r="K84" i="6" l="1"/>
  <c r="L84" i="6"/>
  <c r="K85" i="6"/>
  <c r="L85" i="6"/>
  <c r="K86" i="6"/>
  <c r="O89" i="6" s="1"/>
  <c r="P89" i="6" s="1"/>
  <c r="L86" i="6"/>
  <c r="K87" i="6"/>
  <c r="L87" i="6"/>
  <c r="K108" i="6"/>
  <c r="L108" i="6"/>
  <c r="K109" i="6"/>
  <c r="L109" i="6"/>
  <c r="K110" i="6"/>
  <c r="L110" i="6"/>
  <c r="K111" i="6"/>
  <c r="L111" i="6"/>
  <c r="C3" i="5"/>
  <c r="D3" i="5" s="1"/>
  <c r="F3" i="5"/>
  <c r="G3" i="5" s="1"/>
  <c r="L3" i="5"/>
  <c r="M3" i="5" s="1"/>
  <c r="O3" i="5"/>
  <c r="P3" i="5" s="1"/>
  <c r="R3" i="5"/>
  <c r="S3" i="5"/>
  <c r="U3" i="5"/>
  <c r="V3" i="5" s="1"/>
  <c r="C4" i="5"/>
  <c r="D4" i="5" s="1"/>
  <c r="F4" i="5"/>
  <c r="G4" i="5" s="1"/>
  <c r="L4" i="5"/>
  <c r="M4" i="5" s="1"/>
  <c r="O4" i="5"/>
  <c r="P4" i="5" s="1"/>
  <c r="R4" i="5"/>
  <c r="S4" i="5" s="1"/>
  <c r="U4" i="5"/>
  <c r="V4" i="5" s="1"/>
  <c r="C5" i="5"/>
  <c r="D5" i="5"/>
  <c r="F5" i="5"/>
  <c r="G5" i="5" s="1"/>
  <c r="L5" i="5"/>
  <c r="M5" i="5" s="1"/>
  <c r="O5" i="5"/>
  <c r="P5" i="5" s="1"/>
  <c r="R5" i="5"/>
  <c r="S5" i="5" s="1"/>
  <c r="U5" i="5"/>
  <c r="V5" i="5" s="1"/>
  <c r="C6" i="5"/>
  <c r="D6" i="5" s="1"/>
  <c r="F6" i="5"/>
  <c r="G6" i="5" s="1"/>
  <c r="L6" i="5"/>
  <c r="M6" i="5"/>
  <c r="O6" i="5"/>
  <c r="P6" i="5" s="1"/>
  <c r="R6" i="5"/>
  <c r="S6" i="5" s="1"/>
  <c r="U6" i="5"/>
  <c r="V6" i="5" s="1"/>
  <c r="C7" i="5"/>
  <c r="D7" i="5" s="1"/>
  <c r="F7" i="5"/>
  <c r="G7" i="5" s="1"/>
  <c r="L7" i="5"/>
  <c r="M7" i="5" s="1"/>
  <c r="O7" i="5"/>
  <c r="P7" i="5" s="1"/>
  <c r="R7" i="5"/>
  <c r="S7" i="5"/>
  <c r="U7" i="5"/>
  <c r="V7" i="5" s="1"/>
  <c r="C8" i="5"/>
  <c r="D8" i="5" s="1"/>
  <c r="F8" i="5"/>
  <c r="G8" i="5" s="1"/>
  <c r="L8" i="5"/>
  <c r="M8" i="5" s="1"/>
  <c r="O8" i="5"/>
  <c r="P8" i="5" s="1"/>
  <c r="R8" i="5"/>
  <c r="S8" i="5" s="1"/>
  <c r="U8" i="5"/>
  <c r="V8" i="5" s="1"/>
  <c r="C9" i="5"/>
  <c r="D9" i="5"/>
  <c r="F9" i="5"/>
  <c r="G9" i="5" s="1"/>
  <c r="L9" i="5"/>
  <c r="M9" i="5" s="1"/>
  <c r="O9" i="5"/>
  <c r="P9" i="5" s="1"/>
  <c r="R9" i="5"/>
  <c r="S9" i="5" s="1"/>
  <c r="U9" i="5"/>
  <c r="V9" i="5" s="1"/>
  <c r="C10" i="5"/>
  <c r="D10" i="5" s="1"/>
  <c r="F10" i="5"/>
  <c r="G10" i="5" s="1"/>
  <c r="L10" i="5"/>
  <c r="M10" i="5"/>
  <c r="O10" i="5"/>
  <c r="P10" i="5" s="1"/>
  <c r="R10" i="5"/>
  <c r="S10" i="5" s="1"/>
  <c r="U10" i="5"/>
  <c r="V10" i="5" s="1"/>
  <c r="C11" i="5"/>
  <c r="D11" i="5" s="1"/>
  <c r="F11" i="5"/>
  <c r="G11" i="5" s="1"/>
  <c r="L11" i="5"/>
  <c r="M11" i="5" s="1"/>
  <c r="O11" i="5"/>
  <c r="P11" i="5" s="1"/>
  <c r="R11" i="5"/>
  <c r="S11" i="5"/>
  <c r="U11" i="5"/>
  <c r="V11" i="5" s="1"/>
  <c r="C12" i="5"/>
  <c r="D12" i="5"/>
  <c r="F12" i="5"/>
  <c r="G12" i="5" s="1"/>
  <c r="L12" i="5"/>
  <c r="M12" i="5" s="1"/>
  <c r="O12" i="5"/>
  <c r="P12" i="5" s="1"/>
  <c r="R12" i="5"/>
  <c r="S12" i="5" s="1"/>
  <c r="U12" i="5"/>
  <c r="V12" i="5" s="1"/>
  <c r="C13" i="5"/>
  <c r="D13" i="5"/>
  <c r="F13" i="5"/>
  <c r="G13" i="5" s="1"/>
  <c r="L13" i="5"/>
  <c r="M13" i="5"/>
  <c r="O13" i="5"/>
  <c r="P13" i="5" s="1"/>
  <c r="R13" i="5"/>
  <c r="S13" i="5" s="1"/>
  <c r="U13" i="5"/>
  <c r="V13" i="5" s="1"/>
  <c r="C14" i="5"/>
  <c r="D14" i="5" s="1"/>
  <c r="F14" i="5"/>
  <c r="G14" i="5" s="1"/>
  <c r="L14" i="5"/>
  <c r="M14" i="5"/>
  <c r="O14" i="5"/>
  <c r="P14" i="5" s="1"/>
  <c r="R14" i="5"/>
  <c r="S14" i="5"/>
  <c r="U14" i="5"/>
  <c r="V14" i="5" s="1"/>
  <c r="C15" i="5"/>
  <c r="D15" i="5" s="1"/>
  <c r="F15" i="5"/>
  <c r="G15" i="5" s="1"/>
  <c r="L15" i="5"/>
  <c r="M15" i="5" s="1"/>
  <c r="O15" i="5"/>
  <c r="P15" i="5" s="1"/>
  <c r="R15" i="5"/>
  <c r="S15" i="5"/>
  <c r="U15" i="5"/>
  <c r="V15" i="5" s="1"/>
  <c r="C16" i="5"/>
  <c r="D16" i="5"/>
  <c r="F16" i="5"/>
  <c r="G16" i="5" s="1"/>
  <c r="L16" i="5"/>
  <c r="M16" i="5" s="1"/>
  <c r="O16" i="5"/>
  <c r="P16" i="5" s="1"/>
  <c r="R16" i="5"/>
  <c r="S16" i="5" s="1"/>
  <c r="U16" i="5"/>
  <c r="V16" i="5" s="1"/>
  <c r="C17" i="5"/>
  <c r="D17" i="5"/>
  <c r="F17" i="5"/>
  <c r="G17" i="5" s="1"/>
  <c r="L17" i="5"/>
  <c r="M17" i="5"/>
  <c r="O17" i="5"/>
  <c r="P17" i="5" s="1"/>
  <c r="R17" i="5"/>
  <c r="S17" i="5" s="1"/>
  <c r="U17" i="5"/>
  <c r="V17" i="5" s="1"/>
  <c r="C18" i="5"/>
  <c r="D18" i="5" s="1"/>
  <c r="F18" i="5"/>
  <c r="G18" i="5" s="1"/>
  <c r="L18" i="5"/>
  <c r="M18" i="5"/>
  <c r="O18" i="5"/>
  <c r="P18" i="5" s="1"/>
  <c r="R18" i="5"/>
  <c r="S18" i="5"/>
  <c r="U18" i="5"/>
  <c r="V18" i="5" s="1"/>
  <c r="C19" i="5"/>
  <c r="D19" i="5" s="1"/>
  <c r="F19" i="5"/>
  <c r="G19" i="5" s="1"/>
  <c r="L19" i="5"/>
  <c r="M19" i="5" s="1"/>
  <c r="O19" i="5"/>
  <c r="P19" i="5" s="1"/>
  <c r="R19" i="5"/>
  <c r="S19" i="5"/>
  <c r="U19" i="5"/>
  <c r="V19" i="5" s="1"/>
  <c r="C20" i="5"/>
  <c r="D20" i="5"/>
  <c r="F20" i="5"/>
  <c r="G20" i="5" s="1"/>
  <c r="L20" i="5"/>
  <c r="M20" i="5" s="1"/>
  <c r="O20" i="5"/>
  <c r="P20" i="5" s="1"/>
  <c r="R20" i="5"/>
  <c r="S20" i="5" s="1"/>
  <c r="U20" i="5"/>
  <c r="V20" i="5" s="1"/>
  <c r="C21" i="5"/>
  <c r="D21" i="5"/>
  <c r="F21" i="5"/>
  <c r="G21" i="5" s="1"/>
  <c r="L21" i="5"/>
  <c r="M21" i="5"/>
  <c r="O21" i="5"/>
  <c r="P21" i="5" s="1"/>
  <c r="R21" i="5"/>
  <c r="S21" i="5" s="1"/>
  <c r="U21" i="5"/>
  <c r="V21" i="5" s="1"/>
  <c r="C22" i="5"/>
  <c r="D22" i="5" s="1"/>
  <c r="F22" i="5"/>
  <c r="G22" i="5" s="1"/>
  <c r="L22" i="5"/>
  <c r="M22" i="5"/>
  <c r="O22" i="5"/>
  <c r="P22" i="5" s="1"/>
  <c r="R22" i="5"/>
  <c r="S22" i="5"/>
  <c r="U22" i="5"/>
  <c r="V22" i="5" s="1"/>
  <c r="C23" i="5"/>
  <c r="D23" i="5" s="1"/>
  <c r="F23" i="5"/>
  <c r="G23" i="5" s="1"/>
  <c r="L23" i="5"/>
  <c r="M23" i="5" s="1"/>
  <c r="O23" i="5"/>
  <c r="P23" i="5" s="1"/>
  <c r="R23" i="5"/>
  <c r="S23" i="5"/>
  <c r="U23" i="5"/>
  <c r="V23" i="5" s="1"/>
  <c r="C24" i="5"/>
  <c r="D24" i="5"/>
  <c r="F24" i="5"/>
  <c r="G24" i="5" s="1"/>
  <c r="L24" i="5"/>
  <c r="M24" i="5" s="1"/>
  <c r="O24" i="5"/>
  <c r="P24" i="5" s="1"/>
  <c r="R24" i="5"/>
  <c r="S24" i="5" s="1"/>
  <c r="U24" i="5"/>
  <c r="V24" i="5" s="1"/>
  <c r="C25" i="5"/>
  <c r="D25" i="5"/>
  <c r="F25" i="5"/>
  <c r="G25" i="5" s="1"/>
  <c r="L25" i="5"/>
  <c r="M25" i="5"/>
  <c r="O25" i="5"/>
  <c r="P25" i="5" s="1"/>
  <c r="R25" i="5"/>
  <c r="S25" i="5" s="1"/>
  <c r="U25" i="5"/>
  <c r="V25" i="5" s="1"/>
  <c r="C26" i="5"/>
  <c r="D26" i="5" s="1"/>
  <c r="F26" i="5"/>
  <c r="G26" i="5" s="1"/>
  <c r="L26" i="5"/>
  <c r="M26" i="5"/>
  <c r="O26" i="5"/>
  <c r="P26" i="5" s="1"/>
  <c r="R26" i="5"/>
  <c r="S26" i="5"/>
  <c r="U26" i="5"/>
  <c r="V26" i="5" s="1"/>
  <c r="C27" i="5"/>
  <c r="D27" i="5" s="1"/>
  <c r="F27" i="5"/>
  <c r="G27" i="5" s="1"/>
  <c r="L27" i="5"/>
  <c r="M27" i="5" s="1"/>
  <c r="O27" i="5"/>
  <c r="P27" i="5" s="1"/>
  <c r="R27" i="5"/>
  <c r="S27" i="5"/>
  <c r="U27" i="5"/>
  <c r="V27" i="5" s="1"/>
  <c r="C28" i="5"/>
  <c r="D28" i="5"/>
  <c r="F28" i="5"/>
  <c r="G28" i="5" s="1"/>
  <c r="L28" i="5"/>
  <c r="M28" i="5" s="1"/>
  <c r="O28" i="5"/>
  <c r="P28" i="5" s="1"/>
  <c r="R28" i="5"/>
  <c r="S28" i="5" s="1"/>
  <c r="U28" i="5"/>
  <c r="V28" i="5" s="1"/>
  <c r="C29" i="5"/>
  <c r="D29" i="5"/>
  <c r="F29" i="5"/>
  <c r="G29" i="5" s="1"/>
  <c r="L29" i="5"/>
  <c r="M29" i="5"/>
  <c r="O29" i="5"/>
  <c r="P29" i="5" s="1"/>
  <c r="R29" i="5"/>
  <c r="S29" i="5" s="1"/>
  <c r="U29" i="5"/>
  <c r="V29" i="5" s="1"/>
  <c r="C30" i="5"/>
  <c r="D30" i="5" s="1"/>
  <c r="F30" i="5"/>
  <c r="G30" i="5" s="1"/>
  <c r="L30" i="5"/>
  <c r="M30" i="5"/>
  <c r="O30" i="5"/>
  <c r="P30" i="5" s="1"/>
  <c r="R30" i="5"/>
  <c r="S30" i="5"/>
  <c r="U30" i="5"/>
  <c r="V30" i="5" s="1"/>
  <c r="C31" i="5"/>
  <c r="D31" i="5" s="1"/>
  <c r="F31" i="5"/>
  <c r="G31" i="5" s="1"/>
  <c r="L31" i="5"/>
  <c r="M31" i="5" s="1"/>
  <c r="O31" i="5"/>
  <c r="P31" i="5"/>
  <c r="R31" i="5"/>
  <c r="S31" i="5" s="1"/>
  <c r="U31" i="5"/>
  <c r="V31" i="5"/>
  <c r="C32" i="5"/>
  <c r="D32" i="5" s="1"/>
  <c r="F32" i="5"/>
  <c r="G32" i="5"/>
  <c r="L32" i="5"/>
  <c r="M32" i="5" s="1"/>
  <c r="O32" i="5"/>
  <c r="P32" i="5"/>
  <c r="R32" i="5"/>
  <c r="S32" i="5" s="1"/>
  <c r="U32" i="5"/>
  <c r="V32" i="5"/>
  <c r="C33" i="5"/>
  <c r="D33" i="5" s="1"/>
  <c r="F33" i="5"/>
  <c r="G33" i="5"/>
  <c r="L33" i="5"/>
  <c r="M33" i="5" s="1"/>
  <c r="O33" i="5"/>
  <c r="P33" i="5" s="1"/>
  <c r="R33" i="5"/>
  <c r="S33" i="5" s="1"/>
  <c r="U33" i="5"/>
  <c r="V33" i="5" s="1"/>
  <c r="C34" i="5"/>
  <c r="D34" i="5" s="1"/>
  <c r="F34" i="5"/>
  <c r="G34" i="5" s="1"/>
  <c r="L34" i="5"/>
  <c r="M34" i="5" s="1"/>
  <c r="O34" i="5"/>
  <c r="P34" i="5" s="1"/>
  <c r="R34" i="5"/>
  <c r="S34" i="5" s="1"/>
  <c r="U34" i="5"/>
  <c r="V34" i="5"/>
  <c r="C35" i="5"/>
  <c r="D35" i="5" s="1"/>
  <c r="F35" i="5"/>
  <c r="G35" i="5" s="1"/>
  <c r="L35" i="5"/>
  <c r="M35" i="5" s="1"/>
  <c r="O35" i="5"/>
  <c r="P35" i="5" s="1"/>
  <c r="R35" i="5"/>
  <c r="S35" i="5" s="1"/>
  <c r="U35" i="5"/>
  <c r="V35" i="5"/>
  <c r="C36" i="5"/>
  <c r="D36" i="5" s="1"/>
  <c r="F36" i="5"/>
  <c r="G36" i="5" s="1"/>
  <c r="L36" i="5"/>
  <c r="M36" i="5" s="1"/>
  <c r="O36" i="5"/>
  <c r="P36" i="5" s="1"/>
  <c r="R36" i="5"/>
  <c r="S36" i="5" s="1"/>
  <c r="U36" i="5"/>
  <c r="V36" i="5" s="1"/>
  <c r="C37" i="5"/>
  <c r="D37" i="5" s="1"/>
  <c r="F37" i="5"/>
  <c r="G37" i="5" s="1"/>
  <c r="L37" i="5"/>
  <c r="M37" i="5" s="1"/>
  <c r="O37" i="5"/>
  <c r="P37" i="5"/>
  <c r="R37" i="5"/>
  <c r="S37" i="5" s="1"/>
  <c r="U37" i="5"/>
  <c r="V37" i="5" s="1"/>
  <c r="C38" i="5"/>
  <c r="D38" i="5" s="1"/>
  <c r="F38" i="5"/>
  <c r="G38" i="5" s="1"/>
  <c r="L38" i="5"/>
  <c r="M38" i="5" s="1"/>
  <c r="O38" i="5"/>
  <c r="P38" i="5"/>
  <c r="R38" i="5"/>
  <c r="S38" i="5" s="1"/>
  <c r="U38" i="5"/>
  <c r="V38" i="5"/>
  <c r="C39" i="5"/>
  <c r="D39" i="5" s="1"/>
  <c r="F39" i="5"/>
  <c r="G39" i="5" s="1"/>
  <c r="L39" i="5"/>
  <c r="M39" i="5" s="1"/>
  <c r="O39" i="5"/>
  <c r="P39" i="5" s="1"/>
  <c r="R39" i="5"/>
  <c r="S39" i="5" s="1"/>
  <c r="U39" i="5"/>
  <c r="V39" i="5" s="1"/>
  <c r="C40" i="5"/>
  <c r="D40" i="5" s="1"/>
  <c r="F40" i="5"/>
  <c r="G40" i="5"/>
  <c r="L40" i="5"/>
  <c r="M40" i="5" s="1"/>
  <c r="O40" i="5"/>
  <c r="P40" i="5" s="1"/>
  <c r="R40" i="5"/>
  <c r="S40" i="5" s="1"/>
  <c r="U40" i="5"/>
  <c r="V40" i="5" s="1"/>
  <c r="C41" i="5"/>
  <c r="D41" i="5" s="1"/>
  <c r="F41" i="5"/>
  <c r="G41" i="5"/>
  <c r="L41" i="5"/>
  <c r="M41" i="5" s="1"/>
  <c r="O41" i="5"/>
  <c r="P41" i="5"/>
  <c r="R41" i="5"/>
  <c r="S41" i="5" s="1"/>
  <c r="U41" i="5"/>
  <c r="V41" i="5" s="1"/>
  <c r="C42" i="5"/>
  <c r="D42" i="5" s="1"/>
  <c r="F42" i="5"/>
  <c r="G42" i="5" s="1"/>
  <c r="L42" i="5"/>
  <c r="M42" i="5" s="1"/>
  <c r="O42" i="5"/>
  <c r="P42" i="5" s="1"/>
  <c r="R42" i="5"/>
  <c r="S42" i="5" s="1"/>
  <c r="U42" i="5"/>
  <c r="V42" i="5"/>
  <c r="C43" i="5"/>
  <c r="D43" i="5" s="1"/>
  <c r="F43" i="5"/>
  <c r="G43" i="5" s="1"/>
  <c r="L43" i="5"/>
  <c r="M43" i="5" s="1"/>
  <c r="O43" i="5"/>
  <c r="P43" i="5" s="1"/>
  <c r="R43" i="5"/>
  <c r="S43" i="5" s="1"/>
  <c r="U43" i="5"/>
  <c r="V43" i="5"/>
  <c r="C44" i="5"/>
  <c r="D44" i="5" s="1"/>
  <c r="F44" i="5"/>
  <c r="G44" i="5"/>
  <c r="L44" i="5"/>
  <c r="M44" i="5" s="1"/>
  <c r="O44" i="5"/>
  <c r="P44" i="5" s="1"/>
  <c r="R44" i="5"/>
  <c r="S44" i="5" s="1"/>
  <c r="U44" i="5"/>
  <c r="V44" i="5" s="1"/>
  <c r="C45" i="5"/>
  <c r="D45" i="5" s="1"/>
  <c r="F45" i="5"/>
  <c r="G45" i="5" s="1"/>
  <c r="L45" i="5"/>
  <c r="M45" i="5" s="1"/>
  <c r="O45" i="5"/>
  <c r="P45" i="5"/>
  <c r="R45" i="5"/>
  <c r="S45" i="5" s="1"/>
  <c r="U45" i="5"/>
  <c r="V45" i="5" s="1"/>
  <c r="C46" i="5"/>
  <c r="D46" i="5" s="1"/>
  <c r="F46" i="5"/>
  <c r="G46" i="5" s="1"/>
  <c r="L46" i="5"/>
  <c r="M46" i="5" s="1"/>
  <c r="O46" i="5"/>
  <c r="P46" i="5"/>
  <c r="R46" i="5"/>
  <c r="S46" i="5" s="1"/>
  <c r="U46" i="5"/>
  <c r="V46" i="5"/>
  <c r="C47" i="5"/>
  <c r="D47" i="5" s="1"/>
  <c r="F47" i="5"/>
  <c r="G47" i="5" s="1"/>
  <c r="L47" i="5"/>
  <c r="M47" i="5" s="1"/>
  <c r="O47" i="5"/>
  <c r="P47" i="5" s="1"/>
  <c r="R47" i="5"/>
  <c r="S47" i="5" s="1"/>
  <c r="U47" i="5"/>
  <c r="V47" i="5" s="1"/>
  <c r="C48" i="5"/>
  <c r="D48" i="5" s="1"/>
  <c r="F48" i="5"/>
  <c r="G48" i="5"/>
  <c r="L48" i="5"/>
  <c r="M48" i="5" s="1"/>
  <c r="O48" i="5"/>
  <c r="P48" i="5" s="1"/>
  <c r="R48" i="5"/>
  <c r="S48" i="5" s="1"/>
  <c r="U48" i="5"/>
  <c r="V48" i="5" s="1"/>
  <c r="C49" i="5"/>
  <c r="D49" i="5" s="1"/>
  <c r="F49" i="5"/>
  <c r="G49" i="5"/>
  <c r="L49" i="5"/>
  <c r="M49" i="5" s="1"/>
  <c r="O49" i="5"/>
  <c r="P49" i="5"/>
  <c r="R49" i="5"/>
  <c r="S49" i="5" s="1"/>
  <c r="U49" i="5"/>
  <c r="V49" i="5" s="1"/>
  <c r="C50" i="5"/>
  <c r="D50" i="5" s="1"/>
  <c r="F50" i="5"/>
  <c r="G50" i="5" s="1"/>
  <c r="L50" i="5"/>
  <c r="M50" i="5" s="1"/>
  <c r="O50" i="5"/>
  <c r="P50" i="5" s="1"/>
  <c r="R50" i="5"/>
  <c r="S50" i="5" s="1"/>
  <c r="U50" i="5"/>
  <c r="V50" i="5"/>
  <c r="C51" i="5"/>
  <c r="D51" i="5" s="1"/>
  <c r="F51" i="5"/>
  <c r="G51" i="5" s="1"/>
  <c r="L51" i="5"/>
  <c r="M51" i="5" s="1"/>
  <c r="O51" i="5"/>
  <c r="P51" i="5" s="1"/>
  <c r="R51" i="5"/>
  <c r="S51" i="5" s="1"/>
  <c r="U51" i="5"/>
  <c r="V51" i="5"/>
  <c r="C52" i="5"/>
  <c r="D52" i="5" s="1"/>
  <c r="F52" i="5"/>
  <c r="G52" i="5"/>
  <c r="L52" i="5"/>
  <c r="M52" i="5" s="1"/>
  <c r="O52" i="5"/>
  <c r="P52" i="5" s="1"/>
  <c r="R52" i="5"/>
  <c r="S52" i="5" s="1"/>
  <c r="U52" i="5"/>
  <c r="V52" i="5" s="1"/>
  <c r="C53" i="5"/>
  <c r="D53" i="5" s="1"/>
  <c r="F53" i="5"/>
  <c r="G53" i="5" s="1"/>
  <c r="L53" i="5"/>
  <c r="M53" i="5" s="1"/>
  <c r="O53" i="5"/>
  <c r="P53" i="5"/>
  <c r="R53" i="5"/>
  <c r="S53" i="5" s="1"/>
  <c r="U53" i="5"/>
  <c r="V53" i="5" s="1"/>
  <c r="C54" i="5"/>
  <c r="D54" i="5" s="1"/>
  <c r="F54" i="5"/>
  <c r="G54" i="5" s="1"/>
  <c r="L54" i="5"/>
  <c r="M54" i="5" s="1"/>
  <c r="O54" i="5"/>
  <c r="P54" i="5"/>
  <c r="R54" i="5"/>
  <c r="S54" i="5" s="1"/>
  <c r="U54" i="5"/>
  <c r="V54" i="5"/>
  <c r="C55" i="5"/>
  <c r="D55" i="5" s="1"/>
  <c r="F55" i="5"/>
  <c r="G55" i="5" s="1"/>
  <c r="L55" i="5"/>
  <c r="M55" i="5" s="1"/>
  <c r="O55" i="5"/>
  <c r="P55" i="5" s="1"/>
  <c r="R55" i="5"/>
  <c r="S55" i="5" s="1"/>
  <c r="U55" i="5"/>
  <c r="V55" i="5" s="1"/>
  <c r="C56" i="5"/>
  <c r="D56" i="5" s="1"/>
  <c r="F56" i="5"/>
  <c r="G56" i="5"/>
  <c r="L56" i="5"/>
  <c r="M56" i="5" s="1"/>
  <c r="O56" i="5"/>
  <c r="P56" i="5" s="1"/>
  <c r="R56" i="5"/>
  <c r="S56" i="5" s="1"/>
  <c r="U56" i="5"/>
  <c r="V56" i="5" s="1"/>
  <c r="C57" i="5"/>
  <c r="D57" i="5" s="1"/>
  <c r="F57" i="5"/>
  <c r="G57" i="5"/>
  <c r="L57" i="5"/>
  <c r="M57" i="5" s="1"/>
  <c r="O57" i="5"/>
  <c r="P57" i="5"/>
  <c r="R57" i="5"/>
  <c r="S57" i="5" s="1"/>
  <c r="U57" i="5"/>
  <c r="V57" i="5" s="1"/>
  <c r="C58" i="5"/>
  <c r="D58" i="5" s="1"/>
  <c r="F58" i="5"/>
  <c r="G58" i="5" s="1"/>
  <c r="L58" i="5"/>
  <c r="M58" i="5" s="1"/>
  <c r="O58" i="5"/>
  <c r="P58" i="5" s="1"/>
  <c r="R58" i="5"/>
  <c r="S58" i="5" s="1"/>
  <c r="U58" i="5"/>
  <c r="V58" i="5"/>
  <c r="C59" i="5"/>
  <c r="D59" i="5" s="1"/>
  <c r="F59" i="5"/>
  <c r="G59" i="5" s="1"/>
  <c r="L59" i="5"/>
  <c r="M59" i="5" s="1"/>
  <c r="O59" i="5"/>
  <c r="P59" i="5" s="1"/>
  <c r="R59" i="5"/>
  <c r="S59" i="5" s="1"/>
  <c r="U59" i="5"/>
  <c r="V59" i="5"/>
  <c r="C60" i="5"/>
  <c r="D60" i="5" s="1"/>
  <c r="F60" i="5"/>
  <c r="G60" i="5"/>
  <c r="L60" i="5"/>
  <c r="M60" i="5" s="1"/>
  <c r="O60" i="5"/>
  <c r="P60" i="5" s="1"/>
  <c r="R60" i="5"/>
  <c r="S60" i="5" s="1"/>
  <c r="U60" i="5"/>
  <c r="V60" i="5" s="1"/>
  <c r="C61" i="5"/>
  <c r="D61" i="5" s="1"/>
  <c r="F61" i="5"/>
  <c r="G61" i="5" s="1"/>
  <c r="L61" i="5"/>
  <c r="M61" i="5" s="1"/>
  <c r="O61" i="5"/>
  <c r="P61" i="5"/>
  <c r="R61" i="5"/>
  <c r="S61" i="5" s="1"/>
  <c r="U61" i="5"/>
  <c r="V61" i="5"/>
  <c r="C62" i="5"/>
  <c r="D62" i="5" s="1"/>
  <c r="F62" i="5"/>
  <c r="G62" i="5"/>
  <c r="L62" i="5"/>
  <c r="M62" i="5" s="1"/>
  <c r="O62" i="5"/>
  <c r="P62" i="5" s="1"/>
  <c r="R62" i="5"/>
  <c r="S62" i="5" s="1"/>
  <c r="U62" i="5"/>
  <c r="V62" i="5"/>
  <c r="C63" i="5"/>
  <c r="D63" i="5" s="1"/>
  <c r="F63" i="5"/>
  <c r="G63" i="5"/>
  <c r="L63" i="5"/>
  <c r="M63" i="5" s="1"/>
  <c r="O63" i="5"/>
  <c r="P63" i="5"/>
  <c r="R63" i="5"/>
  <c r="S63" i="5" s="1"/>
  <c r="U63" i="5"/>
  <c r="V63" i="5" s="1"/>
  <c r="C64" i="5"/>
  <c r="D64" i="5" s="1"/>
  <c r="F64" i="5"/>
  <c r="G64" i="5"/>
  <c r="L64" i="5"/>
  <c r="M64" i="5" s="1"/>
  <c r="O64" i="5"/>
  <c r="P64" i="5"/>
  <c r="R64" i="5"/>
  <c r="S64" i="5" s="1"/>
  <c r="U64" i="5"/>
  <c r="V64" i="5"/>
  <c r="C65" i="5"/>
  <c r="D65" i="5" s="1"/>
  <c r="F65" i="5"/>
  <c r="G65" i="5" s="1"/>
  <c r="L65" i="5"/>
  <c r="M65" i="5" s="1"/>
  <c r="O65" i="5"/>
  <c r="P65" i="5"/>
  <c r="R65" i="5"/>
  <c r="S65" i="5" s="1"/>
  <c r="U65" i="5"/>
  <c r="V65" i="5"/>
  <c r="C66" i="5"/>
  <c r="D66" i="5" s="1"/>
  <c r="F66" i="5"/>
  <c r="G66" i="5"/>
  <c r="L66" i="5"/>
  <c r="M66" i="5" s="1"/>
  <c r="O66" i="5"/>
  <c r="P66" i="5" s="1"/>
  <c r="R66" i="5"/>
  <c r="S66" i="5" s="1"/>
  <c r="U66" i="5"/>
  <c r="V66" i="5"/>
  <c r="C67" i="5"/>
  <c r="D67" i="5" s="1"/>
  <c r="F67" i="5"/>
  <c r="G67" i="5" s="1"/>
  <c r="L67" i="5"/>
  <c r="M67" i="5" s="1"/>
  <c r="O67" i="5"/>
  <c r="P67" i="5"/>
  <c r="R67" i="5"/>
  <c r="S67" i="5" s="1"/>
  <c r="U67" i="5"/>
  <c r="V67" i="5" s="1"/>
  <c r="C68" i="5"/>
  <c r="D68" i="5" s="1"/>
  <c r="F68" i="5"/>
  <c r="G68" i="5"/>
  <c r="L68" i="5"/>
  <c r="M68" i="5" s="1"/>
  <c r="O68" i="5"/>
  <c r="P68" i="5" s="1"/>
  <c r="R68" i="5"/>
  <c r="S68" i="5" s="1"/>
  <c r="U68" i="5"/>
  <c r="V68" i="5"/>
  <c r="C69" i="5"/>
  <c r="D69" i="5" s="1"/>
  <c r="F69" i="5"/>
  <c r="G69" i="5" s="1"/>
  <c r="L69" i="5"/>
  <c r="M69" i="5" s="1"/>
  <c r="O69" i="5"/>
  <c r="P69" i="5"/>
  <c r="R69" i="5"/>
  <c r="S69" i="5" s="1"/>
  <c r="U69" i="5"/>
  <c r="V69" i="5" s="1"/>
  <c r="C70" i="5"/>
  <c r="D70" i="5" s="1"/>
  <c r="F70" i="5"/>
  <c r="G70" i="5"/>
  <c r="L70" i="5"/>
  <c r="M70" i="5" s="1"/>
  <c r="O70" i="5"/>
  <c r="P70" i="5" s="1"/>
  <c r="R70" i="5"/>
  <c r="S70" i="5" s="1"/>
  <c r="U70" i="5"/>
  <c r="V70" i="5"/>
  <c r="C71" i="5"/>
  <c r="D71" i="5" s="1"/>
  <c r="F71" i="5"/>
  <c r="G71" i="5" s="1"/>
  <c r="L71" i="5"/>
  <c r="M71" i="5" s="1"/>
  <c r="O71" i="5"/>
  <c r="P71" i="5"/>
  <c r="R71" i="5"/>
  <c r="S71" i="5" s="1"/>
  <c r="U71" i="5"/>
  <c r="V71" i="5" s="1"/>
  <c r="C72" i="5"/>
  <c r="D72" i="5" s="1"/>
  <c r="F72" i="5"/>
  <c r="G72" i="5"/>
  <c r="L72" i="5"/>
  <c r="M72" i="5" s="1"/>
  <c r="O72" i="5"/>
  <c r="P72" i="5" s="1"/>
  <c r="R72" i="5"/>
  <c r="S72" i="5" s="1"/>
  <c r="U72" i="5"/>
  <c r="V72" i="5"/>
  <c r="C73" i="5"/>
  <c r="D73" i="5" s="1"/>
  <c r="F73" i="5"/>
  <c r="G73" i="5" s="1"/>
  <c r="L73" i="5"/>
  <c r="M73" i="5" s="1"/>
  <c r="O73" i="5"/>
  <c r="P73" i="5"/>
  <c r="R73" i="5"/>
  <c r="S73" i="5" s="1"/>
  <c r="U73" i="5"/>
  <c r="V73" i="5" s="1"/>
  <c r="C74" i="5"/>
  <c r="D74" i="5" s="1"/>
  <c r="F74" i="5"/>
  <c r="G74" i="5"/>
  <c r="L74" i="5"/>
  <c r="M74" i="5" s="1"/>
  <c r="O74" i="5"/>
  <c r="P74" i="5" s="1"/>
  <c r="R74" i="5"/>
  <c r="S74" i="5" s="1"/>
  <c r="U74" i="5"/>
  <c r="V74" i="5"/>
  <c r="C75" i="5"/>
  <c r="D75" i="5" s="1"/>
  <c r="F75" i="5"/>
  <c r="G75" i="5" s="1"/>
  <c r="L75" i="5"/>
  <c r="M75" i="5" s="1"/>
  <c r="O75" i="5"/>
  <c r="P75" i="5"/>
  <c r="R75" i="5"/>
  <c r="S75" i="5" s="1"/>
  <c r="U75" i="5"/>
  <c r="V75" i="5" s="1"/>
  <c r="C76" i="5"/>
  <c r="D76" i="5" s="1"/>
  <c r="F76" i="5"/>
  <c r="G76" i="5"/>
  <c r="L76" i="5"/>
  <c r="M76" i="5" s="1"/>
  <c r="O76" i="5"/>
  <c r="P76" i="5" s="1"/>
  <c r="R76" i="5"/>
  <c r="S76" i="5" s="1"/>
  <c r="U76" i="5"/>
  <c r="V76" i="5"/>
  <c r="C77" i="5"/>
  <c r="D77" i="5" s="1"/>
  <c r="F77" i="5"/>
  <c r="G77" i="5" s="1"/>
  <c r="L77" i="5"/>
  <c r="M77" i="5" s="1"/>
  <c r="O77" i="5"/>
  <c r="P77" i="5"/>
  <c r="R77" i="5"/>
  <c r="S77" i="5" s="1"/>
  <c r="U77" i="5"/>
  <c r="V77" i="5" s="1"/>
  <c r="C78" i="5"/>
  <c r="D78" i="5" s="1"/>
  <c r="F78" i="5"/>
  <c r="G78" i="5"/>
  <c r="L78" i="5"/>
  <c r="M78" i="5" s="1"/>
  <c r="O78" i="5"/>
  <c r="P78" i="5" s="1"/>
  <c r="R78" i="5"/>
  <c r="S78" i="5" s="1"/>
  <c r="U78" i="5"/>
  <c r="V78" i="5"/>
  <c r="C79" i="5"/>
  <c r="D79" i="5" s="1"/>
  <c r="F79" i="5"/>
  <c r="G79" i="5" s="1"/>
  <c r="L79" i="5"/>
  <c r="M79" i="5" s="1"/>
  <c r="O79" i="5"/>
  <c r="P79" i="5"/>
  <c r="R79" i="5"/>
  <c r="S79" i="5" s="1"/>
  <c r="U79" i="5"/>
  <c r="V79" i="5" s="1"/>
  <c r="C80" i="5"/>
  <c r="D80" i="5" s="1"/>
  <c r="F80" i="5"/>
  <c r="G80" i="5"/>
  <c r="L80" i="5"/>
  <c r="M80" i="5" s="1"/>
  <c r="O80" i="5"/>
  <c r="P80" i="5" s="1"/>
  <c r="R80" i="5"/>
  <c r="S80" i="5" s="1"/>
  <c r="U80" i="5"/>
  <c r="V80" i="5"/>
  <c r="C81" i="5"/>
  <c r="D81" i="5" s="1"/>
  <c r="F81" i="5"/>
  <c r="G81" i="5" s="1"/>
  <c r="L81" i="5"/>
  <c r="M81" i="5" s="1"/>
  <c r="O81" i="5"/>
  <c r="P81" i="5"/>
  <c r="R81" i="5"/>
  <c r="S81" i="5" s="1"/>
  <c r="U81" i="5"/>
  <c r="V81" i="5" s="1"/>
  <c r="C82" i="5"/>
  <c r="D82" i="5" s="1"/>
  <c r="F82" i="5"/>
  <c r="G82" i="5"/>
  <c r="L82" i="5"/>
  <c r="M82" i="5" s="1"/>
  <c r="O82" i="5"/>
  <c r="P82" i="5" s="1"/>
  <c r="R82" i="5"/>
  <c r="S82" i="5" s="1"/>
  <c r="U82" i="5"/>
  <c r="V82" i="5"/>
  <c r="C83" i="5"/>
  <c r="D83" i="5" s="1"/>
  <c r="F83" i="5"/>
  <c r="G83" i="5" s="1"/>
  <c r="L83" i="5"/>
  <c r="M83" i="5" s="1"/>
  <c r="O83" i="5"/>
  <c r="P83" i="5"/>
  <c r="R83" i="5"/>
  <c r="S83" i="5" s="1"/>
  <c r="U83" i="5"/>
  <c r="V83" i="5" s="1"/>
  <c r="C84" i="5"/>
  <c r="D84" i="5" s="1"/>
  <c r="F84" i="5"/>
  <c r="G84" i="5"/>
  <c r="L84" i="5"/>
  <c r="M84" i="5" s="1"/>
  <c r="O84" i="5"/>
  <c r="P84" i="5" s="1"/>
  <c r="R84" i="5"/>
  <c r="S84" i="5" s="1"/>
  <c r="U84" i="5"/>
  <c r="V84" i="5"/>
  <c r="C85" i="5"/>
  <c r="D85" i="5" s="1"/>
  <c r="F85" i="5"/>
  <c r="G85" i="5" s="1"/>
  <c r="C86" i="5"/>
  <c r="D86" i="5" s="1"/>
  <c r="F86" i="5"/>
  <c r="G86" i="5"/>
  <c r="C87" i="5"/>
  <c r="D87" i="5" s="1"/>
  <c r="F87" i="5"/>
  <c r="G87" i="5" s="1"/>
  <c r="C3" i="4"/>
  <c r="D3" i="4" s="1"/>
  <c r="F3" i="4"/>
  <c r="G3" i="4" s="1"/>
  <c r="I3" i="4"/>
  <c r="J3" i="4"/>
  <c r="K3" i="4"/>
  <c r="L3" i="4" s="1"/>
  <c r="M3" i="4" s="1"/>
  <c r="Q3" i="4"/>
  <c r="R3" i="4" s="1"/>
  <c r="T3" i="4"/>
  <c r="U3" i="4" s="1"/>
  <c r="W3" i="4"/>
  <c r="X3" i="4" s="1"/>
  <c r="Z3" i="4"/>
  <c r="AA3" i="4" s="1"/>
  <c r="C4" i="4"/>
  <c r="D4" i="4" s="1"/>
  <c r="F4" i="4"/>
  <c r="G4" i="4" s="1"/>
  <c r="I4" i="4"/>
  <c r="J4" i="4"/>
  <c r="K4" i="4"/>
  <c r="L4" i="4" s="1"/>
  <c r="M4" i="4" s="1"/>
  <c r="Q4" i="4"/>
  <c r="R4" i="4" s="1"/>
  <c r="T4" i="4"/>
  <c r="U4" i="4"/>
  <c r="W4" i="4"/>
  <c r="X4" i="4" s="1"/>
  <c r="Z4" i="4"/>
  <c r="AA4" i="4"/>
  <c r="C5" i="4"/>
  <c r="D5" i="4" s="1"/>
  <c r="F5" i="4"/>
  <c r="G5" i="4"/>
  <c r="I5" i="4"/>
  <c r="J5" i="4" s="1"/>
  <c r="K5" i="4"/>
  <c r="L5" i="4"/>
  <c r="M5" i="4"/>
  <c r="Q5" i="4"/>
  <c r="R5" i="4" s="1"/>
  <c r="T5" i="4"/>
  <c r="U5" i="4" s="1"/>
  <c r="W5" i="4"/>
  <c r="X5" i="4" s="1"/>
  <c r="Z5" i="4"/>
  <c r="AA5" i="4" s="1"/>
  <c r="C6" i="4"/>
  <c r="D6" i="4" s="1"/>
  <c r="F6" i="4"/>
  <c r="G6" i="4"/>
  <c r="I6" i="4"/>
  <c r="J6" i="4" s="1"/>
  <c r="K6" i="4"/>
  <c r="L6" i="4"/>
  <c r="M6" i="4"/>
  <c r="Q6" i="4"/>
  <c r="R6" i="4" s="1"/>
  <c r="T6" i="4"/>
  <c r="U6" i="4"/>
  <c r="W6" i="4"/>
  <c r="X6" i="4" s="1"/>
  <c r="Z6" i="4"/>
  <c r="AA6" i="4"/>
  <c r="C7" i="4"/>
  <c r="D7" i="4" s="1"/>
  <c r="F7" i="4"/>
  <c r="G7" i="4"/>
  <c r="I7" i="4"/>
  <c r="J7" i="4" s="1"/>
  <c r="K7" i="4"/>
  <c r="L7" i="4"/>
  <c r="M7" i="4" s="1"/>
  <c r="Q7" i="4"/>
  <c r="R7" i="4" s="1"/>
  <c r="T7" i="4"/>
  <c r="U7" i="4" s="1"/>
  <c r="W7" i="4"/>
  <c r="X7" i="4" s="1"/>
  <c r="Z7" i="4"/>
  <c r="AA7" i="4" s="1"/>
  <c r="C8" i="4"/>
  <c r="D8" i="4" s="1"/>
  <c r="F8" i="4"/>
  <c r="G8" i="4" s="1"/>
  <c r="I8" i="4"/>
  <c r="J8" i="4"/>
  <c r="K8" i="4"/>
  <c r="L8" i="4" s="1"/>
  <c r="M8" i="4" s="1"/>
  <c r="Q8" i="4"/>
  <c r="R8" i="4"/>
  <c r="T8" i="4"/>
  <c r="U8" i="4" s="1"/>
  <c r="W8" i="4"/>
  <c r="X8" i="4"/>
  <c r="Z8" i="4"/>
  <c r="AA8" i="4" s="1"/>
  <c r="C9" i="4"/>
  <c r="D9" i="4"/>
  <c r="F9" i="4"/>
  <c r="G9" i="4" s="1"/>
  <c r="I9" i="4"/>
  <c r="J9" i="4"/>
  <c r="K9" i="4"/>
  <c r="L9" i="4" s="1"/>
  <c r="M9" i="4" s="1"/>
  <c r="Q9" i="4"/>
  <c r="R9" i="4" s="1"/>
  <c r="T9" i="4"/>
  <c r="U9" i="4" s="1"/>
  <c r="W9" i="4"/>
  <c r="X9" i="4" s="1"/>
  <c r="Z9" i="4"/>
  <c r="AA9" i="4"/>
  <c r="C10" i="4"/>
  <c r="D10" i="4" s="1"/>
  <c r="F10" i="4"/>
  <c r="G10" i="4" s="1"/>
  <c r="I10" i="4"/>
  <c r="J10" i="4" s="1"/>
  <c r="K10" i="4"/>
  <c r="L10" i="4" s="1"/>
  <c r="M10" i="4" s="1"/>
  <c r="Q10" i="4"/>
  <c r="R10" i="4" s="1"/>
  <c r="T10" i="4"/>
  <c r="U10" i="4"/>
  <c r="W10" i="4"/>
  <c r="X10" i="4" s="1"/>
  <c r="Z10" i="4"/>
  <c r="AA10" i="4"/>
  <c r="C11" i="4"/>
  <c r="D11" i="4" s="1"/>
  <c r="F11" i="4"/>
  <c r="G11" i="4"/>
  <c r="I11" i="4"/>
  <c r="J11" i="4" s="1"/>
  <c r="K11" i="4"/>
  <c r="L11" i="4"/>
  <c r="M11" i="4" s="1"/>
  <c r="Q11" i="4"/>
  <c r="R11" i="4" s="1"/>
  <c r="T11" i="4"/>
  <c r="U11" i="4" s="1"/>
  <c r="W11" i="4"/>
  <c r="X11" i="4"/>
  <c r="Z11" i="4"/>
  <c r="AA11" i="4" s="1"/>
  <c r="C12" i="4"/>
  <c r="D12" i="4"/>
  <c r="F12" i="4"/>
  <c r="G12" i="4" s="1"/>
  <c r="I12" i="4"/>
  <c r="J12" i="4" s="1"/>
  <c r="K12" i="4"/>
  <c r="L12" i="4" s="1"/>
  <c r="M12" i="4"/>
  <c r="Q12" i="4"/>
  <c r="R12" i="4" s="1"/>
  <c r="T12" i="4"/>
  <c r="U12" i="4" s="1"/>
  <c r="W12" i="4"/>
  <c r="X12" i="4" s="1"/>
  <c r="Z12" i="4"/>
  <c r="AA12" i="4"/>
  <c r="C13" i="4"/>
  <c r="D13" i="4" s="1"/>
  <c r="F13" i="4"/>
  <c r="G13" i="4"/>
  <c r="I13" i="4"/>
  <c r="J13" i="4" s="1"/>
  <c r="K13" i="4"/>
  <c r="L13" i="4"/>
  <c r="M13" i="4" s="1"/>
  <c r="Q13" i="4"/>
  <c r="R13" i="4" s="1"/>
  <c r="T13" i="4"/>
  <c r="U13" i="4" s="1"/>
  <c r="W13" i="4"/>
  <c r="X13" i="4" s="1"/>
  <c r="Z13" i="4"/>
  <c r="AA13" i="4"/>
  <c r="C14" i="4"/>
  <c r="D14" i="4" s="1"/>
  <c r="F14" i="4"/>
  <c r="G14" i="4" s="1"/>
  <c r="I14" i="4"/>
  <c r="J14" i="4" s="1"/>
  <c r="K14" i="4"/>
  <c r="L14" i="4" s="1"/>
  <c r="M14" i="4" s="1"/>
  <c r="Q14" i="4"/>
  <c r="R14" i="4"/>
  <c r="T14" i="4"/>
  <c r="U14" i="4" s="1"/>
  <c r="W14" i="4"/>
  <c r="X14" i="4" s="1"/>
  <c r="Z14" i="4"/>
  <c r="AA14" i="4" s="1"/>
  <c r="C15" i="4"/>
  <c r="D15" i="4"/>
  <c r="F15" i="4"/>
  <c r="G15" i="4" s="1"/>
  <c r="I15" i="4"/>
  <c r="J15" i="4"/>
  <c r="K15" i="4"/>
  <c r="L15" i="4" s="1"/>
  <c r="M15" i="4" s="1"/>
  <c r="Q15" i="4"/>
  <c r="R15" i="4"/>
  <c r="T15" i="4"/>
  <c r="U15" i="4" s="1"/>
  <c r="W15" i="4"/>
  <c r="X15" i="4" s="1"/>
  <c r="Z15" i="4"/>
  <c r="AA15" i="4" s="1"/>
  <c r="C16" i="4"/>
  <c r="D16" i="4" s="1"/>
  <c r="F16" i="4"/>
  <c r="G16" i="4" s="1"/>
  <c r="I16" i="4"/>
  <c r="J16" i="4" s="1"/>
  <c r="K16" i="4"/>
  <c r="L16" i="4" s="1"/>
  <c r="M16" i="4"/>
  <c r="Q16" i="4"/>
  <c r="R16" i="4" s="1"/>
  <c r="T16" i="4"/>
  <c r="U16" i="4"/>
  <c r="W16" i="4"/>
  <c r="X16" i="4" s="1"/>
  <c r="Z16" i="4"/>
  <c r="AA16" i="4" s="1"/>
  <c r="C17" i="4"/>
  <c r="D17" i="4" s="1"/>
  <c r="F17" i="4"/>
  <c r="G17" i="4"/>
  <c r="I17" i="4"/>
  <c r="J17" i="4" s="1"/>
  <c r="K17" i="4"/>
  <c r="L17" i="4"/>
  <c r="M17" i="4"/>
  <c r="Q17" i="4"/>
  <c r="R17" i="4" s="1"/>
  <c r="T17" i="4"/>
  <c r="U17" i="4"/>
  <c r="W17" i="4"/>
  <c r="X17" i="4" s="1"/>
  <c r="Z17" i="4"/>
  <c r="AA17" i="4" s="1"/>
  <c r="C18" i="4"/>
  <c r="D18" i="4" s="1"/>
  <c r="F18" i="4"/>
  <c r="G18" i="4" s="1"/>
  <c r="I18" i="4"/>
  <c r="J18" i="4" s="1"/>
  <c r="K18" i="4"/>
  <c r="L18" i="4"/>
  <c r="M18" i="4" s="1"/>
  <c r="Q18" i="4"/>
  <c r="R18" i="4"/>
  <c r="T18" i="4"/>
  <c r="U18" i="4" s="1"/>
  <c r="W18" i="4"/>
  <c r="X18" i="4"/>
  <c r="Z18" i="4"/>
  <c r="AA18" i="4" s="1"/>
  <c r="C19" i="4"/>
  <c r="D19" i="4"/>
  <c r="F19" i="4"/>
  <c r="G19" i="4" s="1"/>
  <c r="I19" i="4"/>
  <c r="J19" i="4" s="1"/>
  <c r="K19" i="4"/>
  <c r="L19" i="4" s="1"/>
  <c r="M19" i="4" s="1"/>
  <c r="Q19" i="4"/>
  <c r="R19" i="4"/>
  <c r="T19" i="4"/>
  <c r="U19" i="4" s="1"/>
  <c r="W19" i="4"/>
  <c r="X19" i="4" s="1"/>
  <c r="Z19" i="4"/>
  <c r="AA19" i="4" s="1"/>
  <c r="C20" i="4"/>
  <c r="D20" i="4" s="1"/>
  <c r="F20" i="4"/>
  <c r="G20" i="4" s="1"/>
  <c r="I20" i="4"/>
  <c r="J20" i="4"/>
  <c r="K20" i="4"/>
  <c r="L20" i="4" s="1"/>
  <c r="M20" i="4" s="1"/>
  <c r="Q20" i="4"/>
  <c r="R20" i="4"/>
  <c r="T20" i="4"/>
  <c r="U20" i="4" s="1"/>
  <c r="W20" i="4"/>
  <c r="X20" i="4"/>
  <c r="Z20" i="4"/>
  <c r="AA20" i="4" s="1"/>
  <c r="C21" i="4"/>
  <c r="D21" i="4"/>
  <c r="F21" i="4"/>
  <c r="G21" i="4" s="1"/>
  <c r="I21" i="4"/>
  <c r="J21" i="4"/>
  <c r="K21" i="4"/>
  <c r="L21" i="4" s="1"/>
  <c r="M21" i="4" s="1"/>
  <c r="Q21" i="4"/>
  <c r="R21" i="4" s="1"/>
  <c r="T21" i="4"/>
  <c r="U21" i="4" s="1"/>
  <c r="W21" i="4"/>
  <c r="X21" i="4" s="1"/>
  <c r="Z21" i="4"/>
  <c r="AA21" i="4" s="1"/>
  <c r="C22" i="4"/>
  <c r="D22" i="4" s="1"/>
  <c r="F22" i="4"/>
  <c r="G22" i="4"/>
  <c r="I22" i="4"/>
  <c r="J22" i="4" s="1"/>
  <c r="K22" i="4"/>
  <c r="L22" i="4" s="1"/>
  <c r="M22" i="4" s="1"/>
  <c r="Q22" i="4"/>
  <c r="R22" i="4"/>
  <c r="T22" i="4"/>
  <c r="U22" i="4"/>
  <c r="W22" i="4"/>
  <c r="X22" i="4"/>
  <c r="Z22" i="4"/>
  <c r="AA22" i="4"/>
  <c r="C23" i="4"/>
  <c r="D23" i="4"/>
  <c r="F23" i="4"/>
  <c r="G23" i="4"/>
  <c r="I23" i="4"/>
  <c r="J23" i="4"/>
  <c r="K23" i="4"/>
  <c r="L23" i="4"/>
  <c r="M23" i="4" s="1"/>
  <c r="Q23" i="4"/>
  <c r="R23" i="4" s="1"/>
  <c r="T23" i="4"/>
  <c r="U23" i="4" s="1"/>
  <c r="W23" i="4"/>
  <c r="X23" i="4" s="1"/>
  <c r="Z23" i="4"/>
  <c r="AA23" i="4" s="1"/>
  <c r="C24" i="4"/>
  <c r="D24" i="4"/>
  <c r="F24" i="4"/>
  <c r="G24" i="4" s="1"/>
  <c r="I24" i="4"/>
  <c r="J24" i="4" s="1"/>
  <c r="K24" i="4"/>
  <c r="L24" i="4" s="1"/>
  <c r="M24" i="4" s="1"/>
  <c r="Q24" i="4"/>
  <c r="R24" i="4" s="1"/>
  <c r="T24" i="4"/>
  <c r="U24" i="4" s="1"/>
  <c r="W24" i="4"/>
  <c r="X24" i="4" s="1"/>
  <c r="Z24" i="4"/>
  <c r="AA24" i="4" s="1"/>
  <c r="C25" i="4"/>
  <c r="D25" i="4" s="1"/>
  <c r="F25" i="4"/>
  <c r="G25" i="4" s="1"/>
  <c r="I25" i="4"/>
  <c r="J25" i="4" s="1"/>
  <c r="K25" i="4"/>
  <c r="L25" i="4" s="1"/>
  <c r="M25" i="4" s="1"/>
  <c r="Q25" i="4"/>
  <c r="R25" i="4" s="1"/>
  <c r="T25" i="4"/>
  <c r="U25" i="4" s="1"/>
  <c r="W25" i="4"/>
  <c r="X25" i="4" s="1"/>
  <c r="Z25" i="4"/>
  <c r="AA25" i="4"/>
  <c r="C26" i="4"/>
  <c r="D26" i="4" s="1"/>
  <c r="F26" i="4"/>
  <c r="G26" i="4" s="1"/>
  <c r="I26" i="4"/>
  <c r="J26" i="4" s="1"/>
  <c r="K26" i="4"/>
  <c r="L26" i="4" s="1"/>
  <c r="M26" i="4" s="1"/>
  <c r="Q26" i="4"/>
  <c r="R26" i="4" s="1"/>
  <c r="T26" i="4"/>
  <c r="U26" i="4" s="1"/>
  <c r="W26" i="4"/>
  <c r="X26" i="4" s="1"/>
  <c r="Z26" i="4"/>
  <c r="AA26" i="4" s="1"/>
  <c r="C27" i="4"/>
  <c r="D27" i="4" s="1"/>
  <c r="F27" i="4"/>
  <c r="G27" i="4" s="1"/>
  <c r="I27" i="4"/>
  <c r="J27" i="4" s="1"/>
  <c r="K27" i="4"/>
  <c r="L27" i="4" s="1"/>
  <c r="M27" i="4" s="1"/>
  <c r="Q27" i="4"/>
  <c r="R27" i="4" s="1"/>
  <c r="T27" i="4"/>
  <c r="U27" i="4" s="1"/>
  <c r="W27" i="4"/>
  <c r="X27" i="4" s="1"/>
  <c r="Z27" i="4"/>
  <c r="AA27" i="4" s="1"/>
  <c r="C28" i="4"/>
  <c r="D28" i="4"/>
  <c r="F28" i="4"/>
  <c r="G28" i="4" s="1"/>
  <c r="I28" i="4"/>
  <c r="J28" i="4" s="1"/>
  <c r="K28" i="4"/>
  <c r="L28" i="4" s="1"/>
  <c r="M28" i="4"/>
  <c r="Q28" i="4"/>
  <c r="R28" i="4" s="1"/>
  <c r="T28" i="4"/>
  <c r="U28" i="4" s="1"/>
  <c r="W28" i="4"/>
  <c r="X28" i="4" s="1"/>
  <c r="Z28" i="4"/>
  <c r="AA28" i="4"/>
  <c r="C29" i="4"/>
  <c r="D29" i="4" s="1"/>
  <c r="F29" i="4"/>
  <c r="G29" i="4" s="1"/>
  <c r="I29" i="4"/>
  <c r="J29" i="4" s="1"/>
  <c r="K29" i="4"/>
  <c r="L29" i="4"/>
  <c r="M29" i="4" s="1"/>
  <c r="Q29" i="4"/>
  <c r="R29" i="4" s="1"/>
  <c r="T29" i="4"/>
  <c r="U29" i="4" s="1"/>
  <c r="W29" i="4"/>
  <c r="X29" i="4" s="1"/>
  <c r="Z29" i="4"/>
  <c r="AA29" i="4"/>
  <c r="C30" i="4"/>
  <c r="D30" i="4" s="1"/>
  <c r="F30" i="4"/>
  <c r="G30" i="4" s="1"/>
  <c r="I30" i="4"/>
  <c r="J30" i="4" s="1"/>
  <c r="K30" i="4"/>
  <c r="L30" i="4" s="1"/>
  <c r="M30" i="4" s="1"/>
  <c r="Q30" i="4"/>
  <c r="R30" i="4"/>
  <c r="T30" i="4"/>
  <c r="U30" i="4" s="1"/>
  <c r="W30" i="4"/>
  <c r="X30" i="4" s="1"/>
  <c r="Z30" i="4"/>
  <c r="AA30" i="4" s="1"/>
  <c r="C31" i="4"/>
  <c r="D31" i="4"/>
  <c r="F31" i="4"/>
  <c r="G31" i="4" s="1"/>
  <c r="I31" i="4"/>
  <c r="J31" i="4" s="1"/>
  <c r="K31" i="4"/>
  <c r="L31" i="4" s="1"/>
  <c r="M31" i="4" s="1"/>
  <c r="Q31" i="4"/>
  <c r="R31" i="4"/>
  <c r="T31" i="4"/>
  <c r="U31" i="4" s="1"/>
  <c r="W31" i="4"/>
  <c r="X31" i="4" s="1"/>
  <c r="Z31" i="4"/>
  <c r="AA31" i="4" s="1"/>
  <c r="C32" i="4"/>
  <c r="D32" i="4" s="1"/>
  <c r="F32" i="4"/>
  <c r="G32" i="4" s="1"/>
  <c r="I32" i="4"/>
  <c r="J32" i="4" s="1"/>
  <c r="K32" i="4"/>
  <c r="L32" i="4" s="1"/>
  <c r="M32" i="4" s="1"/>
  <c r="Q32" i="4"/>
  <c r="R32" i="4" s="1"/>
  <c r="T32" i="4"/>
  <c r="U32" i="4"/>
  <c r="W32" i="4"/>
  <c r="X32" i="4" s="1"/>
  <c r="Z32" i="4"/>
  <c r="AA32" i="4" s="1"/>
  <c r="C33" i="4"/>
  <c r="D33" i="4" s="1"/>
  <c r="F33" i="4"/>
  <c r="G33" i="4"/>
  <c r="I33" i="4"/>
  <c r="J33" i="4" s="1"/>
  <c r="K33" i="4"/>
  <c r="L33" i="4" s="1"/>
  <c r="M33" i="4" s="1"/>
  <c r="Q33" i="4"/>
  <c r="R33" i="4" s="1"/>
  <c r="T33" i="4"/>
  <c r="U33" i="4" s="1"/>
  <c r="W33" i="4"/>
  <c r="X33" i="4" s="1"/>
  <c r="Z33" i="4"/>
  <c r="AA33" i="4" s="1"/>
  <c r="C34" i="4"/>
  <c r="D34" i="4" s="1"/>
  <c r="F34" i="4"/>
  <c r="G34" i="4" s="1"/>
  <c r="I34" i="4"/>
  <c r="J34" i="4" s="1"/>
  <c r="K34" i="4"/>
  <c r="L34" i="4"/>
  <c r="M34" i="4" s="1"/>
  <c r="Q34" i="4"/>
  <c r="R34" i="4"/>
  <c r="T34" i="4"/>
  <c r="U34" i="4" s="1"/>
  <c r="W34" i="4"/>
  <c r="X34" i="4" s="1"/>
  <c r="Z34" i="4"/>
  <c r="AA34" i="4" s="1"/>
  <c r="C35" i="4"/>
  <c r="D35" i="4"/>
  <c r="F35" i="4"/>
  <c r="G35" i="4" s="1"/>
  <c r="I35" i="4"/>
  <c r="J35" i="4" s="1"/>
  <c r="K35" i="4"/>
  <c r="L35" i="4" s="1"/>
  <c r="M35" i="4" s="1"/>
  <c r="Q35" i="4"/>
  <c r="R35" i="4"/>
  <c r="T35" i="4"/>
  <c r="U35" i="4" s="1"/>
  <c r="W35" i="4"/>
  <c r="X35" i="4" s="1"/>
  <c r="Z35" i="4"/>
  <c r="AA35" i="4" s="1"/>
  <c r="C36" i="4"/>
  <c r="D36" i="4" s="1"/>
  <c r="F36" i="4"/>
  <c r="G36" i="4" s="1"/>
  <c r="I36" i="4"/>
  <c r="J36" i="4" s="1"/>
  <c r="K36" i="4"/>
  <c r="L36" i="4" s="1"/>
  <c r="M36" i="4" s="1"/>
  <c r="Q36" i="4"/>
  <c r="R36" i="4"/>
  <c r="T36" i="4"/>
  <c r="U36" i="4"/>
  <c r="W36" i="4"/>
  <c r="X36" i="4"/>
  <c r="Z36" i="4"/>
  <c r="AA36" i="4"/>
  <c r="C37" i="4"/>
  <c r="D37" i="4"/>
  <c r="F37" i="4"/>
  <c r="G37" i="4"/>
  <c r="I37" i="4"/>
  <c r="J37" i="4"/>
  <c r="K37" i="4"/>
  <c r="L37" i="4"/>
  <c r="M37" i="4" s="1"/>
  <c r="Q37" i="4"/>
  <c r="R37" i="4" s="1"/>
  <c r="T37" i="4"/>
  <c r="U37" i="4" s="1"/>
  <c r="W37" i="4"/>
  <c r="X37" i="4" s="1"/>
  <c r="Z37" i="4"/>
  <c r="AA37" i="4" s="1"/>
  <c r="C38" i="4"/>
  <c r="D38" i="4" s="1"/>
  <c r="F38" i="4"/>
  <c r="G38" i="4"/>
  <c r="I38" i="4"/>
  <c r="J38" i="4" s="1"/>
  <c r="K38" i="4"/>
  <c r="L38" i="4" s="1"/>
  <c r="M38" i="4" s="1"/>
  <c r="Q38" i="4"/>
  <c r="R38" i="4"/>
  <c r="T38" i="4"/>
  <c r="U38" i="4"/>
  <c r="W38" i="4"/>
  <c r="X38" i="4"/>
  <c r="Z38" i="4"/>
  <c r="AA38" i="4"/>
  <c r="C39" i="4"/>
  <c r="D39" i="4"/>
  <c r="F39" i="4"/>
  <c r="G39" i="4"/>
  <c r="I39" i="4"/>
  <c r="J39" i="4"/>
  <c r="K39" i="4"/>
  <c r="L39" i="4"/>
  <c r="M39" i="4" s="1"/>
  <c r="Q39" i="4"/>
  <c r="R39" i="4" s="1"/>
  <c r="T39" i="4"/>
  <c r="U39" i="4" s="1"/>
  <c r="W39" i="4"/>
  <c r="X39" i="4" s="1"/>
  <c r="Z39" i="4"/>
  <c r="AA39" i="4" s="1"/>
  <c r="C40" i="4"/>
  <c r="D40" i="4"/>
  <c r="F40" i="4"/>
  <c r="G40" i="4" s="1"/>
  <c r="I40" i="4"/>
  <c r="J40" i="4" s="1"/>
  <c r="K40" i="4"/>
  <c r="L40" i="4" s="1"/>
  <c r="M40" i="4" s="1"/>
  <c r="Q40" i="4"/>
  <c r="R40" i="4"/>
  <c r="T40" i="4"/>
  <c r="U40" i="4" s="1"/>
  <c r="W40" i="4"/>
  <c r="X40" i="4" s="1"/>
  <c r="Z40" i="4"/>
  <c r="AA40" i="4" s="1"/>
  <c r="C41" i="4"/>
  <c r="D41" i="4"/>
  <c r="F41" i="4"/>
  <c r="G41" i="4" s="1"/>
  <c r="I41" i="4"/>
  <c r="J41" i="4" s="1"/>
  <c r="K41" i="4"/>
  <c r="L41" i="4" s="1"/>
  <c r="M41" i="4" s="1"/>
  <c r="Q41" i="4"/>
  <c r="R41" i="4" s="1"/>
  <c r="T41" i="4"/>
  <c r="U41" i="4" s="1"/>
  <c r="W41" i="4"/>
  <c r="X41" i="4" s="1"/>
  <c r="Z41" i="4"/>
  <c r="AA41" i="4"/>
  <c r="C42" i="4"/>
  <c r="D42" i="4" s="1"/>
  <c r="F42" i="4"/>
  <c r="G42" i="4" s="1"/>
  <c r="I42" i="4"/>
  <c r="J42" i="4" s="1"/>
  <c r="K42" i="4"/>
  <c r="L42" i="4"/>
  <c r="M42" i="4" s="1"/>
  <c r="Q42" i="4"/>
  <c r="R42" i="4" s="1"/>
  <c r="T42" i="4"/>
  <c r="U42" i="4"/>
  <c r="W42" i="4"/>
  <c r="X42" i="4" s="1"/>
  <c r="Z42" i="4"/>
  <c r="AA42" i="4" s="1"/>
  <c r="C43" i="4"/>
  <c r="D43" i="4" s="1"/>
  <c r="F43" i="4"/>
  <c r="G43" i="4"/>
  <c r="I43" i="4"/>
  <c r="J43" i="4" s="1"/>
  <c r="K43" i="4"/>
  <c r="L43" i="4" s="1"/>
  <c r="M43" i="4" s="1"/>
  <c r="Q43" i="4"/>
  <c r="R43" i="4" s="1"/>
  <c r="T43" i="4"/>
  <c r="U43" i="4" s="1"/>
  <c r="W43" i="4"/>
  <c r="X43" i="4"/>
  <c r="Z43" i="4"/>
  <c r="AA43" i="4" s="1"/>
  <c r="C44" i="4"/>
  <c r="D44" i="4" s="1"/>
  <c r="F44" i="4"/>
  <c r="G44" i="4" s="1"/>
  <c r="I44" i="4"/>
  <c r="J44" i="4"/>
  <c r="K44" i="4"/>
  <c r="L44" i="4" s="1"/>
  <c r="M44" i="4" s="1"/>
  <c r="Q44" i="4"/>
  <c r="R44" i="4" s="1"/>
  <c r="T44" i="4"/>
  <c r="U44" i="4" s="1"/>
  <c r="W44" i="4"/>
  <c r="X44" i="4"/>
  <c r="Z44" i="4"/>
  <c r="AA44" i="4" s="1"/>
  <c r="C45" i="4"/>
  <c r="D45" i="4" s="1"/>
  <c r="F45" i="4"/>
  <c r="G45" i="4" s="1"/>
  <c r="I45" i="4"/>
  <c r="J45" i="4"/>
  <c r="K45" i="4"/>
  <c r="L45" i="4" s="1"/>
  <c r="M45" i="4" s="1"/>
  <c r="Q45" i="4"/>
  <c r="R45" i="4" s="1"/>
  <c r="T45" i="4"/>
  <c r="U45" i="4"/>
  <c r="W45" i="4"/>
  <c r="X45" i="4" s="1"/>
  <c r="Z45" i="4"/>
  <c r="AA45" i="4" s="1"/>
  <c r="C46" i="4"/>
  <c r="D46" i="4" s="1"/>
  <c r="F46" i="4"/>
  <c r="G46" i="4"/>
  <c r="I46" i="4"/>
  <c r="J46" i="4" s="1"/>
  <c r="K46" i="4"/>
  <c r="L46" i="4" s="1"/>
  <c r="M46" i="4" s="1"/>
  <c r="Q46" i="4"/>
  <c r="R46" i="4" s="1"/>
  <c r="T46" i="4"/>
  <c r="U46" i="4" s="1"/>
  <c r="W46" i="4"/>
  <c r="X46" i="4" s="1"/>
  <c r="Z46" i="4"/>
  <c r="AA46" i="4"/>
  <c r="C47" i="4"/>
  <c r="D47" i="4" s="1"/>
  <c r="F47" i="4"/>
  <c r="G47" i="4" s="1"/>
  <c r="I47" i="4"/>
  <c r="J47" i="4" s="1"/>
  <c r="K47" i="4"/>
  <c r="L47" i="4"/>
  <c r="M47" i="4" s="1"/>
  <c r="Q47" i="4"/>
  <c r="R47" i="4"/>
  <c r="T47" i="4"/>
  <c r="U47" i="4" s="1"/>
  <c r="W47" i="4"/>
  <c r="X47" i="4" s="1"/>
  <c r="Z47" i="4"/>
  <c r="AA47" i="4" s="1"/>
  <c r="C48" i="4"/>
  <c r="D48" i="4"/>
  <c r="F48" i="4"/>
  <c r="G48" i="4" s="1"/>
  <c r="I48" i="4"/>
  <c r="J48" i="4" s="1"/>
  <c r="K48" i="4"/>
  <c r="L48" i="4" s="1"/>
  <c r="M48" i="4" s="1"/>
  <c r="Q48" i="4"/>
  <c r="R48" i="4"/>
  <c r="T48" i="4"/>
  <c r="U48" i="4" s="1"/>
  <c r="W48" i="4"/>
  <c r="X48" i="4" s="1"/>
  <c r="Z48" i="4"/>
  <c r="AA48" i="4" s="1"/>
  <c r="C49" i="4"/>
  <c r="D49" i="4"/>
  <c r="F49" i="4"/>
  <c r="G49" i="4" s="1"/>
  <c r="I49" i="4"/>
  <c r="J49" i="4" s="1"/>
  <c r="K49" i="4"/>
  <c r="L49" i="4" s="1"/>
  <c r="M49" i="4" s="1"/>
  <c r="Q49" i="4"/>
  <c r="R49" i="4" s="1"/>
  <c r="T49" i="4"/>
  <c r="U49" i="4" s="1"/>
  <c r="W49" i="4"/>
  <c r="X49" i="4" s="1"/>
  <c r="Z49" i="4"/>
  <c r="AA49" i="4"/>
  <c r="C50" i="4"/>
  <c r="D50" i="4" s="1"/>
  <c r="F50" i="4"/>
  <c r="G50" i="4" s="1"/>
  <c r="I50" i="4"/>
  <c r="J50" i="4" s="1"/>
  <c r="K50" i="4"/>
  <c r="L50" i="4"/>
  <c r="M50" i="4" s="1"/>
  <c r="Q50" i="4"/>
  <c r="R50" i="4" s="1"/>
  <c r="T50" i="4"/>
  <c r="U50" i="4"/>
  <c r="W50" i="4"/>
  <c r="X50" i="4" s="1"/>
  <c r="Z50" i="4"/>
  <c r="AA50" i="4" s="1"/>
  <c r="C51" i="4"/>
  <c r="D51" i="4" s="1"/>
  <c r="F51" i="4"/>
  <c r="G51" i="4"/>
  <c r="I51" i="4"/>
  <c r="J51" i="4" s="1"/>
  <c r="K51" i="4"/>
  <c r="L51" i="4" s="1"/>
  <c r="M51" i="4" s="1"/>
  <c r="Q51" i="4"/>
  <c r="R51" i="4" s="1"/>
  <c r="T51" i="4"/>
  <c r="U51" i="4" s="1"/>
  <c r="W51" i="4"/>
  <c r="X51" i="4"/>
  <c r="Z51" i="4"/>
  <c r="AA51" i="4" s="1"/>
  <c r="C52" i="4"/>
  <c r="D52" i="4" s="1"/>
  <c r="F52" i="4"/>
  <c r="G52" i="4" s="1"/>
  <c r="I52" i="4"/>
  <c r="J52" i="4"/>
  <c r="K52" i="4"/>
  <c r="L52" i="4" s="1"/>
  <c r="M52" i="4" s="1"/>
  <c r="Q52" i="4"/>
  <c r="R52" i="4" s="1"/>
  <c r="T52" i="4"/>
  <c r="U52" i="4" s="1"/>
  <c r="W52" i="4"/>
  <c r="X52" i="4"/>
  <c r="Z52" i="4"/>
  <c r="AA52" i="4" s="1"/>
  <c r="C53" i="4"/>
  <c r="D53" i="4" s="1"/>
  <c r="F53" i="4"/>
  <c r="G53" i="4" s="1"/>
  <c r="I53" i="4"/>
  <c r="J53" i="4"/>
  <c r="K53" i="4"/>
  <c r="L53" i="4" s="1"/>
  <c r="M53" i="4" s="1"/>
  <c r="Q53" i="4"/>
  <c r="R53" i="4" s="1"/>
  <c r="T53" i="4"/>
  <c r="U53" i="4"/>
  <c r="W53" i="4"/>
  <c r="X53" i="4" s="1"/>
  <c r="Z53" i="4"/>
  <c r="AA53" i="4" s="1"/>
  <c r="C54" i="4"/>
  <c r="D54" i="4" s="1"/>
  <c r="F54" i="4"/>
  <c r="G54" i="4"/>
  <c r="I54" i="4"/>
  <c r="J54" i="4" s="1"/>
  <c r="K54" i="4"/>
  <c r="L54" i="4" s="1"/>
  <c r="M54" i="4" s="1"/>
  <c r="Q54" i="4"/>
  <c r="R54" i="4" s="1"/>
  <c r="T54" i="4"/>
  <c r="U54" i="4" s="1"/>
  <c r="W54" i="4"/>
  <c r="X54" i="4" s="1"/>
  <c r="Z54" i="4"/>
  <c r="AA54" i="4"/>
  <c r="C55" i="4"/>
  <c r="D55" i="4" s="1"/>
  <c r="F55" i="4"/>
  <c r="G55" i="4" s="1"/>
  <c r="I55" i="4"/>
  <c r="J55" i="4" s="1"/>
  <c r="K55" i="4"/>
  <c r="L55" i="4"/>
  <c r="M55" i="4" s="1"/>
  <c r="Q55" i="4"/>
  <c r="R55" i="4"/>
  <c r="T55" i="4"/>
  <c r="U55" i="4" s="1"/>
  <c r="W55" i="4"/>
  <c r="X55" i="4" s="1"/>
  <c r="Z55" i="4"/>
  <c r="AA55" i="4" s="1"/>
  <c r="C56" i="4"/>
  <c r="D56" i="4"/>
  <c r="F56" i="4"/>
  <c r="G56" i="4" s="1"/>
  <c r="I56" i="4"/>
  <c r="J56" i="4" s="1"/>
  <c r="K56" i="4"/>
  <c r="L56" i="4" s="1"/>
  <c r="M56" i="4" s="1"/>
  <c r="Q56" i="4"/>
  <c r="R56" i="4"/>
  <c r="T56" i="4"/>
  <c r="U56" i="4" s="1"/>
  <c r="W56" i="4"/>
  <c r="X56" i="4" s="1"/>
  <c r="Z56" i="4"/>
  <c r="AA56" i="4" s="1"/>
  <c r="C57" i="4"/>
  <c r="D57" i="4"/>
  <c r="F57" i="4"/>
  <c r="G57" i="4" s="1"/>
  <c r="I57" i="4"/>
  <c r="J57" i="4" s="1"/>
  <c r="K57" i="4"/>
  <c r="L57" i="4" s="1"/>
  <c r="M57" i="4" s="1"/>
  <c r="Q57" i="4"/>
  <c r="R57" i="4" s="1"/>
  <c r="T57" i="4"/>
  <c r="U57" i="4" s="1"/>
  <c r="W57" i="4"/>
  <c r="X57" i="4" s="1"/>
  <c r="Z57" i="4"/>
  <c r="AA57" i="4"/>
  <c r="C58" i="4"/>
  <c r="D58" i="4" s="1"/>
  <c r="F58" i="4"/>
  <c r="G58" i="4" s="1"/>
  <c r="I58" i="4"/>
  <c r="J58" i="4" s="1"/>
  <c r="K58" i="4"/>
  <c r="L58" i="4"/>
  <c r="M58" i="4" s="1"/>
  <c r="Q58" i="4"/>
  <c r="R58" i="4" s="1"/>
  <c r="T58" i="4"/>
  <c r="U58" i="4"/>
  <c r="W58" i="4"/>
  <c r="X58" i="4" s="1"/>
  <c r="Z58" i="4"/>
  <c r="AA58" i="4" s="1"/>
  <c r="C59" i="4"/>
  <c r="D59" i="4" s="1"/>
  <c r="F59" i="4"/>
  <c r="G59" i="4"/>
  <c r="I59" i="4"/>
  <c r="J59" i="4" s="1"/>
  <c r="K59" i="4"/>
  <c r="L59" i="4" s="1"/>
  <c r="M59" i="4" s="1"/>
  <c r="Q59" i="4"/>
  <c r="R59" i="4" s="1"/>
  <c r="T59" i="4"/>
  <c r="U59" i="4" s="1"/>
  <c r="W59" i="4"/>
  <c r="X59" i="4"/>
  <c r="Z59" i="4"/>
  <c r="AA59" i="4" s="1"/>
  <c r="C60" i="4"/>
  <c r="D60" i="4" s="1"/>
  <c r="F60" i="4"/>
  <c r="G60" i="4" s="1"/>
  <c r="I60" i="4"/>
  <c r="J60" i="4"/>
  <c r="K60" i="4"/>
  <c r="L60" i="4" s="1"/>
  <c r="M60" i="4" s="1"/>
  <c r="Q60" i="4"/>
  <c r="R60" i="4" s="1"/>
  <c r="T60" i="4"/>
  <c r="U60" i="4" s="1"/>
  <c r="W60" i="4"/>
  <c r="X60" i="4"/>
  <c r="Z60" i="4"/>
  <c r="AA60" i="4" s="1"/>
  <c r="C61" i="4"/>
  <c r="D61" i="4" s="1"/>
  <c r="F61" i="4"/>
  <c r="G61" i="4" s="1"/>
  <c r="I61" i="4"/>
  <c r="J61" i="4"/>
  <c r="K61" i="4"/>
  <c r="L61" i="4" s="1"/>
  <c r="M61" i="4" s="1"/>
  <c r="Q61" i="4"/>
  <c r="R61" i="4" s="1"/>
  <c r="T61" i="4"/>
  <c r="U61" i="4" s="1"/>
  <c r="W61" i="4"/>
  <c r="X61" i="4" s="1"/>
  <c r="Z61" i="4"/>
  <c r="AA61" i="4" s="1"/>
  <c r="C62" i="4"/>
  <c r="D62" i="4" s="1"/>
  <c r="F62" i="4"/>
  <c r="G62" i="4" s="1"/>
  <c r="I62" i="4"/>
  <c r="J62" i="4" s="1"/>
  <c r="K62" i="4"/>
  <c r="L62" i="4" s="1"/>
  <c r="M62" i="4" s="1"/>
  <c r="Q62" i="4"/>
  <c r="R62" i="4" s="1"/>
  <c r="T62" i="4"/>
  <c r="U62" i="4" s="1"/>
  <c r="W62" i="4"/>
  <c r="X62" i="4" s="1"/>
  <c r="Z62" i="4"/>
  <c r="AA62" i="4"/>
  <c r="C63" i="4"/>
  <c r="D63" i="4" s="1"/>
  <c r="F63" i="4"/>
  <c r="G63" i="4" s="1"/>
  <c r="I63" i="4"/>
  <c r="J63" i="4" s="1"/>
  <c r="K63" i="4"/>
  <c r="L63" i="4"/>
  <c r="M63" i="4" s="1"/>
  <c r="Q63" i="4"/>
  <c r="R63" i="4" s="1"/>
  <c r="T63" i="4"/>
  <c r="U63" i="4" s="1"/>
  <c r="W63" i="4"/>
  <c r="X63" i="4" s="1"/>
  <c r="Z63" i="4"/>
  <c r="AA63" i="4" s="1"/>
  <c r="C64" i="4"/>
  <c r="D64" i="4" s="1"/>
  <c r="F64" i="4"/>
  <c r="G64" i="4" s="1"/>
  <c r="I64" i="4"/>
  <c r="J64" i="4" s="1"/>
  <c r="K64" i="4"/>
  <c r="L64" i="4" s="1"/>
  <c r="M64" i="4" s="1"/>
  <c r="Q64" i="4"/>
  <c r="R64" i="4" s="1"/>
  <c r="T64" i="4"/>
  <c r="U64" i="4" s="1"/>
  <c r="W64" i="4"/>
  <c r="X64" i="4"/>
  <c r="Z64" i="4"/>
  <c r="AA64" i="4" s="1"/>
  <c r="C65" i="4"/>
  <c r="D65" i="4" s="1"/>
  <c r="F65" i="4"/>
  <c r="G65" i="4" s="1"/>
  <c r="I65" i="4"/>
  <c r="J65" i="4"/>
  <c r="K65" i="4"/>
  <c r="L65" i="4" s="1"/>
  <c r="M65" i="4" s="1"/>
  <c r="Q65" i="4"/>
  <c r="R65" i="4" s="1"/>
  <c r="T65" i="4"/>
  <c r="U65" i="4"/>
  <c r="W65" i="4"/>
  <c r="X65" i="4" s="1"/>
  <c r="Z65" i="4"/>
  <c r="AA65" i="4" s="1"/>
  <c r="C66" i="4"/>
  <c r="D66" i="4" s="1"/>
  <c r="F66" i="4"/>
  <c r="G66" i="4"/>
  <c r="I66" i="4"/>
  <c r="J66" i="4" s="1"/>
  <c r="K66" i="4"/>
  <c r="L66" i="4" s="1"/>
  <c r="M66" i="4" s="1"/>
  <c r="Q66" i="4"/>
  <c r="R66" i="4" s="1"/>
  <c r="T66" i="4"/>
  <c r="U66" i="4" s="1"/>
  <c r="W66" i="4"/>
  <c r="X66" i="4" s="1"/>
  <c r="Z66" i="4"/>
  <c r="AA66" i="4"/>
  <c r="C67" i="4"/>
  <c r="D67" i="4" s="1"/>
  <c r="F67" i="4"/>
  <c r="G67" i="4" s="1"/>
  <c r="I67" i="4"/>
  <c r="J67" i="4" s="1"/>
  <c r="K67" i="4"/>
  <c r="L67" i="4"/>
  <c r="M67" i="4" s="1"/>
  <c r="Q67" i="4"/>
  <c r="R67" i="4"/>
  <c r="T67" i="4"/>
  <c r="U67" i="4" s="1"/>
  <c r="W67" i="4"/>
  <c r="X67" i="4" s="1"/>
  <c r="Z67" i="4"/>
  <c r="AA67" i="4" s="1"/>
  <c r="C68" i="4"/>
  <c r="D68" i="4"/>
  <c r="F68" i="4"/>
  <c r="G68" i="4" s="1"/>
  <c r="I68" i="4"/>
  <c r="J68" i="4" s="1"/>
  <c r="K68" i="4"/>
  <c r="L68" i="4" s="1"/>
  <c r="M68" i="4" s="1"/>
  <c r="Q68" i="4"/>
  <c r="R68" i="4"/>
  <c r="T68" i="4"/>
  <c r="U68" i="4" s="1"/>
  <c r="W68" i="4"/>
  <c r="X68" i="4" s="1"/>
  <c r="Z68" i="4"/>
  <c r="AA68" i="4" s="1"/>
  <c r="C69" i="4"/>
  <c r="D69" i="4"/>
  <c r="F69" i="4"/>
  <c r="G69" i="4" s="1"/>
  <c r="I69" i="4"/>
  <c r="J69" i="4" s="1"/>
  <c r="K69" i="4"/>
  <c r="L69" i="4" s="1"/>
  <c r="M69" i="4" s="1"/>
  <c r="Q69" i="4"/>
  <c r="R69" i="4"/>
  <c r="T69" i="4"/>
  <c r="U69" i="4"/>
  <c r="W69" i="4"/>
  <c r="X69" i="4"/>
  <c r="Z69" i="4"/>
  <c r="AA69" i="4"/>
  <c r="C70" i="4"/>
  <c r="D70" i="4"/>
  <c r="F70" i="4"/>
  <c r="G70" i="4"/>
  <c r="I70" i="4"/>
  <c r="J70" i="4"/>
  <c r="K70" i="4"/>
  <c r="L70" i="4"/>
  <c r="M70" i="4" s="1"/>
  <c r="Q70" i="4"/>
  <c r="R70" i="4" s="1"/>
  <c r="T70" i="4"/>
  <c r="U70" i="4"/>
  <c r="W70" i="4"/>
  <c r="X70" i="4" s="1"/>
  <c r="Z70" i="4"/>
  <c r="AA70" i="4" s="1"/>
  <c r="C71" i="4"/>
  <c r="D71" i="4" s="1"/>
  <c r="F71" i="4"/>
  <c r="G71" i="4"/>
  <c r="I71" i="4"/>
  <c r="J71" i="4" s="1"/>
  <c r="K71" i="4"/>
  <c r="L71" i="4" s="1"/>
  <c r="M71" i="4" s="1"/>
  <c r="Q71" i="4"/>
  <c r="R71" i="4"/>
  <c r="T71" i="4"/>
  <c r="U71" i="4"/>
  <c r="W71" i="4"/>
  <c r="X71" i="4"/>
  <c r="Z71" i="4"/>
  <c r="AA71" i="4"/>
  <c r="C72" i="4"/>
  <c r="D72" i="4"/>
  <c r="F72" i="4"/>
  <c r="G72" i="4"/>
  <c r="I72" i="4"/>
  <c r="J72" i="4"/>
  <c r="K72" i="4"/>
  <c r="L72" i="4"/>
  <c r="M72" i="4" s="1"/>
  <c r="Q72" i="4"/>
  <c r="R72" i="4"/>
  <c r="T72" i="4"/>
  <c r="U72" i="4" s="1"/>
  <c r="W72" i="4"/>
  <c r="X72" i="4" s="1"/>
  <c r="Z72" i="4"/>
  <c r="AA72" i="4" s="1"/>
  <c r="C73" i="4"/>
  <c r="D73" i="4"/>
  <c r="F73" i="4"/>
  <c r="G73" i="4" s="1"/>
  <c r="I73" i="4"/>
  <c r="J73" i="4" s="1"/>
  <c r="K73" i="4"/>
  <c r="L73" i="4" s="1"/>
  <c r="M73" i="4" s="1"/>
  <c r="Q73" i="4"/>
  <c r="R73" i="4" s="1"/>
  <c r="T73" i="4"/>
  <c r="U73" i="4" s="1"/>
  <c r="W73" i="4"/>
  <c r="X73" i="4" s="1"/>
  <c r="Z73" i="4"/>
  <c r="AA73" i="4"/>
  <c r="C74" i="4"/>
  <c r="D74" i="4" s="1"/>
  <c r="F74" i="4"/>
  <c r="G74" i="4" s="1"/>
  <c r="I74" i="4"/>
  <c r="J74" i="4" s="1"/>
  <c r="K74" i="4"/>
  <c r="L74" i="4"/>
  <c r="M74" i="4" s="1"/>
  <c r="Q74" i="4"/>
  <c r="R74" i="4" s="1"/>
  <c r="T74" i="4"/>
  <c r="U74" i="4"/>
  <c r="W74" i="4"/>
  <c r="X74" i="4" s="1"/>
  <c r="Z74" i="4"/>
  <c r="AA74" i="4" s="1"/>
  <c r="C75" i="4"/>
  <c r="D75" i="4" s="1"/>
  <c r="F75" i="4"/>
  <c r="G75" i="4"/>
  <c r="I75" i="4"/>
  <c r="J75" i="4" s="1"/>
  <c r="K75" i="4"/>
  <c r="L75" i="4" s="1"/>
  <c r="M75" i="4" s="1"/>
  <c r="Q75" i="4"/>
  <c r="R75" i="4" s="1"/>
  <c r="T75" i="4"/>
  <c r="U75" i="4" s="1"/>
  <c r="W75" i="4"/>
  <c r="X75" i="4"/>
  <c r="Z75" i="4"/>
  <c r="AA75" i="4" s="1"/>
  <c r="C76" i="4"/>
  <c r="D76" i="4" s="1"/>
  <c r="F76" i="4"/>
  <c r="G76" i="4" s="1"/>
  <c r="I76" i="4"/>
  <c r="J76" i="4"/>
  <c r="K76" i="4"/>
  <c r="L76" i="4" s="1"/>
  <c r="M76" i="4" s="1"/>
  <c r="Q76" i="4"/>
  <c r="R76" i="4" s="1"/>
  <c r="T76" i="4"/>
  <c r="U76" i="4" s="1"/>
  <c r="W76" i="4"/>
  <c r="X76" i="4"/>
  <c r="Z76" i="4"/>
  <c r="AA76" i="4" s="1"/>
  <c r="C77" i="4"/>
  <c r="D77" i="4" s="1"/>
  <c r="F77" i="4"/>
  <c r="G77" i="4" s="1"/>
  <c r="I77" i="4"/>
  <c r="J77" i="4"/>
  <c r="K77" i="4"/>
  <c r="L77" i="4" s="1"/>
  <c r="M77" i="4" s="1"/>
  <c r="Q77" i="4"/>
  <c r="R77" i="4" s="1"/>
  <c r="T77" i="4"/>
  <c r="U77" i="4" s="1"/>
  <c r="W77" i="4"/>
  <c r="X77" i="4" s="1"/>
  <c r="Z77" i="4"/>
  <c r="AA77" i="4" s="1"/>
  <c r="C78" i="4"/>
  <c r="D78" i="4" s="1"/>
  <c r="F78" i="4"/>
  <c r="G78" i="4" s="1"/>
  <c r="I78" i="4"/>
  <c r="J78" i="4" s="1"/>
  <c r="K78" i="4"/>
  <c r="L78" i="4" s="1"/>
  <c r="M78" i="4" s="1"/>
  <c r="Q78" i="4"/>
  <c r="R78" i="4" s="1"/>
  <c r="T78" i="4"/>
  <c r="U78" i="4" s="1"/>
  <c r="W78" i="4"/>
  <c r="X78" i="4" s="1"/>
  <c r="Z78" i="4"/>
  <c r="AA78" i="4"/>
  <c r="C79" i="4"/>
  <c r="D79" i="4" s="1"/>
  <c r="F79" i="4"/>
  <c r="G79" i="4" s="1"/>
  <c r="I79" i="4"/>
  <c r="J79" i="4" s="1"/>
  <c r="K79" i="4"/>
  <c r="L79" i="4"/>
  <c r="M79" i="4" s="1"/>
  <c r="Q79" i="4"/>
  <c r="R79" i="4" s="1"/>
  <c r="T79" i="4"/>
  <c r="U79" i="4" s="1"/>
  <c r="W79" i="4"/>
  <c r="X79" i="4" s="1"/>
  <c r="Z79" i="4"/>
  <c r="AA79" i="4" s="1"/>
  <c r="C80" i="4"/>
  <c r="D80" i="4" s="1"/>
  <c r="F80" i="4"/>
  <c r="G80" i="4" s="1"/>
  <c r="I80" i="4"/>
  <c r="J80" i="4" s="1"/>
  <c r="K80" i="4"/>
  <c r="L80" i="4" s="1"/>
  <c r="M80" i="4" s="1"/>
  <c r="Q80" i="4"/>
  <c r="R80" i="4" s="1"/>
  <c r="T80" i="4"/>
  <c r="U80" i="4" s="1"/>
  <c r="W80" i="4"/>
  <c r="X80" i="4"/>
  <c r="Z80" i="4"/>
  <c r="AA80" i="4" s="1"/>
  <c r="C81" i="4"/>
  <c r="D81" i="4" s="1"/>
  <c r="F81" i="4"/>
  <c r="G81" i="4" s="1"/>
  <c r="I81" i="4"/>
  <c r="J81" i="4"/>
  <c r="K81" i="4"/>
  <c r="L81" i="4" s="1"/>
  <c r="M81" i="4" s="1"/>
  <c r="Q81" i="4"/>
  <c r="R81" i="4" s="1"/>
  <c r="T81" i="4"/>
  <c r="U81" i="4"/>
  <c r="W81" i="4"/>
  <c r="X81" i="4" s="1"/>
  <c r="Z81" i="4"/>
  <c r="AA81" i="4" s="1"/>
  <c r="C82" i="4"/>
  <c r="D82" i="4" s="1"/>
  <c r="F82" i="4"/>
  <c r="G82" i="4"/>
  <c r="I82" i="4"/>
  <c r="J82" i="4" s="1"/>
  <c r="K82" i="4"/>
  <c r="L82" i="4" s="1"/>
  <c r="M82" i="4" s="1"/>
  <c r="Q82" i="4"/>
  <c r="R82" i="4" s="1"/>
  <c r="T82" i="4"/>
  <c r="U82" i="4" s="1"/>
  <c r="W82" i="4"/>
  <c r="X82" i="4" s="1"/>
  <c r="Z82" i="4"/>
  <c r="AA82" i="4"/>
  <c r="C83" i="4"/>
  <c r="D83" i="4" s="1"/>
  <c r="F83" i="4"/>
  <c r="G83" i="4" s="1"/>
  <c r="I83" i="4"/>
  <c r="J83" i="4" s="1"/>
  <c r="K83" i="4"/>
  <c r="L83" i="4"/>
  <c r="M83" i="4" s="1"/>
  <c r="C84" i="4"/>
  <c r="D84" i="4"/>
  <c r="F84" i="4"/>
  <c r="G84" i="4" s="1"/>
  <c r="I84" i="4"/>
  <c r="J84" i="4" s="1"/>
  <c r="K84" i="4"/>
  <c r="L84" i="4" s="1"/>
  <c r="M84" i="4" s="1"/>
  <c r="C85" i="4"/>
  <c r="D85" i="4"/>
  <c r="F85" i="4"/>
  <c r="G85" i="4" s="1"/>
  <c r="I85" i="4"/>
  <c r="J85" i="4" s="1"/>
  <c r="K85" i="4"/>
  <c r="L85" i="4" s="1"/>
  <c r="M85" i="4" s="1"/>
  <c r="C86" i="4"/>
  <c r="D86" i="4" s="1"/>
  <c r="F86" i="4"/>
  <c r="G86" i="4" s="1"/>
  <c r="I86" i="4"/>
  <c r="J86" i="4" s="1"/>
  <c r="K86" i="4"/>
  <c r="L86" i="4"/>
  <c r="M86" i="4" s="1"/>
  <c r="C87" i="4"/>
  <c r="D87" i="4" s="1"/>
  <c r="F87" i="4"/>
  <c r="G87" i="4"/>
  <c r="I87" i="4"/>
  <c r="J87" i="4" s="1"/>
  <c r="K87" i="4"/>
  <c r="L87" i="4" s="1"/>
  <c r="M87" i="4" s="1"/>
  <c r="O92" i="6" l="1"/>
  <c r="O95" i="6" s="1"/>
  <c r="K112" i="6"/>
  <c r="L88" i="6"/>
  <c r="O116" i="6"/>
  <c r="O119" i="6" s="1"/>
  <c r="K88" i="6"/>
  <c r="K90" i="6" s="1"/>
  <c r="K92" i="6"/>
  <c r="K94" i="6" s="1"/>
  <c r="O90" i="6"/>
  <c r="L112" i="6"/>
  <c r="K114" i="6" s="1"/>
  <c r="K116" i="6"/>
  <c r="K118" i="6" s="1"/>
  <c r="O113" i="6"/>
  <c r="P113" i="6" s="1"/>
  <c r="O114" i="6" s="1"/>
  <c r="O115" i="6" s="1"/>
  <c r="K95" i="6"/>
  <c r="O91" i="6"/>
  <c r="O94" i="6" s="1"/>
  <c r="O118" i="6" l="1"/>
  <c r="K119" i="6"/>
  <c r="K91" i="6"/>
  <c r="K115" i="6"/>
</calcChain>
</file>

<file path=xl/sharedStrings.xml><?xml version="1.0" encoding="utf-8"?>
<sst xmlns="http://schemas.openxmlformats.org/spreadsheetml/2006/main" count="232" uniqueCount="71">
  <si>
    <t>Combined (2012-2013)</t>
  </si>
  <si>
    <t>ln Bird + Egg+1</t>
  </si>
  <si>
    <t>Bird + Egg+1</t>
  </si>
  <si>
    <t>Bird + Egg</t>
  </si>
  <si>
    <t>ln Egg+1</t>
  </si>
  <si>
    <t>Egg+1</t>
  </si>
  <si>
    <t>Egg</t>
  </si>
  <si>
    <t>ln Bird+1</t>
  </si>
  <si>
    <t>Bird+1</t>
  </si>
  <si>
    <t>Bird</t>
  </si>
  <si>
    <t>ln CO2 Trap+1</t>
  </si>
  <si>
    <t>CO2 Trap+1</t>
  </si>
  <si>
    <t>CO2 Trap</t>
  </si>
  <si>
    <t>Date</t>
  </si>
  <si>
    <t>S. annulus 2013</t>
  </si>
  <si>
    <t>S. annulus 2012</t>
  </si>
  <si>
    <t>S. johannseni 2013</t>
  </si>
  <si>
    <t>S. johannseni 2012</t>
  </si>
  <si>
    <t>*significant difference between S. annulus and S. johannseni slopes</t>
  </si>
  <si>
    <r>
      <t xml:space="preserve">yes, if p-value &lt; </t>
    </r>
    <r>
      <rPr>
        <sz val="11"/>
        <color theme="1"/>
        <rFont val="Calibri"/>
        <family val="2"/>
      </rPr>
      <t>α</t>
    </r>
  </si>
  <si>
    <t>yes</t>
  </si>
  <si>
    <t>sig</t>
  </si>
  <si>
    <t>t-crit</t>
  </si>
  <si>
    <t>p-value</t>
  </si>
  <si>
    <t>alpha</t>
  </si>
  <si>
    <t>df</t>
  </si>
  <si>
    <t>t</t>
  </si>
  <si>
    <r>
      <t>s</t>
    </r>
    <r>
      <rPr>
        <vertAlign val="subscript"/>
        <sz val="11"/>
        <color theme="1"/>
        <rFont val="Calibri"/>
        <family val="2"/>
        <scheme val="minor"/>
      </rPr>
      <t>b1-b2</t>
    </r>
  </si>
  <si>
    <r>
      <t>s</t>
    </r>
    <r>
      <rPr>
        <vertAlign val="subscript"/>
        <sz val="11"/>
        <color theme="1"/>
        <rFont val="Calibri"/>
        <family val="2"/>
        <scheme val="minor"/>
      </rPr>
      <t>Res</t>
    </r>
    <r>
      <rPr>
        <vertAlign val="superscript"/>
        <sz val="11"/>
        <color theme="1"/>
        <rFont val="Calibri"/>
        <family val="2"/>
        <scheme val="minor"/>
      </rPr>
      <t>2</t>
    </r>
  </si>
  <si>
    <t>using pooled error variance</t>
  </si>
  <si>
    <r>
      <t>s</t>
    </r>
    <r>
      <rPr>
        <vertAlign val="subscript"/>
        <sz val="11"/>
        <color theme="1"/>
        <rFont val="Calibri"/>
        <family val="2"/>
        <scheme val="minor"/>
      </rPr>
      <t>b</t>
    </r>
  </si>
  <si>
    <r>
      <t>s</t>
    </r>
    <r>
      <rPr>
        <vertAlign val="subscript"/>
        <sz val="11"/>
        <color theme="1"/>
        <rFont val="Calibri"/>
        <family val="2"/>
        <scheme val="minor"/>
      </rPr>
      <t>x</t>
    </r>
  </si>
  <si>
    <r>
      <t>s</t>
    </r>
    <r>
      <rPr>
        <vertAlign val="subscript"/>
        <sz val="11"/>
        <color theme="1"/>
        <rFont val="Calibri"/>
        <family val="2"/>
        <scheme val="minor"/>
      </rPr>
      <t>y,x</t>
    </r>
  </si>
  <si>
    <t>b</t>
  </si>
  <si>
    <t>n</t>
  </si>
  <si>
    <t>S johannseni</t>
  </si>
  <si>
    <t>S. annulus</t>
  </si>
  <si>
    <t>t-test to compare slopes of regression lines:</t>
  </si>
  <si>
    <t>http://www.real-statistics.com/regression/hypothesis-testing-significance-regression-line-slope/comparing-slopes-two-independent-samples/</t>
  </si>
  <si>
    <t>S. annulus (2013) vs. S. johannseni</t>
  </si>
  <si>
    <t>S. annulus (combined) vs S. johannseni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</si>
  <si>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</si>
  <si>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</si>
  <si>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</si>
  <si>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</si>
  <si>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</si>
  <si>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</si>
  <si>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</si>
  <si>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</si>
  <si>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</si>
  <si>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</si>
  <si>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</si>
  <si>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</si>
  <si>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</si>
  <si>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</si>
  <si>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</si>
  <si>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</si>
  <si>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</si>
  <si>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</si>
  <si>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</si>
  <si>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</si>
  <si>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</si>
  <si>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</si>
  <si>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</si>
  <si>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S. annulus (combined)</t>
  </si>
  <si>
    <t>.</t>
  </si>
  <si>
    <t>S. meridionale 2012</t>
  </si>
  <si>
    <t>S. meridionale 2013</t>
  </si>
  <si>
    <t xml:space="preserve">NO BIRD or EGG </t>
  </si>
  <si>
    <t>NO EGG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</si>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</sst>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4" fontId="2" fillId="0" borderId="0" xfId="0" applyNumberFormat="1" applyFont="1"/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3" borderId="0" xfId="0" applyFont="1" applyFill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0" borderId="0" xfId="0" applyFont="1" applyBorder="1"/>
    <xf numFmtId="0" fontId="4" fillId="0" borderId="0" xfId="0" applyFont="1"/>
    <xf numFmtId="0" fontId="2" fillId="0" borderId="0" xfId="0" applyFont="1" applyFill="1"/>
    <xf numFmtId="14" fontId="5" fillId="0" borderId="0" xfId="0" applyNumberFormat="1" applyFont="1"/>
    <xf numFmtId="14" fontId="0" fillId="0" borderId="0" xfId="0" applyNumberFormat="1"/>
    <xf numFmtId="0" fontId="0" fillId="0" borderId="1" xfId="0" applyBorder="1"/>
    <xf numFmtId="14" fontId="2" fillId="0" borderId="0" xfId="0" applyNumberFormat="1" applyFont="1" applyFill="1"/>
    <xf numFmtId="14" fontId="9" fillId="0" borderId="0" xfId="1" applyNumberForma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0" xfId="0" applyFill="1" applyBorder="1" applyAlignment="1"/>
    <xf numFmtId="0" fontId="0" fillId="0" borderId="9" xfId="0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5" fillId="0" borderId="11" xfId="0" applyFont="1" applyFill="1" applyBorder="1" applyAlignment="1">
      <alignment horizontal="centerContinuous"/>
    </xf>
    <xf numFmtId="0" fontId="5" fillId="0" borderId="12" xfId="0" applyFont="1" applyFill="1" applyBorder="1" applyAlignment="1">
      <alignment horizontal="centerContinuous"/>
    </xf>
    <xf numFmtId="0" fontId="2" fillId="0" borderId="13" xfId="0" applyFont="1" applyBorder="1"/>
    <xf numFmtId="0" fontId="2" fillId="0" borderId="14" xfId="0" applyFont="1" applyBorder="1"/>
    <xf numFmtId="0" fontId="4" fillId="0" borderId="15" xfId="0" applyFont="1" applyFill="1" applyBorder="1"/>
    <xf numFmtId="14" fontId="4" fillId="0" borderId="15" xfId="0" applyNumberFormat="1" applyFont="1" applyBorder="1"/>
    <xf numFmtId="0" fontId="2" fillId="0" borderId="0" xfId="0" applyFont="1" applyFill="1" applyAlignment="1">
      <alignment horizontal="right"/>
    </xf>
    <xf numFmtId="0" fontId="2" fillId="0" borderId="0" xfId="0" applyFont="1" applyFill="1" applyBorder="1"/>
    <xf numFmtId="0" fontId="4" fillId="0" borderId="0" xfId="0" applyFont="1" applyFill="1"/>
    <xf numFmtId="14" fontId="4" fillId="0" borderId="0" xfId="0" applyNumberFormat="1" applyFont="1"/>
    <xf numFmtId="0" fontId="2" fillId="4" borderId="0" xfId="0" applyFont="1" applyFill="1"/>
    <xf numFmtId="0" fontId="10" fillId="0" borderId="0" xfId="0" applyFont="1" applyFill="1" applyBorder="1" applyAlignment="1">
      <alignment horizontal="right"/>
    </xf>
    <xf numFmtId="14" fontId="2" fillId="4" borderId="0" xfId="0" applyNumberFormat="1" applyFont="1" applyFill="1"/>
    <xf numFmtId="0" fontId="2" fillId="4" borderId="0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0" fontId="2" fillId="5" borderId="0" xfId="0" applyFont="1" applyFill="1"/>
    <xf numFmtId="0" fontId="0" fillId="5" borderId="0" xfId="0" applyFill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S. annulus: ln CO2 Trap vs. ln Bird + Egg Gluetraps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883232462266121E-2"/>
          <c:y val="0.14257536109077482"/>
          <c:w val="0.66676720037244697"/>
          <c:h val="0.768631632981936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'ln S. annulus graph'!$A$1</c:f>
              <c:strCache>
                <c:ptCount val="1"/>
                <c:pt idx="0">
                  <c:v>S. annulus 2012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trendline>
            <c:trendlineType val="linear"/>
            <c:dispRSqr val="1"/>
            <c:dispEq val="0"/>
            <c:trendlineLbl>
              <c:layout>
                <c:manualLayout>
                  <c:x val="6.8111548556430451E-2"/>
                  <c:y val="-4.432214202391367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'ln S. annulus graph'!$D$3:$D$87</c:f>
              <c:numCache>
                <c:formatCode>General</c:formatCode>
                <c:ptCount val="85"/>
                <c:pt idx="0">
                  <c:v>1.0986122886681098</c:v>
                </c:pt>
                <c:pt idx="1">
                  <c:v>5.3659760150218512</c:v>
                </c:pt>
                <c:pt idx="2">
                  <c:v>8.3560850310214807</c:v>
                </c:pt>
                <c:pt idx="3">
                  <c:v>7.2909747781429814</c:v>
                </c:pt>
                <c:pt idx="4">
                  <c:v>7.6810990015363592</c:v>
                </c:pt>
                <c:pt idx="5">
                  <c:v>6.6758232216348476</c:v>
                </c:pt>
                <c:pt idx="6">
                  <c:v>8.1713168747197304</c:v>
                </c:pt>
                <c:pt idx="7">
                  <c:v>5.5834963087816991</c:v>
                </c:pt>
                <c:pt idx="8">
                  <c:v>1.791759469228055</c:v>
                </c:pt>
                <c:pt idx="9">
                  <c:v>1.0986122886681098</c:v>
                </c:pt>
                <c:pt idx="10">
                  <c:v>0</c:v>
                </c:pt>
                <c:pt idx="11">
                  <c:v>0.69314718055994529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5.6733232671714928</c:v>
                </c:pt>
                <c:pt idx="23">
                  <c:v>7.3264656138403224</c:v>
                </c:pt>
                <c:pt idx="24">
                  <c:v>6.7742238863576141</c:v>
                </c:pt>
                <c:pt idx="25">
                  <c:v>2.4849066497880004</c:v>
                </c:pt>
                <c:pt idx="26">
                  <c:v>3.6888794541139363</c:v>
                </c:pt>
                <c:pt idx="27">
                  <c:v>0</c:v>
                </c:pt>
                <c:pt idx="28">
                  <c:v>2.7080502011022101</c:v>
                </c:pt>
                <c:pt idx="29">
                  <c:v>0.69314718055994529</c:v>
                </c:pt>
                <c:pt idx="30">
                  <c:v>1.9459101490553132</c:v>
                </c:pt>
                <c:pt idx="31">
                  <c:v>0.69314718055994529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4.219507705176107</c:v>
                </c:pt>
                <c:pt idx="45">
                  <c:v>7.7306140660637395</c:v>
                </c:pt>
                <c:pt idx="46">
                  <c:v>6.6398758338265358</c:v>
                </c:pt>
                <c:pt idx="47">
                  <c:v>5.8081424899804439</c:v>
                </c:pt>
                <c:pt idx="48">
                  <c:v>6.0258659738253142</c:v>
                </c:pt>
                <c:pt idx="49">
                  <c:v>4.7095302013123339</c:v>
                </c:pt>
                <c:pt idx="50">
                  <c:v>4.8202815656050371</c:v>
                </c:pt>
                <c:pt idx="51">
                  <c:v>0</c:v>
                </c:pt>
                <c:pt idx="52">
                  <c:v>2.0794415416798357</c:v>
                </c:pt>
                <c:pt idx="53">
                  <c:v>1.0986122886681098</c:v>
                </c:pt>
                <c:pt idx="54">
                  <c:v>0.69314718055994529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5.3327187932653688</c:v>
                </c:pt>
                <c:pt idx="66">
                  <c:v>5.2094861528414214</c:v>
                </c:pt>
                <c:pt idx="67">
                  <c:v>3.4339872044851463</c:v>
                </c:pt>
                <c:pt idx="68">
                  <c:v>6.1903154058531475</c:v>
                </c:pt>
                <c:pt idx="69">
                  <c:v>4.5747109785033828</c:v>
                </c:pt>
                <c:pt idx="70">
                  <c:v>8.165932137321585</c:v>
                </c:pt>
                <c:pt idx="71">
                  <c:v>5.7037824746562009</c:v>
                </c:pt>
                <c:pt idx="72">
                  <c:v>5.0369526024136295</c:v>
                </c:pt>
                <c:pt idx="73">
                  <c:v>0</c:v>
                </c:pt>
                <c:pt idx="74">
                  <c:v>0.69314718055994529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xVal>
          <c:yVal>
            <c:numRef>
              <c:f>'ln S. annulus graph'!$M$3:$M$87</c:f>
              <c:numCache>
                <c:formatCode>General</c:formatCode>
                <c:ptCount val="85"/>
                <c:pt idx="0">
                  <c:v>0</c:v>
                </c:pt>
                <c:pt idx="1">
                  <c:v>5.5683445037610966</c:v>
                </c:pt>
                <c:pt idx="2">
                  <c:v>2.7725887222397811</c:v>
                </c:pt>
                <c:pt idx="3">
                  <c:v>4.3820266346738812</c:v>
                </c:pt>
                <c:pt idx="4">
                  <c:v>5.1059454739005803</c:v>
                </c:pt>
                <c:pt idx="5">
                  <c:v>0</c:v>
                </c:pt>
                <c:pt idx="6">
                  <c:v>3.1354942159291497</c:v>
                </c:pt>
                <c:pt idx="7">
                  <c:v>3.970291913552122</c:v>
                </c:pt>
                <c:pt idx="8">
                  <c:v>0.69314718055994529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5.6698809229805196</c:v>
                </c:pt>
                <c:pt idx="23">
                  <c:v>2.5649493574615367</c:v>
                </c:pt>
                <c:pt idx="24">
                  <c:v>4.0073331852324712</c:v>
                </c:pt>
                <c:pt idx="25">
                  <c:v>2.5649493574615367</c:v>
                </c:pt>
                <c:pt idx="26">
                  <c:v>0</c:v>
                </c:pt>
                <c:pt idx="27">
                  <c:v>0</c:v>
                </c:pt>
                <c:pt idx="28">
                  <c:v>0.69314718055994529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4.7184988712950942</c:v>
                </c:pt>
                <c:pt idx="45">
                  <c:v>4.9767337424205742</c:v>
                </c:pt>
                <c:pt idx="46">
                  <c:v>4.2046926193909657</c:v>
                </c:pt>
                <c:pt idx="47">
                  <c:v>2.0794415416798357</c:v>
                </c:pt>
                <c:pt idx="48">
                  <c:v>1.3862943611198906</c:v>
                </c:pt>
                <c:pt idx="49">
                  <c:v>1.3862943611198906</c:v>
                </c:pt>
                <c:pt idx="50">
                  <c:v>0</c:v>
                </c:pt>
                <c:pt idx="51">
                  <c:v>0</c:v>
                </c:pt>
                <c:pt idx="52">
                  <c:v>1.6094379124341003</c:v>
                </c:pt>
                <c:pt idx="53">
                  <c:v>0.69314718055994529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3.9889840465642745</c:v>
                </c:pt>
                <c:pt idx="66">
                  <c:v>0</c:v>
                </c:pt>
                <c:pt idx="67">
                  <c:v>1.791759469228055</c:v>
                </c:pt>
                <c:pt idx="68">
                  <c:v>1.791759469228055</c:v>
                </c:pt>
                <c:pt idx="69">
                  <c:v>0.69314718055994529</c:v>
                </c:pt>
                <c:pt idx="70">
                  <c:v>0.69314718055994529</c:v>
                </c:pt>
                <c:pt idx="71">
                  <c:v>3.7376696182833684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'ln S. annulus graph'!$O$1</c:f>
              <c:strCache>
                <c:ptCount val="1"/>
                <c:pt idx="0">
                  <c:v>S. annulus 2013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9188976377952756E-2"/>
                  <c:y val="-2.6343686205890931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>
                        <a:solidFill>
                          <a:srgbClr val="C00000"/>
                        </a:solidFill>
                      </a:rPr>
                      <a:t>R² = 0.6557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'ln S. annulus graph'!$R$3:$R$82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4.6634390941120669</c:v>
                </c:pt>
                <c:pt idx="5">
                  <c:v>9.6340382483454068</c:v>
                </c:pt>
                <c:pt idx="6">
                  <c:v>9.881599752778099</c:v>
                </c:pt>
                <c:pt idx="7">
                  <c:v>9.6335799081835116</c:v>
                </c:pt>
                <c:pt idx="8">
                  <c:v>6.9017372066565743</c:v>
                </c:pt>
                <c:pt idx="9">
                  <c:v>4.962844630259907</c:v>
                </c:pt>
                <c:pt idx="10">
                  <c:v>6.2971093199339352</c:v>
                </c:pt>
                <c:pt idx="11">
                  <c:v>6.5581978028122689</c:v>
                </c:pt>
                <c:pt idx="12">
                  <c:v>5.3471075307174685</c:v>
                </c:pt>
                <c:pt idx="13">
                  <c:v>4.6913478822291435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8.5446137869922296</c:v>
                </c:pt>
                <c:pt idx="24">
                  <c:v>9.4669186993766292</c:v>
                </c:pt>
                <c:pt idx="25">
                  <c:v>8.1978140322212028</c:v>
                </c:pt>
                <c:pt idx="26">
                  <c:v>8.2534880283459042</c:v>
                </c:pt>
                <c:pt idx="27">
                  <c:v>6.8243736700430864</c:v>
                </c:pt>
                <c:pt idx="28">
                  <c:v>6.5102583405231496</c:v>
                </c:pt>
                <c:pt idx="29">
                  <c:v>4.6913478822291435</c:v>
                </c:pt>
                <c:pt idx="30">
                  <c:v>4.9199809258281251</c:v>
                </c:pt>
                <c:pt idx="31">
                  <c:v>4.2341065045972597</c:v>
                </c:pt>
                <c:pt idx="32">
                  <c:v>0.69314718055994529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8.7591977503713654</c:v>
                </c:pt>
                <c:pt idx="43">
                  <c:v>10.576355492237692</c:v>
                </c:pt>
                <c:pt idx="44">
                  <c:v>9.8620403626219542</c:v>
                </c:pt>
                <c:pt idx="45">
                  <c:v>9.6883741729171824</c:v>
                </c:pt>
                <c:pt idx="46">
                  <c:v>6.5395859556176692</c:v>
                </c:pt>
                <c:pt idx="47">
                  <c:v>6.2245584292753602</c:v>
                </c:pt>
                <c:pt idx="48">
                  <c:v>7.9490914998305167</c:v>
                </c:pt>
                <c:pt idx="49">
                  <c:v>3.4339872044851463</c:v>
                </c:pt>
                <c:pt idx="50">
                  <c:v>7.3714892952142774</c:v>
                </c:pt>
                <c:pt idx="51">
                  <c:v>2.3025850929940459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3.5553480614894135</c:v>
                </c:pt>
                <c:pt idx="64">
                  <c:v>9.9789196476519813</c:v>
                </c:pt>
                <c:pt idx="65">
                  <c:v>10.204480639047581</c:v>
                </c:pt>
                <c:pt idx="66">
                  <c:v>10.536194469284657</c:v>
                </c:pt>
                <c:pt idx="67">
                  <c:v>8.8014694707331849</c:v>
                </c:pt>
                <c:pt idx="68">
                  <c:v>7.217443431696533</c:v>
                </c:pt>
                <c:pt idx="69">
                  <c:v>4.6821312271242199</c:v>
                </c:pt>
                <c:pt idx="70">
                  <c:v>3.044522437723423</c:v>
                </c:pt>
                <c:pt idx="71">
                  <c:v>4.1743872698956368</c:v>
                </c:pt>
                <c:pt idx="72">
                  <c:v>3.5553480614894135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'ln S. annulus graph'!$AA$3:$AA$82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3.970291913552122</c:v>
                </c:pt>
                <c:pt idx="6">
                  <c:v>3.7612001156935624</c:v>
                </c:pt>
                <c:pt idx="7">
                  <c:v>5.4889377261566867</c:v>
                </c:pt>
                <c:pt idx="8">
                  <c:v>1.0986122886681098</c:v>
                </c:pt>
                <c:pt idx="9">
                  <c:v>0.69314718055994529</c:v>
                </c:pt>
                <c:pt idx="10">
                  <c:v>0</c:v>
                </c:pt>
                <c:pt idx="11">
                  <c:v>0.69314718055994529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6.7968237182748554</c:v>
                </c:pt>
                <c:pt idx="24">
                  <c:v>6.0185932144962342</c:v>
                </c:pt>
                <c:pt idx="25">
                  <c:v>5.2470240721604862</c:v>
                </c:pt>
                <c:pt idx="26">
                  <c:v>2.3025850929940459</c:v>
                </c:pt>
                <c:pt idx="27">
                  <c:v>3.4657359027997265</c:v>
                </c:pt>
                <c:pt idx="28">
                  <c:v>0.69314718055994529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5.8141305318250662</c:v>
                </c:pt>
                <c:pt idx="43">
                  <c:v>6.2045577625686903</c:v>
                </c:pt>
                <c:pt idx="44">
                  <c:v>5.6094717951849598</c:v>
                </c:pt>
                <c:pt idx="45">
                  <c:v>1.3862943611198906</c:v>
                </c:pt>
                <c:pt idx="46">
                  <c:v>3.713572066704308</c:v>
                </c:pt>
                <c:pt idx="47">
                  <c:v>2.7080502011022101</c:v>
                </c:pt>
                <c:pt idx="48">
                  <c:v>3.2188758248682006</c:v>
                </c:pt>
                <c:pt idx="49">
                  <c:v>2.1972245773362196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4.1108738641733114</c:v>
                </c:pt>
                <c:pt idx="65">
                  <c:v>5.4930614433405482</c:v>
                </c:pt>
                <c:pt idx="66">
                  <c:v>5.8435444170313602</c:v>
                </c:pt>
                <c:pt idx="67">
                  <c:v>2.0794415416798357</c:v>
                </c:pt>
                <c:pt idx="68">
                  <c:v>1.791759469228055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32696752"/>
        <c:axId val="332698712"/>
      </c:scatterChart>
      <c:valAx>
        <c:axId val="33269675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Trap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32698712"/>
        <c:crosses val="autoZero"/>
        <c:crossBetween val="midCat"/>
      </c:valAx>
      <c:valAx>
        <c:axId val="332698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Bird+Egg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32696752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 S. annulus CO2 Trap vs.</a:t>
            </a:r>
            <a:r>
              <a:rPr lang="en-US" baseline="0"/>
              <a:t> Bird + Egg Gluetrap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310824578804255E-2"/>
          <c:y val="0.14257536109077482"/>
          <c:w val="0.66676720037244697"/>
          <c:h val="0.76863163298193637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dLbls>
            <c:delete val="1"/>
          </c:dLbls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0308874629745832"/>
                  <c:y val="-1.7781065972837351E-2"/>
                </c:manualLayout>
              </c:layout>
              <c:numFmt formatCode="General" sourceLinked="0"/>
            </c:trendlineLbl>
          </c:trendline>
          <c:xVal>
            <c:numRef>
              <c:f>('ln S. annulus graph'!$D$3:$D$87,'ln S. annulus graph'!$R$3:$R$82)</c:f>
              <c:numCache>
                <c:formatCode>General</c:formatCode>
                <c:ptCount val="165"/>
                <c:pt idx="0">
                  <c:v>1.0986122886681098</c:v>
                </c:pt>
                <c:pt idx="1">
                  <c:v>5.3659760150218512</c:v>
                </c:pt>
                <c:pt idx="2">
                  <c:v>8.3560850310214807</c:v>
                </c:pt>
                <c:pt idx="3">
                  <c:v>7.2909747781429814</c:v>
                </c:pt>
                <c:pt idx="4">
                  <c:v>7.6810990015363592</c:v>
                </c:pt>
                <c:pt idx="5">
                  <c:v>6.6758232216348476</c:v>
                </c:pt>
                <c:pt idx="6">
                  <c:v>8.1713168747197304</c:v>
                </c:pt>
                <c:pt idx="7">
                  <c:v>5.5834963087816991</c:v>
                </c:pt>
                <c:pt idx="8">
                  <c:v>1.791759469228055</c:v>
                </c:pt>
                <c:pt idx="9">
                  <c:v>1.0986122886681098</c:v>
                </c:pt>
                <c:pt idx="10">
                  <c:v>0</c:v>
                </c:pt>
                <c:pt idx="11">
                  <c:v>0.69314718055994529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5.6733232671714928</c:v>
                </c:pt>
                <c:pt idx="23">
                  <c:v>7.3264656138403224</c:v>
                </c:pt>
                <c:pt idx="24">
                  <c:v>6.7742238863576141</c:v>
                </c:pt>
                <c:pt idx="25">
                  <c:v>2.4849066497880004</c:v>
                </c:pt>
                <c:pt idx="26">
                  <c:v>3.6888794541139363</c:v>
                </c:pt>
                <c:pt idx="27">
                  <c:v>0</c:v>
                </c:pt>
                <c:pt idx="28">
                  <c:v>2.7080502011022101</c:v>
                </c:pt>
                <c:pt idx="29">
                  <c:v>0.69314718055994529</c:v>
                </c:pt>
                <c:pt idx="30">
                  <c:v>1.9459101490553132</c:v>
                </c:pt>
                <c:pt idx="31">
                  <c:v>0.69314718055994529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4.219507705176107</c:v>
                </c:pt>
                <c:pt idx="45">
                  <c:v>7.7306140660637395</c:v>
                </c:pt>
                <c:pt idx="46">
                  <c:v>6.6398758338265358</c:v>
                </c:pt>
                <c:pt idx="47">
                  <c:v>5.8081424899804439</c:v>
                </c:pt>
                <c:pt idx="48">
                  <c:v>6.0258659738253142</c:v>
                </c:pt>
                <c:pt idx="49">
                  <c:v>4.7095302013123339</c:v>
                </c:pt>
                <c:pt idx="50">
                  <c:v>4.8202815656050371</c:v>
                </c:pt>
                <c:pt idx="51">
                  <c:v>0</c:v>
                </c:pt>
                <c:pt idx="52">
                  <c:v>2.0794415416798357</c:v>
                </c:pt>
                <c:pt idx="53">
                  <c:v>1.0986122886681098</c:v>
                </c:pt>
                <c:pt idx="54">
                  <c:v>0.69314718055994529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5.3327187932653688</c:v>
                </c:pt>
                <c:pt idx="66">
                  <c:v>5.2094861528414214</c:v>
                </c:pt>
                <c:pt idx="67">
                  <c:v>3.4339872044851463</c:v>
                </c:pt>
                <c:pt idx="68">
                  <c:v>6.1903154058531475</c:v>
                </c:pt>
                <c:pt idx="69">
                  <c:v>4.5747109785033828</c:v>
                </c:pt>
                <c:pt idx="70">
                  <c:v>8.165932137321585</c:v>
                </c:pt>
                <c:pt idx="71">
                  <c:v>5.7037824746562009</c:v>
                </c:pt>
                <c:pt idx="72">
                  <c:v>5.0369526024136295</c:v>
                </c:pt>
                <c:pt idx="73">
                  <c:v>0</c:v>
                </c:pt>
                <c:pt idx="74">
                  <c:v>0.69314718055994529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4.6634390941120669</c:v>
                </c:pt>
                <c:pt idx="90">
                  <c:v>9.6340382483454068</c:v>
                </c:pt>
                <c:pt idx="91">
                  <c:v>9.881599752778099</c:v>
                </c:pt>
                <c:pt idx="92">
                  <c:v>9.6335799081835116</c:v>
                </c:pt>
                <c:pt idx="93">
                  <c:v>6.9017372066565743</c:v>
                </c:pt>
                <c:pt idx="94">
                  <c:v>4.962844630259907</c:v>
                </c:pt>
                <c:pt idx="95">
                  <c:v>6.2971093199339352</c:v>
                </c:pt>
                <c:pt idx="96">
                  <c:v>6.5581978028122689</c:v>
                </c:pt>
                <c:pt idx="97">
                  <c:v>5.3471075307174685</c:v>
                </c:pt>
                <c:pt idx="98">
                  <c:v>4.6913478822291435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8.5446137869922296</c:v>
                </c:pt>
                <c:pt idx="109">
                  <c:v>9.4669186993766292</c:v>
                </c:pt>
                <c:pt idx="110">
                  <c:v>8.1978140322212028</c:v>
                </c:pt>
                <c:pt idx="111">
                  <c:v>8.2534880283459042</c:v>
                </c:pt>
                <c:pt idx="112">
                  <c:v>6.8243736700430864</c:v>
                </c:pt>
                <c:pt idx="113">
                  <c:v>6.5102583405231496</c:v>
                </c:pt>
                <c:pt idx="114">
                  <c:v>4.6913478822291435</c:v>
                </c:pt>
                <c:pt idx="115">
                  <c:v>4.9199809258281251</c:v>
                </c:pt>
                <c:pt idx="116">
                  <c:v>4.2341065045972597</c:v>
                </c:pt>
                <c:pt idx="117">
                  <c:v>0.69314718055994529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8.7591977503713654</c:v>
                </c:pt>
                <c:pt idx="128">
                  <c:v>10.576355492237692</c:v>
                </c:pt>
                <c:pt idx="129">
                  <c:v>9.8620403626219542</c:v>
                </c:pt>
                <c:pt idx="130">
                  <c:v>9.6883741729171824</c:v>
                </c:pt>
                <c:pt idx="131">
                  <c:v>6.5395859556176692</c:v>
                </c:pt>
                <c:pt idx="132">
                  <c:v>6.2245584292753602</c:v>
                </c:pt>
                <c:pt idx="133">
                  <c:v>7.9490914998305167</c:v>
                </c:pt>
                <c:pt idx="134">
                  <c:v>3.4339872044851463</c:v>
                </c:pt>
                <c:pt idx="135">
                  <c:v>7.3714892952142774</c:v>
                </c:pt>
                <c:pt idx="136">
                  <c:v>2.3025850929940459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3.5553480614894135</c:v>
                </c:pt>
                <c:pt idx="149">
                  <c:v>9.9789196476519813</c:v>
                </c:pt>
                <c:pt idx="150">
                  <c:v>10.204480639047581</c:v>
                </c:pt>
                <c:pt idx="151">
                  <c:v>10.536194469284657</c:v>
                </c:pt>
                <c:pt idx="152">
                  <c:v>8.8014694707331849</c:v>
                </c:pt>
                <c:pt idx="153">
                  <c:v>7.217443431696533</c:v>
                </c:pt>
                <c:pt idx="154">
                  <c:v>4.6821312271242199</c:v>
                </c:pt>
                <c:pt idx="155">
                  <c:v>3.044522437723423</c:v>
                </c:pt>
                <c:pt idx="156">
                  <c:v>4.1743872698956368</c:v>
                </c:pt>
                <c:pt idx="157">
                  <c:v>3.5553480614894135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xVal>
          <c:yVal>
            <c:numRef>
              <c:f>('ln S. annulus graph'!$M$3:$M$87,'ln S. annulus graph'!$AA$3:$AA$82)</c:f>
              <c:numCache>
                <c:formatCode>General</c:formatCode>
                <c:ptCount val="165"/>
                <c:pt idx="0">
                  <c:v>0</c:v>
                </c:pt>
                <c:pt idx="1">
                  <c:v>5.5683445037610966</c:v>
                </c:pt>
                <c:pt idx="2">
                  <c:v>2.7725887222397811</c:v>
                </c:pt>
                <c:pt idx="3">
                  <c:v>4.3820266346738812</c:v>
                </c:pt>
                <c:pt idx="4">
                  <c:v>5.1059454739005803</c:v>
                </c:pt>
                <c:pt idx="5">
                  <c:v>0</c:v>
                </c:pt>
                <c:pt idx="6">
                  <c:v>3.1354942159291497</c:v>
                </c:pt>
                <c:pt idx="7">
                  <c:v>3.970291913552122</c:v>
                </c:pt>
                <c:pt idx="8">
                  <c:v>0.69314718055994529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5.6698809229805196</c:v>
                </c:pt>
                <c:pt idx="23">
                  <c:v>2.5649493574615367</c:v>
                </c:pt>
                <c:pt idx="24">
                  <c:v>4.0073331852324712</c:v>
                </c:pt>
                <c:pt idx="25">
                  <c:v>2.5649493574615367</c:v>
                </c:pt>
                <c:pt idx="26">
                  <c:v>0</c:v>
                </c:pt>
                <c:pt idx="27">
                  <c:v>0</c:v>
                </c:pt>
                <c:pt idx="28">
                  <c:v>0.69314718055994529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4.7184988712950942</c:v>
                </c:pt>
                <c:pt idx="45">
                  <c:v>4.9767337424205742</c:v>
                </c:pt>
                <c:pt idx="46">
                  <c:v>4.2046926193909657</c:v>
                </c:pt>
                <c:pt idx="47">
                  <c:v>2.0794415416798357</c:v>
                </c:pt>
                <c:pt idx="48">
                  <c:v>1.3862943611198906</c:v>
                </c:pt>
                <c:pt idx="49">
                  <c:v>1.3862943611198906</c:v>
                </c:pt>
                <c:pt idx="50">
                  <c:v>0</c:v>
                </c:pt>
                <c:pt idx="51">
                  <c:v>0</c:v>
                </c:pt>
                <c:pt idx="52">
                  <c:v>1.6094379124341003</c:v>
                </c:pt>
                <c:pt idx="53">
                  <c:v>0.69314718055994529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3.9889840465642745</c:v>
                </c:pt>
                <c:pt idx="66">
                  <c:v>0</c:v>
                </c:pt>
                <c:pt idx="67">
                  <c:v>1.791759469228055</c:v>
                </c:pt>
                <c:pt idx="68">
                  <c:v>1.791759469228055</c:v>
                </c:pt>
                <c:pt idx="69">
                  <c:v>0.69314718055994529</c:v>
                </c:pt>
                <c:pt idx="70">
                  <c:v>0.69314718055994529</c:v>
                </c:pt>
                <c:pt idx="71">
                  <c:v>3.7376696182833684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3.970291913552122</c:v>
                </c:pt>
                <c:pt idx="91">
                  <c:v>3.7612001156935624</c:v>
                </c:pt>
                <c:pt idx="92">
                  <c:v>5.4889377261566867</c:v>
                </c:pt>
                <c:pt idx="93">
                  <c:v>1.0986122886681098</c:v>
                </c:pt>
                <c:pt idx="94">
                  <c:v>0.69314718055994529</c:v>
                </c:pt>
                <c:pt idx="95">
                  <c:v>0</c:v>
                </c:pt>
                <c:pt idx="96">
                  <c:v>0.69314718055994529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6.7968237182748554</c:v>
                </c:pt>
                <c:pt idx="109">
                  <c:v>6.0185932144962342</c:v>
                </c:pt>
                <c:pt idx="110">
                  <c:v>5.2470240721604862</c:v>
                </c:pt>
                <c:pt idx="111">
                  <c:v>2.3025850929940459</c:v>
                </c:pt>
                <c:pt idx="112">
                  <c:v>3.4657359027997265</c:v>
                </c:pt>
                <c:pt idx="113">
                  <c:v>0.69314718055994529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5.8141305318250662</c:v>
                </c:pt>
                <c:pt idx="128">
                  <c:v>6.2045577625686903</c:v>
                </c:pt>
                <c:pt idx="129">
                  <c:v>5.6094717951849598</c:v>
                </c:pt>
                <c:pt idx="130">
                  <c:v>1.3862943611198906</c:v>
                </c:pt>
                <c:pt idx="131">
                  <c:v>3.713572066704308</c:v>
                </c:pt>
                <c:pt idx="132">
                  <c:v>2.7080502011022101</c:v>
                </c:pt>
                <c:pt idx="133">
                  <c:v>3.2188758248682006</c:v>
                </c:pt>
                <c:pt idx="134">
                  <c:v>2.1972245773362196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4.1108738641733114</c:v>
                </c:pt>
                <c:pt idx="150">
                  <c:v>5.4930614433405482</c:v>
                </c:pt>
                <c:pt idx="151">
                  <c:v>5.8435444170313602</c:v>
                </c:pt>
                <c:pt idx="152">
                  <c:v>2.0794415416798357</c:v>
                </c:pt>
                <c:pt idx="153">
                  <c:v>1.791759469228055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32691656"/>
        <c:axId val="334703848"/>
      </c:scatterChart>
      <c:valAx>
        <c:axId val="33269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Trap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34703848"/>
        <c:crosses val="autoZero"/>
        <c:crossBetween val="midCat"/>
      </c:valAx>
      <c:valAx>
        <c:axId val="334703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Bird+Egg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32691656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2582623187525728"/>
          <c:y val="0.49120564938710087"/>
          <c:w val="0.15874960360032117"/>
          <c:h val="0.122544081142171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S. johannseni: ln CO2 Trap vs. ln Bird + Egg Gluetraps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310824578804255E-2"/>
          <c:y val="0.14257536109077482"/>
          <c:w val="0.66676720037244697"/>
          <c:h val="0.76863163298193637"/>
        </c:manualLayout>
      </c:layout>
      <c:scatterChart>
        <c:scatterStyle val="lineMarker"/>
        <c:varyColors val="0"/>
        <c:ser>
          <c:idx val="1"/>
          <c:order val="0"/>
          <c:tx>
            <c:strRef>
              <c:f>'ln S. johannseni graph'!$J$1</c:f>
              <c:strCache>
                <c:ptCount val="1"/>
                <c:pt idx="0">
                  <c:v>S. johannseni 2013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9.1213692038495192E-2"/>
                  <c:y val="-5.7983377077865271E-3"/>
                </c:manualLayout>
              </c:layout>
              <c:numFmt formatCode="General" sourceLinked="0"/>
            </c:trendlineLbl>
          </c:trendline>
          <c:xVal>
            <c:numRef>
              <c:f>'ln S. johannseni graph'!$M$3:$M$84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5.4205349992722862</c:v>
                </c:pt>
                <c:pt idx="6">
                  <c:v>8.572249397164315</c:v>
                </c:pt>
                <c:pt idx="7">
                  <c:v>10.11098940786038</c:v>
                </c:pt>
                <c:pt idx="8">
                  <c:v>6.6795991858443831</c:v>
                </c:pt>
                <c:pt idx="9">
                  <c:v>6.9373140812236818</c:v>
                </c:pt>
                <c:pt idx="10">
                  <c:v>11.20052711298135</c:v>
                </c:pt>
                <c:pt idx="11">
                  <c:v>10.739305484260235</c:v>
                </c:pt>
                <c:pt idx="12">
                  <c:v>9.5569750810205001</c:v>
                </c:pt>
                <c:pt idx="13">
                  <c:v>9.4708567763551947</c:v>
                </c:pt>
                <c:pt idx="14">
                  <c:v>9.9255914514430543</c:v>
                </c:pt>
                <c:pt idx="15">
                  <c:v>6.6012301187288767</c:v>
                </c:pt>
                <c:pt idx="16">
                  <c:v>5.9322451874480109</c:v>
                </c:pt>
                <c:pt idx="17">
                  <c:v>2.7725887222397811</c:v>
                </c:pt>
                <c:pt idx="18">
                  <c:v>3.3672958299864741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5.6559918108198524</c:v>
                </c:pt>
                <c:pt idx="26">
                  <c:v>5.4930614433405482</c:v>
                </c:pt>
                <c:pt idx="27">
                  <c:v>8.8508041957564174</c:v>
                </c:pt>
                <c:pt idx="28">
                  <c:v>10.221031779271822</c:v>
                </c:pt>
                <c:pt idx="29">
                  <c:v>9.483340185641822</c:v>
                </c:pt>
                <c:pt idx="30">
                  <c:v>8.6781208555225202</c:v>
                </c:pt>
                <c:pt idx="31">
                  <c:v>7.6934816408351754</c:v>
                </c:pt>
                <c:pt idx="32">
                  <c:v>9.4216542275368145</c:v>
                </c:pt>
                <c:pt idx="33">
                  <c:v>8.4478431132814436</c:v>
                </c:pt>
                <c:pt idx="34">
                  <c:v>3.2188758248682006</c:v>
                </c:pt>
                <c:pt idx="35">
                  <c:v>8.2195954541770799</c:v>
                </c:pt>
                <c:pt idx="36">
                  <c:v>6.1070228877422545</c:v>
                </c:pt>
                <c:pt idx="37">
                  <c:v>3.5835189384561099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4.290459441148391</c:v>
                </c:pt>
                <c:pt idx="45">
                  <c:v>5.0369526024136295</c:v>
                </c:pt>
                <c:pt idx="46">
                  <c:v>9.7189034380879136</c:v>
                </c:pt>
                <c:pt idx="47">
                  <c:v>10.53342865719228</c:v>
                </c:pt>
                <c:pt idx="48">
                  <c:v>9.896613983592955</c:v>
                </c:pt>
                <c:pt idx="49">
                  <c:v>9.6467872176930758</c:v>
                </c:pt>
                <c:pt idx="50">
                  <c:v>10.06895961723459</c:v>
                </c:pt>
                <c:pt idx="51">
                  <c:v>11.353097030489632</c:v>
                </c:pt>
                <c:pt idx="52">
                  <c:v>10.877764133608936</c:v>
                </c:pt>
                <c:pt idx="53">
                  <c:v>6.7178046950236912</c:v>
                </c:pt>
                <c:pt idx="54">
                  <c:v>7.6093665379542115</c:v>
                </c:pt>
                <c:pt idx="55">
                  <c:v>7.2605225980898522</c:v>
                </c:pt>
                <c:pt idx="56">
                  <c:v>6.6025878921893364</c:v>
                </c:pt>
                <c:pt idx="57">
                  <c:v>5.0434251169192468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4.6728288344619058</c:v>
                </c:pt>
                <c:pt idx="67">
                  <c:v>7.7985230536252059</c:v>
                </c:pt>
                <c:pt idx="68">
                  <c:v>10.055221027562059</c:v>
                </c:pt>
                <c:pt idx="69">
                  <c:v>7.3746290152189449</c:v>
                </c:pt>
                <c:pt idx="70">
                  <c:v>10.273636315516725</c:v>
                </c:pt>
                <c:pt idx="71">
                  <c:v>8.0786882292298721</c:v>
                </c:pt>
                <c:pt idx="72">
                  <c:v>3.2188758248682006</c:v>
                </c:pt>
                <c:pt idx="73">
                  <c:v>8.7554223801484881</c:v>
                </c:pt>
                <c:pt idx="74">
                  <c:v>7.4713630881870969</c:v>
                </c:pt>
                <c:pt idx="75">
                  <c:v>9.435242376305256</c:v>
                </c:pt>
                <c:pt idx="76">
                  <c:v>5.3565862746720123</c:v>
                </c:pt>
                <c:pt idx="77">
                  <c:v>2.9957322735539909</c:v>
                </c:pt>
                <c:pt idx="78">
                  <c:v>3.8918202981106265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xVal>
          <c:yVal>
            <c:numRef>
              <c:f>'ln S. johannseni graph'!$V$3:$V$84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4.1271343850450917</c:v>
                </c:pt>
                <c:pt idx="8">
                  <c:v>0</c:v>
                </c:pt>
                <c:pt idx="9">
                  <c:v>0</c:v>
                </c:pt>
                <c:pt idx="10">
                  <c:v>1.9459101490553132</c:v>
                </c:pt>
                <c:pt idx="11">
                  <c:v>1.0986122886681098</c:v>
                </c:pt>
                <c:pt idx="12">
                  <c:v>0</c:v>
                </c:pt>
                <c:pt idx="13">
                  <c:v>1.3862943611198906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2.7080502011022101</c:v>
                </c:pt>
                <c:pt idx="28">
                  <c:v>3.2580965380214821</c:v>
                </c:pt>
                <c:pt idx="29">
                  <c:v>0</c:v>
                </c:pt>
                <c:pt idx="30">
                  <c:v>0</c:v>
                </c:pt>
                <c:pt idx="31">
                  <c:v>2.1972245773362196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5.0434251169192468</c:v>
                </c:pt>
                <c:pt idx="47">
                  <c:v>1.0986122886681098</c:v>
                </c:pt>
                <c:pt idx="48">
                  <c:v>3.5835189384561099</c:v>
                </c:pt>
                <c:pt idx="49">
                  <c:v>0.69314718055994529</c:v>
                </c:pt>
                <c:pt idx="50">
                  <c:v>4.1743872698956368</c:v>
                </c:pt>
                <c:pt idx="51">
                  <c:v>2.4849066497880004</c:v>
                </c:pt>
                <c:pt idx="52">
                  <c:v>0</c:v>
                </c:pt>
                <c:pt idx="53">
                  <c:v>1.791759469228055</c:v>
                </c:pt>
                <c:pt idx="54">
                  <c:v>1.791759469228055</c:v>
                </c:pt>
                <c:pt idx="55">
                  <c:v>2.0794415416798357</c:v>
                </c:pt>
                <c:pt idx="56">
                  <c:v>0</c:v>
                </c:pt>
                <c:pt idx="57">
                  <c:v>0.69314718055994529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3.6109179126442243</c:v>
                </c:pt>
                <c:pt idx="69">
                  <c:v>0</c:v>
                </c:pt>
                <c:pt idx="70">
                  <c:v>0.69314718055994529</c:v>
                </c:pt>
                <c:pt idx="71">
                  <c:v>0.69314718055994529</c:v>
                </c:pt>
                <c:pt idx="72">
                  <c:v>0</c:v>
                </c:pt>
                <c:pt idx="73">
                  <c:v>0</c:v>
                </c:pt>
                <c:pt idx="74">
                  <c:v>1.3862943611198906</c:v>
                </c:pt>
                <c:pt idx="75">
                  <c:v>1.0986122886681098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'ln S. johannseni graph'!$A$1</c:f>
              <c:strCache>
                <c:ptCount val="1"/>
                <c:pt idx="0">
                  <c:v>S. johannseni 2012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8.9124890638670171E-2"/>
                  <c:y val="-2.0481372120151647E-2"/>
                </c:manualLayout>
              </c:layout>
              <c:numFmt formatCode="General" sourceLinked="0"/>
            </c:trendlineLbl>
          </c:trendline>
          <c:xVal>
            <c:numRef>
              <c:f>'ln S. johannseni graph'!$D$3:$D$87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3.8918202981106265</c:v>
                </c:pt>
                <c:pt idx="6">
                  <c:v>2.9444389791664403</c:v>
                </c:pt>
                <c:pt idx="7">
                  <c:v>1.791759469228055</c:v>
                </c:pt>
                <c:pt idx="8">
                  <c:v>0</c:v>
                </c:pt>
                <c:pt idx="9">
                  <c:v>2.3025850929940459</c:v>
                </c:pt>
                <c:pt idx="10">
                  <c:v>2.4849066497880004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1.9459101490553132</c:v>
                </c:pt>
                <c:pt idx="27">
                  <c:v>0.69314718055994529</c:v>
                </c:pt>
                <c:pt idx="28">
                  <c:v>0.69314718055994529</c:v>
                </c:pt>
                <c:pt idx="29">
                  <c:v>0</c:v>
                </c:pt>
                <c:pt idx="30">
                  <c:v>0.69314718055994529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2.8332133440562162</c:v>
                </c:pt>
                <c:pt idx="49">
                  <c:v>1.3862943611198906</c:v>
                </c:pt>
                <c:pt idx="50">
                  <c:v>1.791759469228055</c:v>
                </c:pt>
                <c:pt idx="51">
                  <c:v>1.6094379124341003</c:v>
                </c:pt>
                <c:pt idx="52">
                  <c:v>2.1972245773362196</c:v>
                </c:pt>
                <c:pt idx="53">
                  <c:v>2.3978952727983707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1.791759469228055</c:v>
                </c:pt>
                <c:pt idx="69">
                  <c:v>0.69314718055994529</c:v>
                </c:pt>
                <c:pt idx="70">
                  <c:v>2.5649493574615367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1.3862943611198906</c:v>
                </c:pt>
                <c:pt idx="75">
                  <c:v>0.69314718055994529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xVal>
          <c:yVal>
            <c:numRef>
              <c:f>'ln S. johannseni graph'!$G$3:$G$87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0.69314718055994529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1.0986122886681098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34702280"/>
        <c:axId val="334705416"/>
      </c:scatterChart>
      <c:valAx>
        <c:axId val="33470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Trap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34705416"/>
        <c:crosses val="autoZero"/>
        <c:crossBetween val="midCat"/>
      </c:valAx>
      <c:valAx>
        <c:axId val="334705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Bird+Egg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34702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S. meridionale: ln CO2 Trap vs. ln Bird Gluetrap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310824578804255E-2"/>
          <c:y val="0.14257536109077482"/>
          <c:w val="0.66676720037244697"/>
          <c:h val="0.76863163298193637"/>
        </c:manualLayout>
      </c:layout>
      <c:scatterChart>
        <c:scatterStyle val="lineMarker"/>
        <c:varyColors val="0"/>
        <c:ser>
          <c:idx val="1"/>
          <c:order val="0"/>
          <c:tx>
            <c:strRef>
              <c:f>'ln S. meridionale graph'!$I$1</c:f>
              <c:strCache>
                <c:ptCount val="1"/>
                <c:pt idx="0">
                  <c:v>S. meridionale 2013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9.0821630760367575E-2"/>
                  <c:y val="-2.3370880723242927E-2"/>
                </c:manualLayout>
              </c:layout>
              <c:numFmt formatCode="General" sourceLinked="0"/>
            </c:trendlineLbl>
          </c:trendline>
          <c:xVal>
            <c:numRef>
              <c:f>'ln S. meridionale graph'!$L$3:$L$87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5.7838251823297373</c:v>
                </c:pt>
                <c:pt idx="14">
                  <c:v>7.9679731796629349</c:v>
                </c:pt>
                <c:pt idx="15">
                  <c:v>5.9532433342877846</c:v>
                </c:pt>
                <c:pt idx="16">
                  <c:v>6.1158921254830343</c:v>
                </c:pt>
                <c:pt idx="17">
                  <c:v>4.6634390941120669</c:v>
                </c:pt>
                <c:pt idx="18">
                  <c:v>8.8417374286005845</c:v>
                </c:pt>
                <c:pt idx="19">
                  <c:v>7.4547199493640006</c:v>
                </c:pt>
                <c:pt idx="20">
                  <c:v>9.2829400643905267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1.3862943611198906</c:v>
                </c:pt>
                <c:pt idx="34">
                  <c:v>0</c:v>
                </c:pt>
                <c:pt idx="35">
                  <c:v>7.6444407615565657</c:v>
                </c:pt>
                <c:pt idx="36">
                  <c:v>6.0330862217988015</c:v>
                </c:pt>
                <c:pt idx="37">
                  <c:v>5.7776523232226564</c:v>
                </c:pt>
                <c:pt idx="38">
                  <c:v>5.579729825986222</c:v>
                </c:pt>
                <c:pt idx="39">
                  <c:v>8.5837297152164815</c:v>
                </c:pt>
                <c:pt idx="40">
                  <c:v>7.6671582553191477</c:v>
                </c:pt>
                <c:pt idx="41">
                  <c:v>8.6121396687251917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2.1972245773362196</c:v>
                </c:pt>
                <c:pt idx="54">
                  <c:v>0</c:v>
                </c:pt>
                <c:pt idx="55">
                  <c:v>3.5835189384561099</c:v>
                </c:pt>
                <c:pt idx="56">
                  <c:v>5.0238805208462765</c:v>
                </c:pt>
                <c:pt idx="57">
                  <c:v>7.1475592711894542</c:v>
                </c:pt>
                <c:pt idx="58">
                  <c:v>5.4424177105217932</c:v>
                </c:pt>
                <c:pt idx="59">
                  <c:v>6.1612073216950769</c:v>
                </c:pt>
                <c:pt idx="60">
                  <c:v>8.8523788865119855</c:v>
                </c:pt>
                <c:pt idx="61">
                  <c:v>7.4454175567016874</c:v>
                </c:pt>
                <c:pt idx="62">
                  <c:v>7.9124231214737053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3.3672958299864741</c:v>
                </c:pt>
                <c:pt idx="75">
                  <c:v>2.5649493574615367</c:v>
                </c:pt>
                <c:pt idx="76">
                  <c:v>4.1271343850450917</c:v>
                </c:pt>
                <c:pt idx="77">
                  <c:v>5.7365722974791922</c:v>
                </c:pt>
                <c:pt idx="78">
                  <c:v>7.8260440135189651</c:v>
                </c:pt>
                <c:pt idx="79">
                  <c:v>4.7791234931115296</c:v>
                </c:pt>
                <c:pt idx="80">
                  <c:v>4.8283137373023015</c:v>
                </c:pt>
                <c:pt idx="81">
                  <c:v>5.579729825986222</c:v>
                </c:pt>
                <c:pt idx="82">
                  <c:v>8.0952937768446489</c:v>
                </c:pt>
                <c:pt idx="83">
                  <c:v>7.3683396863113808</c:v>
                </c:pt>
                <c:pt idx="84">
                  <c:v>8.9123385671175477</c:v>
                </c:pt>
              </c:numCache>
            </c:numRef>
          </c:xVal>
          <c:yVal>
            <c:numRef>
              <c:f>'ln S. meridionale graph'!$O$3:$O$87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0.69314718055994529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34703456"/>
        <c:axId val="334701888"/>
      </c:scatterChart>
      <c:valAx>
        <c:axId val="33470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Trap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34701888"/>
        <c:crosses val="autoZero"/>
        <c:crossBetween val="midCat"/>
      </c:valAx>
      <c:valAx>
        <c:axId val="33470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34703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ln CO2 Trap vs.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ln Bird + Egg Gluetraps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310824578804255E-2"/>
          <c:y val="0.14257536109077482"/>
          <c:w val="0.66676720037244697"/>
          <c:h val="0.768631632981936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 annulus-johannseni graph'!$A$1</c:f>
              <c:strCache>
                <c:ptCount val="1"/>
                <c:pt idx="0">
                  <c:v>S. annulus (combined)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trendline>
            <c:trendlineType val="linear"/>
            <c:dispRSqr val="1"/>
            <c:dispEq val="0"/>
            <c:trendlineLbl>
              <c:layout>
                <c:manualLayout>
                  <c:x val="8.1078742524181777E-2"/>
                  <c:y val="-4.7342388974286583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'S annulus-johannseni graph'!$B$3:$B$167</c:f>
              <c:numCache>
                <c:formatCode>General</c:formatCode>
                <c:ptCount val="165"/>
                <c:pt idx="0">
                  <c:v>1.0986122886681098</c:v>
                </c:pt>
                <c:pt idx="1">
                  <c:v>5.3659760150218512</c:v>
                </c:pt>
                <c:pt idx="2">
                  <c:v>8.3560850310214807</c:v>
                </c:pt>
                <c:pt idx="3">
                  <c:v>7.2909747781429814</c:v>
                </c:pt>
                <c:pt idx="4">
                  <c:v>7.6810990015363592</c:v>
                </c:pt>
                <c:pt idx="5">
                  <c:v>6.6758232216348476</c:v>
                </c:pt>
                <c:pt idx="6">
                  <c:v>8.1713168747197304</c:v>
                </c:pt>
                <c:pt idx="7">
                  <c:v>5.5834963087816991</c:v>
                </c:pt>
                <c:pt idx="8">
                  <c:v>1.791759469228055</c:v>
                </c:pt>
                <c:pt idx="9">
                  <c:v>1.0986122886681098</c:v>
                </c:pt>
                <c:pt idx="10">
                  <c:v>0</c:v>
                </c:pt>
                <c:pt idx="11">
                  <c:v>0.69314718055994529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5.6733232671714928</c:v>
                </c:pt>
                <c:pt idx="23">
                  <c:v>7.3264656138403224</c:v>
                </c:pt>
                <c:pt idx="24">
                  <c:v>6.7742238863576141</c:v>
                </c:pt>
                <c:pt idx="25">
                  <c:v>2.4849066497880004</c:v>
                </c:pt>
                <c:pt idx="26">
                  <c:v>3.6888794541139363</c:v>
                </c:pt>
                <c:pt idx="27">
                  <c:v>0</c:v>
                </c:pt>
                <c:pt idx="28">
                  <c:v>2.7080502011022101</c:v>
                </c:pt>
                <c:pt idx="29">
                  <c:v>0.69314718055994529</c:v>
                </c:pt>
                <c:pt idx="30">
                  <c:v>1.9459101490553132</c:v>
                </c:pt>
                <c:pt idx="31">
                  <c:v>0.69314718055994529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4.219507705176107</c:v>
                </c:pt>
                <c:pt idx="45">
                  <c:v>7.7306140660637395</c:v>
                </c:pt>
                <c:pt idx="46">
                  <c:v>6.6398758338265358</c:v>
                </c:pt>
                <c:pt idx="47">
                  <c:v>5.8081424899804439</c:v>
                </c:pt>
                <c:pt idx="48">
                  <c:v>6.0258659738253142</c:v>
                </c:pt>
                <c:pt idx="49">
                  <c:v>4.7095302013123339</c:v>
                </c:pt>
                <c:pt idx="50">
                  <c:v>4.8202815656050371</c:v>
                </c:pt>
                <c:pt idx="51">
                  <c:v>0</c:v>
                </c:pt>
                <c:pt idx="52">
                  <c:v>2.0794415416798357</c:v>
                </c:pt>
                <c:pt idx="53">
                  <c:v>1.0986122886681098</c:v>
                </c:pt>
                <c:pt idx="54">
                  <c:v>0.69314718055994529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5.3327187932653688</c:v>
                </c:pt>
                <c:pt idx="66">
                  <c:v>5.2094861528414214</c:v>
                </c:pt>
                <c:pt idx="67">
                  <c:v>3.4339872044851463</c:v>
                </c:pt>
                <c:pt idx="68">
                  <c:v>6.1903154058531475</c:v>
                </c:pt>
                <c:pt idx="69">
                  <c:v>4.5747109785033828</c:v>
                </c:pt>
                <c:pt idx="70">
                  <c:v>8.165932137321585</c:v>
                </c:pt>
                <c:pt idx="71">
                  <c:v>5.7037824746562009</c:v>
                </c:pt>
                <c:pt idx="72">
                  <c:v>5.0369526024136295</c:v>
                </c:pt>
                <c:pt idx="73">
                  <c:v>0</c:v>
                </c:pt>
                <c:pt idx="74">
                  <c:v>0.69314718055994529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4.6634390941120669</c:v>
                </c:pt>
                <c:pt idx="90">
                  <c:v>9.6340382483454068</c:v>
                </c:pt>
                <c:pt idx="91">
                  <c:v>9.881599752778099</c:v>
                </c:pt>
                <c:pt idx="92">
                  <c:v>9.6335799081835116</c:v>
                </c:pt>
                <c:pt idx="93">
                  <c:v>6.9017372066565743</c:v>
                </c:pt>
                <c:pt idx="94">
                  <c:v>4.962844630259907</c:v>
                </c:pt>
                <c:pt idx="95">
                  <c:v>6.2971093199339352</c:v>
                </c:pt>
                <c:pt idx="96">
                  <c:v>6.5581978028122689</c:v>
                </c:pt>
                <c:pt idx="97">
                  <c:v>5.3471075307174685</c:v>
                </c:pt>
                <c:pt idx="98">
                  <c:v>4.6913478822291435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8.5446137869922296</c:v>
                </c:pt>
                <c:pt idx="109">
                  <c:v>9.4669186993766292</c:v>
                </c:pt>
                <c:pt idx="110">
                  <c:v>8.1978140322212028</c:v>
                </c:pt>
                <c:pt idx="111">
                  <c:v>8.2534880283459042</c:v>
                </c:pt>
                <c:pt idx="112">
                  <c:v>6.8243736700430864</c:v>
                </c:pt>
                <c:pt idx="113">
                  <c:v>6.5102583405231496</c:v>
                </c:pt>
                <c:pt idx="114">
                  <c:v>4.6913478822291435</c:v>
                </c:pt>
                <c:pt idx="115">
                  <c:v>4.9199809258281251</c:v>
                </c:pt>
                <c:pt idx="116">
                  <c:v>4.2341065045972597</c:v>
                </c:pt>
                <c:pt idx="117">
                  <c:v>0.69314718055994529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8.7591977503713654</c:v>
                </c:pt>
                <c:pt idx="128">
                  <c:v>10.576355492237692</c:v>
                </c:pt>
                <c:pt idx="129">
                  <c:v>9.8620403626219542</c:v>
                </c:pt>
                <c:pt idx="130">
                  <c:v>9.6883741729171824</c:v>
                </c:pt>
                <c:pt idx="131">
                  <c:v>6.5395859556176692</c:v>
                </c:pt>
                <c:pt idx="132">
                  <c:v>6.2245584292753602</c:v>
                </c:pt>
                <c:pt idx="133">
                  <c:v>7.9490914998305167</c:v>
                </c:pt>
                <c:pt idx="134">
                  <c:v>3.4339872044851463</c:v>
                </c:pt>
                <c:pt idx="135">
                  <c:v>7.3714892952142774</c:v>
                </c:pt>
                <c:pt idx="136">
                  <c:v>2.3025850929940459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3.5553480614894135</c:v>
                </c:pt>
                <c:pt idx="149">
                  <c:v>9.9789196476519813</c:v>
                </c:pt>
                <c:pt idx="150">
                  <c:v>10.204480639047581</c:v>
                </c:pt>
                <c:pt idx="151">
                  <c:v>10.536194469284657</c:v>
                </c:pt>
                <c:pt idx="152">
                  <c:v>8.8014694707331849</c:v>
                </c:pt>
                <c:pt idx="153">
                  <c:v>7.217443431696533</c:v>
                </c:pt>
                <c:pt idx="154">
                  <c:v>4.6821312271242199</c:v>
                </c:pt>
                <c:pt idx="155">
                  <c:v>3.044522437723423</c:v>
                </c:pt>
                <c:pt idx="156">
                  <c:v>4.1743872698956368</c:v>
                </c:pt>
                <c:pt idx="157">
                  <c:v>3.5553480614894135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xVal>
          <c:yVal>
            <c:numRef>
              <c:f>'S annulus-johannseni graph'!$C$3:$C$167</c:f>
              <c:numCache>
                <c:formatCode>General</c:formatCode>
                <c:ptCount val="165"/>
                <c:pt idx="0">
                  <c:v>0</c:v>
                </c:pt>
                <c:pt idx="1">
                  <c:v>5.5683445037610966</c:v>
                </c:pt>
                <c:pt idx="2">
                  <c:v>2.7725887222397811</c:v>
                </c:pt>
                <c:pt idx="3">
                  <c:v>4.3820266346738812</c:v>
                </c:pt>
                <c:pt idx="4">
                  <c:v>5.1059454739005803</c:v>
                </c:pt>
                <c:pt idx="5">
                  <c:v>0</c:v>
                </c:pt>
                <c:pt idx="6">
                  <c:v>3.1354942159291497</c:v>
                </c:pt>
                <c:pt idx="7">
                  <c:v>3.970291913552122</c:v>
                </c:pt>
                <c:pt idx="8">
                  <c:v>0.69314718055994529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5.6698809229805196</c:v>
                </c:pt>
                <c:pt idx="23">
                  <c:v>2.5649493574615367</c:v>
                </c:pt>
                <c:pt idx="24">
                  <c:v>4.0073331852324712</c:v>
                </c:pt>
                <c:pt idx="25">
                  <c:v>2.5649493574615367</c:v>
                </c:pt>
                <c:pt idx="26">
                  <c:v>0</c:v>
                </c:pt>
                <c:pt idx="27">
                  <c:v>0</c:v>
                </c:pt>
                <c:pt idx="28">
                  <c:v>0.69314718055994529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4.7184988712950942</c:v>
                </c:pt>
                <c:pt idx="45">
                  <c:v>4.9767337424205742</c:v>
                </c:pt>
                <c:pt idx="46">
                  <c:v>4.2046926193909657</c:v>
                </c:pt>
                <c:pt idx="47">
                  <c:v>2.0794415416798357</c:v>
                </c:pt>
                <c:pt idx="48">
                  <c:v>1.3862943611198906</c:v>
                </c:pt>
                <c:pt idx="49">
                  <c:v>1.3862943611198906</c:v>
                </c:pt>
                <c:pt idx="50">
                  <c:v>0</c:v>
                </c:pt>
                <c:pt idx="51">
                  <c:v>0</c:v>
                </c:pt>
                <c:pt idx="52">
                  <c:v>1.6094379124341003</c:v>
                </c:pt>
                <c:pt idx="53">
                  <c:v>0.69314718055994529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3.9889840465642745</c:v>
                </c:pt>
                <c:pt idx="66">
                  <c:v>0</c:v>
                </c:pt>
                <c:pt idx="67">
                  <c:v>1.791759469228055</c:v>
                </c:pt>
                <c:pt idx="68">
                  <c:v>1.791759469228055</c:v>
                </c:pt>
                <c:pt idx="69">
                  <c:v>0.69314718055994529</c:v>
                </c:pt>
                <c:pt idx="70">
                  <c:v>0.69314718055994529</c:v>
                </c:pt>
                <c:pt idx="71">
                  <c:v>3.7376696182833684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3.970291913552122</c:v>
                </c:pt>
                <c:pt idx="91">
                  <c:v>3.7612001156935624</c:v>
                </c:pt>
                <c:pt idx="92">
                  <c:v>5.4889377261566867</c:v>
                </c:pt>
                <c:pt idx="93">
                  <c:v>1.0986122886681098</c:v>
                </c:pt>
                <c:pt idx="94">
                  <c:v>0.69314718055994529</c:v>
                </c:pt>
                <c:pt idx="95">
                  <c:v>0</c:v>
                </c:pt>
                <c:pt idx="96">
                  <c:v>0.69314718055994529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6.7968237182748554</c:v>
                </c:pt>
                <c:pt idx="109">
                  <c:v>6.0185932144962342</c:v>
                </c:pt>
                <c:pt idx="110">
                  <c:v>5.2470240721604862</c:v>
                </c:pt>
                <c:pt idx="111">
                  <c:v>2.3025850929940459</c:v>
                </c:pt>
                <c:pt idx="112">
                  <c:v>3.4657359027997265</c:v>
                </c:pt>
                <c:pt idx="113">
                  <c:v>0.69314718055994529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5.8141305318250662</c:v>
                </c:pt>
                <c:pt idx="128">
                  <c:v>6.2045577625686903</c:v>
                </c:pt>
                <c:pt idx="129">
                  <c:v>5.6094717951849598</c:v>
                </c:pt>
                <c:pt idx="130">
                  <c:v>1.3862943611198906</c:v>
                </c:pt>
                <c:pt idx="131">
                  <c:v>3.713572066704308</c:v>
                </c:pt>
                <c:pt idx="132">
                  <c:v>2.7080502011022101</c:v>
                </c:pt>
                <c:pt idx="133">
                  <c:v>3.2188758248682006</c:v>
                </c:pt>
                <c:pt idx="134">
                  <c:v>2.1972245773362196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4.1108738641733114</c:v>
                </c:pt>
                <c:pt idx="150">
                  <c:v>5.4930614433405482</c:v>
                </c:pt>
                <c:pt idx="151">
                  <c:v>5.8435444170313602</c:v>
                </c:pt>
                <c:pt idx="152">
                  <c:v>2.0794415416798357</c:v>
                </c:pt>
                <c:pt idx="153">
                  <c:v>1.791759469228055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 annulus-johannseni graph'!$F$1</c:f>
              <c:strCache>
                <c:ptCount val="1"/>
                <c:pt idx="0">
                  <c:v>S. johannseni 2013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9999905331941706E-2"/>
                  <c:y val="-2.237349813345045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0.3112</a:t>
                    </a:r>
                    <a:endParaRPr lang="en-US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'S annulus-johannseni graph'!$G$3:$G$84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5.4205349992722862</c:v>
                </c:pt>
                <c:pt idx="6">
                  <c:v>8.572249397164315</c:v>
                </c:pt>
                <c:pt idx="7">
                  <c:v>10.11098940786038</c:v>
                </c:pt>
                <c:pt idx="8">
                  <c:v>6.6795991858443831</c:v>
                </c:pt>
                <c:pt idx="9">
                  <c:v>6.9373140812236818</c:v>
                </c:pt>
                <c:pt idx="10">
                  <c:v>11.20052711298135</c:v>
                </c:pt>
                <c:pt idx="11">
                  <c:v>10.739305484260235</c:v>
                </c:pt>
                <c:pt idx="12">
                  <c:v>9.5569750810205001</c:v>
                </c:pt>
                <c:pt idx="13">
                  <c:v>9.4708567763551947</c:v>
                </c:pt>
                <c:pt idx="14">
                  <c:v>9.9255914514430543</c:v>
                </c:pt>
                <c:pt idx="15">
                  <c:v>6.6012301187288767</c:v>
                </c:pt>
                <c:pt idx="16">
                  <c:v>5.9322451874480109</c:v>
                </c:pt>
                <c:pt idx="17">
                  <c:v>2.7725887222397811</c:v>
                </c:pt>
                <c:pt idx="18">
                  <c:v>3.3672958299864741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5.6559918108198524</c:v>
                </c:pt>
                <c:pt idx="26">
                  <c:v>5.4930614433405482</c:v>
                </c:pt>
                <c:pt idx="27">
                  <c:v>8.8508041957564174</c:v>
                </c:pt>
                <c:pt idx="28">
                  <c:v>10.221031779271822</c:v>
                </c:pt>
                <c:pt idx="29">
                  <c:v>9.483340185641822</c:v>
                </c:pt>
                <c:pt idx="30">
                  <c:v>8.6781208555225202</c:v>
                </c:pt>
                <c:pt idx="31">
                  <c:v>7.6934816408351754</c:v>
                </c:pt>
                <c:pt idx="32">
                  <c:v>9.4216542275368145</c:v>
                </c:pt>
                <c:pt idx="33">
                  <c:v>8.4478431132814436</c:v>
                </c:pt>
                <c:pt idx="34">
                  <c:v>3.2188758248682006</c:v>
                </c:pt>
                <c:pt idx="35">
                  <c:v>8.2195954541770799</c:v>
                </c:pt>
                <c:pt idx="36">
                  <c:v>6.1070228877422545</c:v>
                </c:pt>
                <c:pt idx="37">
                  <c:v>3.5835189384561099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4.290459441148391</c:v>
                </c:pt>
                <c:pt idx="45">
                  <c:v>5.0369526024136295</c:v>
                </c:pt>
                <c:pt idx="46">
                  <c:v>9.7189034380879136</c:v>
                </c:pt>
                <c:pt idx="47">
                  <c:v>10.53342865719228</c:v>
                </c:pt>
                <c:pt idx="48">
                  <c:v>9.896613983592955</c:v>
                </c:pt>
                <c:pt idx="49">
                  <c:v>9.6467872176930758</c:v>
                </c:pt>
                <c:pt idx="50">
                  <c:v>10.06895961723459</c:v>
                </c:pt>
                <c:pt idx="51">
                  <c:v>11.353097030489632</c:v>
                </c:pt>
                <c:pt idx="52">
                  <c:v>10.877764133608936</c:v>
                </c:pt>
                <c:pt idx="53">
                  <c:v>6.7178046950236912</c:v>
                </c:pt>
                <c:pt idx="54">
                  <c:v>7.6093665379542115</c:v>
                </c:pt>
                <c:pt idx="55">
                  <c:v>7.2605225980898522</c:v>
                </c:pt>
                <c:pt idx="56">
                  <c:v>6.6025878921893364</c:v>
                </c:pt>
                <c:pt idx="57">
                  <c:v>5.0434251169192468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4.6728288344619058</c:v>
                </c:pt>
                <c:pt idx="67">
                  <c:v>7.7985230536252059</c:v>
                </c:pt>
                <c:pt idx="68">
                  <c:v>10.055221027562059</c:v>
                </c:pt>
                <c:pt idx="69">
                  <c:v>7.3746290152189449</c:v>
                </c:pt>
                <c:pt idx="70">
                  <c:v>10.273636315516725</c:v>
                </c:pt>
                <c:pt idx="71">
                  <c:v>8.0786882292298721</c:v>
                </c:pt>
                <c:pt idx="72">
                  <c:v>3.2188758248682006</c:v>
                </c:pt>
                <c:pt idx="73">
                  <c:v>8.7554223801484881</c:v>
                </c:pt>
                <c:pt idx="74">
                  <c:v>7.4713630881870969</c:v>
                </c:pt>
                <c:pt idx="75">
                  <c:v>9.435242376305256</c:v>
                </c:pt>
                <c:pt idx="76">
                  <c:v>5.3565862746720123</c:v>
                </c:pt>
                <c:pt idx="77">
                  <c:v>2.9957322735539909</c:v>
                </c:pt>
                <c:pt idx="78">
                  <c:v>3.8918202981106265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xVal>
          <c:yVal>
            <c:numRef>
              <c:f>'S annulus-johannseni graph'!$H$3:$H$84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4.1271343850450917</c:v>
                </c:pt>
                <c:pt idx="8">
                  <c:v>0</c:v>
                </c:pt>
                <c:pt idx="9">
                  <c:v>0</c:v>
                </c:pt>
                <c:pt idx="10">
                  <c:v>1.9459101490553132</c:v>
                </c:pt>
                <c:pt idx="11">
                  <c:v>1.0986122886681098</c:v>
                </c:pt>
                <c:pt idx="12">
                  <c:v>0</c:v>
                </c:pt>
                <c:pt idx="13">
                  <c:v>1.3862943611198906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2.7080502011022101</c:v>
                </c:pt>
                <c:pt idx="28">
                  <c:v>3.2580965380214821</c:v>
                </c:pt>
                <c:pt idx="29">
                  <c:v>0</c:v>
                </c:pt>
                <c:pt idx="30">
                  <c:v>0</c:v>
                </c:pt>
                <c:pt idx="31">
                  <c:v>2.1972245773362196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5.0434251169192468</c:v>
                </c:pt>
                <c:pt idx="47">
                  <c:v>1.0986122886681098</c:v>
                </c:pt>
                <c:pt idx="48">
                  <c:v>3.5835189384561099</c:v>
                </c:pt>
                <c:pt idx="49">
                  <c:v>0.69314718055994529</c:v>
                </c:pt>
                <c:pt idx="50">
                  <c:v>4.1743872698956368</c:v>
                </c:pt>
                <c:pt idx="51">
                  <c:v>2.4849066497880004</c:v>
                </c:pt>
                <c:pt idx="52">
                  <c:v>0</c:v>
                </c:pt>
                <c:pt idx="53">
                  <c:v>1.791759469228055</c:v>
                </c:pt>
                <c:pt idx="54">
                  <c:v>1.791759469228055</c:v>
                </c:pt>
                <c:pt idx="55">
                  <c:v>2.0794415416798357</c:v>
                </c:pt>
                <c:pt idx="56">
                  <c:v>0</c:v>
                </c:pt>
                <c:pt idx="57">
                  <c:v>0.69314718055994529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3.6109179126442243</c:v>
                </c:pt>
                <c:pt idx="69">
                  <c:v>0</c:v>
                </c:pt>
                <c:pt idx="70">
                  <c:v>0.69314718055994529</c:v>
                </c:pt>
                <c:pt idx="71">
                  <c:v>0.69314718055994529</c:v>
                </c:pt>
                <c:pt idx="72">
                  <c:v>0</c:v>
                </c:pt>
                <c:pt idx="73">
                  <c:v>0</c:v>
                </c:pt>
                <c:pt idx="74">
                  <c:v>1.3862943611198906</c:v>
                </c:pt>
                <c:pt idx="75">
                  <c:v>1.0986122886681098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34705024"/>
        <c:axId val="334705808"/>
      </c:scatterChart>
      <c:valAx>
        <c:axId val="33470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CO2 Trap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34705808"/>
        <c:crosses val="autoZero"/>
        <c:crossBetween val="midCat"/>
      </c:valAx>
      <c:valAx>
        <c:axId val="334705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Bird+Egg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34705024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380998</xdr:colOff>
      <xdr:row>89</xdr:row>
      <xdr:rowOff>44821</xdr:rowOff>
    </xdr:from>
    <xdr:to>
      <xdr:col>13</xdr:col>
      <xdr:colOff>403410</xdr:colOff>
      <xdr:row>119</xdr:row>
      <xdr:rowOff>174809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112</xdr:row>
      <xdr:rowOff>56029</xdr:rowOff>
    </xdr:from>
    <xdr:to>
      <xdr:col>33</xdr:col>
      <xdr:colOff>417980</xdr:colOff>
      <xdr:row>133</xdr:row>
      <xdr:rowOff>38940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0.77186</cdr:x>
      <cdr:y>0.69325</cdr:y>
    </cdr:from>
    <cdr:to>
      <cdr:x>0.87529</cdr:x>
      <cdr:y>0.86012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24383" y="379879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0.79594</cdr:x>
      <cdr:y>0.65644</cdr:y>
    </cdr:from>
    <cdr:to>
      <cdr:x>0.96078</cdr:x>
      <cdr:y>0.8415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78075" y="3601493"/>
          <a:ext cx="1507339" cy="10153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>
            <a:lnSpc>
              <a:spcPct val="150000"/>
            </a:lnSpc>
          </a:pPr>
          <a:r>
            <a:rPr lang="en-US" sz="1050" u="none">
              <a:latin typeface="Arial" panose="020B0604020202020204" pitchFamily="34" charset="0"/>
              <a:cs typeface="Arial" panose="020B0604020202020204" pitchFamily="34" charset="0"/>
            </a:rPr>
            <a:t>Combined</a:t>
          </a:r>
          <a:r>
            <a:rPr lang="en-US" sz="1050" u="none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050" u="none">
              <a:latin typeface="Arial" panose="020B0604020202020204" pitchFamily="34" charset="0"/>
              <a:cs typeface="Arial" panose="020B0604020202020204" pitchFamily="34" charset="0"/>
            </a:rPr>
            <a:t>Years:</a:t>
          </a:r>
        </a:p>
        <a:p xmlns:a="http://schemas.openxmlformats.org/drawingml/2006/main">
          <a:pPr>
            <a:lnSpc>
              <a:spcPct val="150000"/>
            </a:lnSpc>
          </a:pP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  y = 0.4205x - 0.1281</a:t>
          </a:r>
        </a:p>
        <a:p xmlns:a="http://schemas.openxmlformats.org/drawingml/2006/main">
          <a:pPr>
            <a:lnSpc>
              <a:spcPct val="150000"/>
            </a:lnSpc>
          </a:pP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  R</a:t>
          </a:r>
          <a:r>
            <a:rPr lang="en-US" sz="1000" baseline="30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= 0.6228</a:t>
          </a:r>
        </a:p>
        <a:p xmlns:a="http://schemas.openxmlformats.org/drawingml/2006/main">
          <a:pPr>
            <a:lnSpc>
              <a:spcPct val="150000"/>
            </a:lnSpc>
          </a:pP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  (P &lt; 0.05)</a:t>
          </a:r>
          <a:endParaRPr lang="en-US" sz="1000" baseline="300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/>
            <a:t>	</a:t>
          </a:r>
        </a:p>
      </cdr:txBody>
    </cdr:sp>
  </cdr:relSizeAnchor>
  <cdr:relSizeAnchor xmlns:cdr="http://schemas.openxmlformats.org/drawingml/2006/chartDrawing">
    <cdr:from>
      <cdr:x>0.65809</cdr:x>
      <cdr:y>0.44935</cdr:y>
    </cdr:from>
    <cdr:to>
      <cdr:x>0.78799</cdr:x>
      <cdr:y>0.49837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17563" y="2465296"/>
          <a:ext cx="1187823" cy="268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(P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&lt; 0.05)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0.00556</cdr:x>
      <cdr:y>0.00926</cdr:y>
    </cdr:from>
    <cdr:to>
      <cdr:x>0.13546</cdr:x>
      <cdr:y>0.05828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1187823" cy="268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P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&lt; 0.01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0.51291</cdr:x>
      <cdr:y>0.4729</cdr:y>
    </cdr:from>
    <cdr:to>
      <cdr:x>0.64281</cdr:x>
      <cdr:y>0.52192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90035" y="2594535"/>
          <a:ext cx="1187823" cy="268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(P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&lt; 0.05)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88</xdr:row>
      <xdr:rowOff>11206</xdr:rowOff>
    </xdr:from>
    <xdr:to>
      <xdr:col>14</xdr:col>
      <xdr:colOff>291353</xdr:colOff>
      <xdr:row>116</xdr:row>
      <xdr:rowOff>163606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0.70654</cdr:x>
      <cdr:y>0.62405</cdr:y>
    </cdr:from>
    <cdr:to>
      <cdr:x>0.83644</cdr:x>
      <cdr:y>0.67307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60564" y="3423770"/>
          <a:ext cx="1187823" cy="268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(P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&lt; 0.05)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102</xdr:row>
      <xdr:rowOff>0</xdr:rowOff>
    </xdr:from>
    <xdr:to>
      <xdr:col>15</xdr:col>
      <xdr:colOff>0</xdr:colOff>
      <xdr:row>130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9525</xdr:rowOff>
    </xdr:from>
    <xdr:to>
      <xdr:col>21</xdr:col>
      <xdr:colOff>466725</xdr:colOff>
      <xdr:row>30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0.81515</cdr:x>
      <cdr:y>0.73307</cdr:y>
    </cdr:from>
    <cdr:to>
      <cdr:x>0.98197</cdr:x>
      <cdr:y>0.94223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10599" y="3505199"/>
          <a:ext cx="1762125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0.81335</cdr:x>
      <cdr:y>0.72112</cdr:y>
    </cdr:from>
    <cdr:to>
      <cdr:x>0.97295</cdr:x>
      <cdr:y>0.91235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91549" y="3448050"/>
          <a:ext cx="16859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0.80433</cdr:x>
      <cdr:y>0.69323</cdr:y>
    </cdr:from>
    <cdr:to>
      <cdr:x>0.95582</cdr:x>
      <cdr:y>0.85458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496299" y="3314700"/>
          <a:ext cx="1600201" cy="771525"/>
        </a:xfrm>
        <a:prstGeom xmlns:a="http://schemas.openxmlformats.org/drawingml/2006/main" prst="rect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>
            <a:lnSpc>
              <a:spcPct val="150000"/>
            </a:lnSpc>
          </a:pPr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Slope of regression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lines </a:t>
          </a:r>
        </a:p>
        <a:p xmlns:a="http://schemas.openxmlformats.org/drawingml/2006/main">
          <a:pPr>
            <a:lnSpc>
              <a:spcPct val="150000"/>
            </a:lnSpc>
          </a:pP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are significantly different</a:t>
          </a:r>
        </a:p>
        <a:p xmlns:a="http://schemas.openxmlformats.org/drawingml/2006/main">
          <a:pPr>
            <a:lnSpc>
              <a:spcPct val="150000"/>
            </a:lnSpc>
          </a:pP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(P &lt; 0.05)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real-statistics.com/regression/hypothesis-testing-significance-regression-line-slope/comparing-slopes-two-independent-samp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tabSelected="1" zoomScale="85" zoomScaleNormal="85" workbookViewId="0">
      <selection activeCell="J18" sqref="J18"/>
    </sheetView>
  </sheetViews>
  <sheetFormatPr defaultColWidth="9.1796875" defaultRowHeight="14" x14ac:dyDescent="0.3"/>
  <cols>
    <col min="1" max="1" width="11.453125" style="2" bestFit="1" customWidth="1"/>
    <col min="2" max="2" width="9.453125" style="2" bestFit="1" customWidth="1"/>
    <col min="3" max="3" width="11.54296875" style="2" customWidth="1"/>
    <col min="4" max="4" width="13.81640625" style="2" customWidth="1"/>
    <col min="5" max="5" width="9.453125" style="2" bestFit="1" customWidth="1"/>
    <col min="6" max="7" width="9.453125" style="2" customWidth="1"/>
    <col min="8" max="8" width="9.453125" style="2" bestFit="1" customWidth="1"/>
    <col min="9" max="10" width="9.453125" style="2" customWidth="1"/>
    <col min="11" max="11" width="9.453125" style="2" bestFit="1" customWidth="1"/>
    <col min="12" max="12" width="11.26953125" style="2" customWidth="1"/>
    <col min="13" max="13" width="13.453125" style="2" customWidth="1"/>
    <col min="14" max="14" width="9.1796875" style="2"/>
    <col min="15" max="15" width="11.453125" style="2" bestFit="1" customWidth="1"/>
    <col min="16" max="17" width="12.81640625" style="2" customWidth="1"/>
    <col min="18" max="18" width="13.26953125" style="2" customWidth="1"/>
    <col min="19" max="19" width="9.453125" style="2" bestFit="1" customWidth="1"/>
    <col min="20" max="21" width="9.453125" style="2" customWidth="1"/>
    <col min="22" max="22" width="9.453125" style="2" bestFit="1" customWidth="1"/>
    <col min="23" max="23" width="9.453125" style="2" customWidth="1"/>
    <col min="24" max="24" width="13.81640625" style="2" customWidth="1"/>
    <col min="25" max="25" width="9.453125" style="2" bestFit="1" customWidth="1"/>
    <col min="26" max="26" width="12.81640625" style="1" customWidth="1"/>
    <col min="27" max="27" width="14.26953125" style="1" customWidth="1"/>
    <col min="28" max="16384" width="9.1796875" style="1"/>
  </cols>
  <sheetData>
    <row r="1" spans="1:27" x14ac:dyDescent="0.3">
      <c r="A1" s="11" t="s">
        <v>15</v>
      </c>
      <c r="O1" s="11" t="s">
        <v>14</v>
      </c>
    </row>
    <row r="2" spans="1:27" x14ac:dyDescent="0.3">
      <c r="A2" s="2" t="s">
        <v>13</v>
      </c>
      <c r="B2" s="2" t="s">
        <v>12</v>
      </c>
      <c r="C2" s="2" t="s">
        <v>11</v>
      </c>
      <c r="D2" s="3" t="s">
        <v>10</v>
      </c>
      <c r="E2" s="2" t="s">
        <v>9</v>
      </c>
      <c r="F2" s="2" t="s">
        <v>8</v>
      </c>
      <c r="G2" s="3" t="s">
        <v>7</v>
      </c>
      <c r="H2" s="2" t="s">
        <v>6</v>
      </c>
      <c r="I2" s="2" t="s">
        <v>5</v>
      </c>
      <c r="J2" s="3" t="s">
        <v>4</v>
      </c>
      <c r="K2" s="2" t="s">
        <v>3</v>
      </c>
      <c r="L2" s="2" t="s">
        <v>2</v>
      </c>
      <c r="M2" s="3" t="s">
        <v>1</v>
      </c>
      <c r="O2" s="10" t="s">
        <v>13</v>
      </c>
      <c r="P2" s="8" t="s">
        <v>12</v>
      </c>
      <c r="Q2" s="8" t="s">
        <v>11</v>
      </c>
      <c r="R2" s="9" t="s">
        <v>10</v>
      </c>
      <c r="S2" s="8" t="s">
        <v>9</v>
      </c>
      <c r="T2" s="2" t="s">
        <v>8</v>
      </c>
      <c r="U2" s="3" t="s">
        <v>7</v>
      </c>
      <c r="V2" s="8" t="s">
        <v>6</v>
      </c>
      <c r="W2" s="2" t="s">
        <v>5</v>
      </c>
      <c r="X2" s="3" t="s">
        <v>4</v>
      </c>
      <c r="Y2" s="2" t="s">
        <v>3</v>
      </c>
      <c r="Z2" s="2" t="s">
        <v>2</v>
      </c>
      <c r="AA2" s="3" t="s">
        <v>1</v>
      </c>
    </row>
    <row r="3" spans="1:27" x14ac:dyDescent="0.3">
      <c r="A3" s="4">
        <v>40999</v>
      </c>
      <c r="B3" s="2">
        <v>2</v>
      </c>
      <c r="C3" s="2">
        <f t="shared" ref="C3:C34" si="0">B3+1</f>
        <v>3</v>
      </c>
      <c r="D3" s="3">
        <f t="shared" ref="D3:D34" si="1">LN(C3)</f>
        <v>1.0986122886681098</v>
      </c>
      <c r="E3" s="2">
        <v>0</v>
      </c>
      <c r="F3" s="2">
        <f t="shared" ref="F3:F34" si="2">E3+1</f>
        <v>1</v>
      </c>
      <c r="G3" s="3">
        <f t="shared" ref="G3:G34" si="3">LN(F3)</f>
        <v>0</v>
      </c>
      <c r="H3" s="2">
        <v>0</v>
      </c>
      <c r="I3" s="2">
        <f t="shared" ref="I3:I34" si="4">H3+1</f>
        <v>1</v>
      </c>
      <c r="J3" s="3">
        <f t="shared" ref="J3:J34" si="5">LN(I3)</f>
        <v>0</v>
      </c>
      <c r="K3" s="2">
        <f t="shared" ref="K3:K34" si="6">E3+H3</f>
        <v>0</v>
      </c>
      <c r="L3" s="2">
        <f t="shared" ref="L3:L34" si="7">K3+1</f>
        <v>1</v>
      </c>
      <c r="M3" s="3">
        <f t="shared" ref="M3:M34" si="8">LN(L3)</f>
        <v>0</v>
      </c>
      <c r="O3" s="4">
        <v>41381</v>
      </c>
      <c r="P3" s="6">
        <v>0</v>
      </c>
      <c r="Q3" s="2">
        <f t="shared" ref="Q3:Q34" si="9">P3+1</f>
        <v>1</v>
      </c>
      <c r="R3" s="3">
        <f t="shared" ref="R3:R34" si="10">LN(Q3)</f>
        <v>0</v>
      </c>
      <c r="S3" s="5">
        <v>0</v>
      </c>
      <c r="T3" s="2">
        <f t="shared" ref="T3:T34" si="11">S3+1</f>
        <v>1</v>
      </c>
      <c r="U3" s="3">
        <f t="shared" ref="U3:U34" si="12">LN(T3)</f>
        <v>0</v>
      </c>
      <c r="V3" s="5">
        <v>0</v>
      </c>
      <c r="W3" s="2">
        <f t="shared" ref="W3:W34" si="13">V3+1</f>
        <v>1</v>
      </c>
      <c r="X3" s="3">
        <f t="shared" ref="X3:X34" si="14">LN(W3)</f>
        <v>0</v>
      </c>
      <c r="Y3" s="2">
        <v>0</v>
      </c>
      <c r="Z3" s="2">
        <f t="shared" ref="Z3:Z34" si="15">Y3+1</f>
        <v>1</v>
      </c>
      <c r="AA3" s="3">
        <f t="shared" ref="AA3:AA34" si="16">LN(Z3)</f>
        <v>0</v>
      </c>
    </row>
    <row r="4" spans="1:27" x14ac:dyDescent="0.3">
      <c r="A4" s="4">
        <v>41000</v>
      </c>
      <c r="B4" s="2">
        <v>213</v>
      </c>
      <c r="C4" s="2">
        <f t="shared" si="0"/>
        <v>214</v>
      </c>
      <c r="D4" s="3">
        <f t="shared" si="1"/>
        <v>5.3659760150218512</v>
      </c>
      <c r="E4" s="2">
        <v>236</v>
      </c>
      <c r="F4" s="2">
        <f t="shared" si="2"/>
        <v>237</v>
      </c>
      <c r="G4" s="3">
        <f t="shared" si="3"/>
        <v>5.4680601411351315</v>
      </c>
      <c r="H4" s="2">
        <v>25</v>
      </c>
      <c r="I4" s="2">
        <f t="shared" si="4"/>
        <v>26</v>
      </c>
      <c r="J4" s="3">
        <f t="shared" si="5"/>
        <v>3.2580965380214821</v>
      </c>
      <c r="K4" s="2">
        <f t="shared" si="6"/>
        <v>261</v>
      </c>
      <c r="L4" s="2">
        <f t="shared" si="7"/>
        <v>262</v>
      </c>
      <c r="M4" s="3">
        <f t="shared" si="8"/>
        <v>5.5683445037610966</v>
      </c>
      <c r="O4" s="4">
        <v>41385</v>
      </c>
      <c r="P4" s="6">
        <v>0</v>
      </c>
      <c r="Q4" s="2">
        <f t="shared" si="9"/>
        <v>1</v>
      </c>
      <c r="R4" s="3">
        <f t="shared" si="10"/>
        <v>0</v>
      </c>
      <c r="S4" s="5">
        <v>0</v>
      </c>
      <c r="T4" s="2">
        <f t="shared" si="11"/>
        <v>1</v>
      </c>
      <c r="U4" s="3">
        <f t="shared" si="12"/>
        <v>0</v>
      </c>
      <c r="V4" s="5">
        <v>0</v>
      </c>
      <c r="W4" s="2">
        <f t="shared" si="13"/>
        <v>1</v>
      </c>
      <c r="X4" s="3">
        <f t="shared" si="14"/>
        <v>0</v>
      </c>
      <c r="Y4" s="2">
        <v>0</v>
      </c>
      <c r="Z4" s="2">
        <f t="shared" si="15"/>
        <v>1</v>
      </c>
      <c r="AA4" s="3">
        <f t="shared" si="16"/>
        <v>0</v>
      </c>
    </row>
    <row r="5" spans="1:27" x14ac:dyDescent="0.3">
      <c r="A5" s="4">
        <v>41004</v>
      </c>
      <c r="B5" s="2">
        <v>4255</v>
      </c>
      <c r="C5" s="2">
        <f t="shared" si="0"/>
        <v>4256</v>
      </c>
      <c r="D5" s="3">
        <f t="shared" si="1"/>
        <v>8.3560850310214807</v>
      </c>
      <c r="E5" s="2">
        <v>15</v>
      </c>
      <c r="F5" s="2">
        <f t="shared" si="2"/>
        <v>16</v>
      </c>
      <c r="G5" s="3">
        <f t="shared" si="3"/>
        <v>2.7725887222397811</v>
      </c>
      <c r="H5" s="2">
        <v>0</v>
      </c>
      <c r="I5" s="2">
        <f t="shared" si="4"/>
        <v>1</v>
      </c>
      <c r="J5" s="3">
        <f t="shared" si="5"/>
        <v>0</v>
      </c>
      <c r="K5" s="2">
        <f t="shared" si="6"/>
        <v>15</v>
      </c>
      <c r="L5" s="2">
        <f t="shared" si="7"/>
        <v>16</v>
      </c>
      <c r="M5" s="3">
        <f t="shared" si="8"/>
        <v>2.7725887222397811</v>
      </c>
      <c r="O5" s="4">
        <v>41389</v>
      </c>
      <c r="P5" s="6">
        <v>0</v>
      </c>
      <c r="Q5" s="2">
        <f t="shared" si="9"/>
        <v>1</v>
      </c>
      <c r="R5" s="3">
        <f t="shared" si="10"/>
        <v>0</v>
      </c>
      <c r="S5" s="5">
        <v>0</v>
      </c>
      <c r="T5" s="2">
        <f t="shared" si="11"/>
        <v>1</v>
      </c>
      <c r="U5" s="3">
        <f t="shared" si="12"/>
        <v>0</v>
      </c>
      <c r="V5" s="5">
        <v>0</v>
      </c>
      <c r="W5" s="2">
        <f t="shared" si="13"/>
        <v>1</v>
      </c>
      <c r="X5" s="3">
        <f t="shared" si="14"/>
        <v>0</v>
      </c>
      <c r="Y5" s="2">
        <v>0</v>
      </c>
      <c r="Z5" s="2">
        <f t="shared" si="15"/>
        <v>1</v>
      </c>
      <c r="AA5" s="3">
        <f t="shared" si="16"/>
        <v>0</v>
      </c>
    </row>
    <row r="6" spans="1:27" x14ac:dyDescent="0.3">
      <c r="A6" s="4">
        <v>41005</v>
      </c>
      <c r="B6" s="2">
        <v>1466</v>
      </c>
      <c r="C6" s="2">
        <f t="shared" si="0"/>
        <v>1467</v>
      </c>
      <c r="D6" s="3">
        <f t="shared" si="1"/>
        <v>7.2909747781429814</v>
      </c>
      <c r="E6" s="2">
        <v>76</v>
      </c>
      <c r="F6" s="2">
        <f t="shared" si="2"/>
        <v>77</v>
      </c>
      <c r="G6" s="3">
        <f t="shared" si="3"/>
        <v>4.3438054218536841</v>
      </c>
      <c r="H6" s="2">
        <v>3</v>
      </c>
      <c r="I6" s="2">
        <f t="shared" si="4"/>
        <v>4</v>
      </c>
      <c r="J6" s="3">
        <f t="shared" si="5"/>
        <v>1.3862943611198906</v>
      </c>
      <c r="K6" s="2">
        <f t="shared" si="6"/>
        <v>79</v>
      </c>
      <c r="L6" s="2">
        <f t="shared" si="7"/>
        <v>80</v>
      </c>
      <c r="M6" s="3">
        <f t="shared" si="8"/>
        <v>4.3820266346738812</v>
      </c>
      <c r="O6" s="4">
        <v>41392</v>
      </c>
      <c r="P6" s="6">
        <v>0</v>
      </c>
      <c r="Q6" s="2">
        <f t="shared" si="9"/>
        <v>1</v>
      </c>
      <c r="R6" s="3">
        <f t="shared" si="10"/>
        <v>0</v>
      </c>
      <c r="S6" s="5">
        <v>0</v>
      </c>
      <c r="T6" s="2">
        <f t="shared" si="11"/>
        <v>1</v>
      </c>
      <c r="U6" s="3">
        <f t="shared" si="12"/>
        <v>0</v>
      </c>
      <c r="V6" s="5">
        <v>0</v>
      </c>
      <c r="W6" s="2">
        <f t="shared" si="13"/>
        <v>1</v>
      </c>
      <c r="X6" s="3">
        <f t="shared" si="14"/>
        <v>0</v>
      </c>
      <c r="Y6" s="2">
        <v>0</v>
      </c>
      <c r="Z6" s="2">
        <f t="shared" si="15"/>
        <v>1</v>
      </c>
      <c r="AA6" s="3">
        <f t="shared" si="16"/>
        <v>0</v>
      </c>
    </row>
    <row r="7" spans="1:27" x14ac:dyDescent="0.3">
      <c r="A7" s="4">
        <v>41011</v>
      </c>
      <c r="B7" s="2">
        <v>2166</v>
      </c>
      <c r="C7" s="2">
        <f t="shared" si="0"/>
        <v>2167</v>
      </c>
      <c r="D7" s="3">
        <f t="shared" si="1"/>
        <v>7.6810990015363592</v>
      </c>
      <c r="E7" s="2">
        <v>129</v>
      </c>
      <c r="F7" s="2">
        <f t="shared" si="2"/>
        <v>130</v>
      </c>
      <c r="G7" s="3">
        <f t="shared" si="3"/>
        <v>4.8675344504555822</v>
      </c>
      <c r="H7" s="2">
        <v>35</v>
      </c>
      <c r="I7" s="2">
        <f t="shared" si="4"/>
        <v>36</v>
      </c>
      <c r="J7" s="3">
        <f t="shared" si="5"/>
        <v>3.5835189384561099</v>
      </c>
      <c r="K7" s="2">
        <f t="shared" si="6"/>
        <v>164</v>
      </c>
      <c r="L7" s="2">
        <f t="shared" si="7"/>
        <v>165</v>
      </c>
      <c r="M7" s="3">
        <f t="shared" si="8"/>
        <v>5.1059454739005803</v>
      </c>
      <c r="O7" s="4">
        <v>41396</v>
      </c>
      <c r="P7" s="6">
        <v>105</v>
      </c>
      <c r="Q7" s="2">
        <f t="shared" si="9"/>
        <v>106</v>
      </c>
      <c r="R7" s="3">
        <f t="shared" si="10"/>
        <v>4.6634390941120669</v>
      </c>
      <c r="S7" s="5">
        <v>0</v>
      </c>
      <c r="T7" s="2">
        <f t="shared" si="11"/>
        <v>1</v>
      </c>
      <c r="U7" s="3">
        <f t="shared" si="12"/>
        <v>0</v>
      </c>
      <c r="V7" s="5">
        <v>0</v>
      </c>
      <c r="W7" s="2">
        <f t="shared" si="13"/>
        <v>1</v>
      </c>
      <c r="X7" s="3">
        <f t="shared" si="14"/>
        <v>0</v>
      </c>
      <c r="Y7" s="2">
        <v>0</v>
      </c>
      <c r="Z7" s="2">
        <f t="shared" si="15"/>
        <v>1</v>
      </c>
      <c r="AA7" s="3">
        <f t="shared" si="16"/>
        <v>0</v>
      </c>
    </row>
    <row r="8" spans="1:27" x14ac:dyDescent="0.3">
      <c r="A8" s="4">
        <v>41012</v>
      </c>
      <c r="B8" s="2">
        <v>792</v>
      </c>
      <c r="C8" s="2">
        <f t="shared" si="0"/>
        <v>793</v>
      </c>
      <c r="D8" s="3">
        <f t="shared" si="1"/>
        <v>6.6758232216348476</v>
      </c>
      <c r="E8" s="2">
        <v>0</v>
      </c>
      <c r="F8" s="2">
        <f t="shared" si="2"/>
        <v>1</v>
      </c>
      <c r="G8" s="3">
        <f t="shared" si="3"/>
        <v>0</v>
      </c>
      <c r="H8" s="2">
        <v>0</v>
      </c>
      <c r="I8" s="2">
        <f t="shared" si="4"/>
        <v>1</v>
      </c>
      <c r="J8" s="3">
        <f t="shared" si="5"/>
        <v>0</v>
      </c>
      <c r="K8" s="2">
        <f t="shared" si="6"/>
        <v>0</v>
      </c>
      <c r="L8" s="2">
        <f t="shared" si="7"/>
        <v>1</v>
      </c>
      <c r="M8" s="3">
        <f t="shared" si="8"/>
        <v>0</v>
      </c>
      <c r="O8" s="4">
        <v>41401</v>
      </c>
      <c r="P8" s="6">
        <v>15275</v>
      </c>
      <c r="Q8" s="2">
        <f t="shared" si="9"/>
        <v>15276</v>
      </c>
      <c r="R8" s="3">
        <f t="shared" si="10"/>
        <v>9.6340382483454068</v>
      </c>
      <c r="S8" s="5">
        <v>49</v>
      </c>
      <c r="T8" s="2">
        <f t="shared" si="11"/>
        <v>50</v>
      </c>
      <c r="U8" s="3">
        <f t="shared" si="12"/>
        <v>3.912023005428146</v>
      </c>
      <c r="V8" s="5">
        <v>3</v>
      </c>
      <c r="W8" s="2">
        <f t="shared" si="13"/>
        <v>4</v>
      </c>
      <c r="X8" s="3">
        <f t="shared" si="14"/>
        <v>1.3862943611198906</v>
      </c>
      <c r="Y8" s="2">
        <v>52</v>
      </c>
      <c r="Z8" s="2">
        <f t="shared" si="15"/>
        <v>53</v>
      </c>
      <c r="AA8" s="3">
        <f t="shared" si="16"/>
        <v>3.970291913552122</v>
      </c>
    </row>
    <row r="9" spans="1:27" x14ac:dyDescent="0.3">
      <c r="A9" s="4">
        <v>41017</v>
      </c>
      <c r="B9" s="2">
        <v>3537</v>
      </c>
      <c r="C9" s="2">
        <f t="shared" si="0"/>
        <v>3538</v>
      </c>
      <c r="D9" s="3">
        <f t="shared" si="1"/>
        <v>8.1713168747197304</v>
      </c>
      <c r="E9" s="2">
        <v>22</v>
      </c>
      <c r="F9" s="2">
        <f t="shared" si="2"/>
        <v>23</v>
      </c>
      <c r="G9" s="3">
        <f t="shared" si="3"/>
        <v>3.1354942159291497</v>
      </c>
      <c r="H9" s="2">
        <v>0</v>
      </c>
      <c r="I9" s="2">
        <f t="shared" si="4"/>
        <v>1</v>
      </c>
      <c r="J9" s="3">
        <f t="shared" si="5"/>
        <v>0</v>
      </c>
      <c r="K9" s="2">
        <f t="shared" si="6"/>
        <v>22</v>
      </c>
      <c r="L9" s="2">
        <f t="shared" si="7"/>
        <v>23</v>
      </c>
      <c r="M9" s="3">
        <f t="shared" si="8"/>
        <v>3.1354942159291497</v>
      </c>
      <c r="O9" s="4">
        <v>41402</v>
      </c>
      <c r="P9" s="6">
        <v>19566</v>
      </c>
      <c r="Q9" s="2">
        <f t="shared" si="9"/>
        <v>19567</v>
      </c>
      <c r="R9" s="3">
        <f t="shared" si="10"/>
        <v>9.881599752778099</v>
      </c>
      <c r="S9" s="5">
        <v>41</v>
      </c>
      <c r="T9" s="2">
        <f t="shared" si="11"/>
        <v>42</v>
      </c>
      <c r="U9" s="3">
        <f t="shared" si="12"/>
        <v>3.7376696182833684</v>
      </c>
      <c r="V9" s="5">
        <v>1</v>
      </c>
      <c r="W9" s="2">
        <f t="shared" si="13"/>
        <v>2</v>
      </c>
      <c r="X9" s="3">
        <f t="shared" si="14"/>
        <v>0.69314718055994529</v>
      </c>
      <c r="Y9" s="2">
        <v>42</v>
      </c>
      <c r="Z9" s="2">
        <f t="shared" si="15"/>
        <v>43</v>
      </c>
      <c r="AA9" s="3">
        <f t="shared" si="16"/>
        <v>3.7612001156935624</v>
      </c>
    </row>
    <row r="10" spans="1:27" x14ac:dyDescent="0.3">
      <c r="A10" s="4">
        <v>41021</v>
      </c>
      <c r="B10" s="2">
        <v>265</v>
      </c>
      <c r="C10" s="2">
        <f t="shared" si="0"/>
        <v>266</v>
      </c>
      <c r="D10" s="3">
        <f t="shared" si="1"/>
        <v>5.5834963087816991</v>
      </c>
      <c r="E10" s="2">
        <v>44</v>
      </c>
      <c r="F10" s="2">
        <f t="shared" si="2"/>
        <v>45</v>
      </c>
      <c r="G10" s="3">
        <f t="shared" si="3"/>
        <v>3.8066624897703196</v>
      </c>
      <c r="H10" s="2">
        <v>8</v>
      </c>
      <c r="I10" s="2">
        <f t="shared" si="4"/>
        <v>9</v>
      </c>
      <c r="J10" s="3">
        <f t="shared" si="5"/>
        <v>2.1972245773362196</v>
      </c>
      <c r="K10" s="2">
        <f t="shared" si="6"/>
        <v>52</v>
      </c>
      <c r="L10" s="2">
        <f t="shared" si="7"/>
        <v>53</v>
      </c>
      <c r="M10" s="3">
        <f t="shared" si="8"/>
        <v>3.970291913552122</v>
      </c>
      <c r="O10" s="4">
        <v>41408</v>
      </c>
      <c r="P10" s="6">
        <v>15268</v>
      </c>
      <c r="Q10" s="2">
        <f t="shared" si="9"/>
        <v>15269</v>
      </c>
      <c r="R10" s="3">
        <f t="shared" si="10"/>
        <v>9.6335799081835116</v>
      </c>
      <c r="S10" s="5">
        <v>235</v>
      </c>
      <c r="T10" s="2">
        <f t="shared" si="11"/>
        <v>236</v>
      </c>
      <c r="U10" s="3">
        <f t="shared" si="12"/>
        <v>5.4638318050256105</v>
      </c>
      <c r="V10" s="5">
        <v>6</v>
      </c>
      <c r="W10" s="2">
        <f t="shared" si="13"/>
        <v>7</v>
      </c>
      <c r="X10" s="3">
        <f t="shared" si="14"/>
        <v>1.9459101490553132</v>
      </c>
      <c r="Y10" s="2">
        <v>241</v>
      </c>
      <c r="Z10" s="2">
        <f t="shared" si="15"/>
        <v>242</v>
      </c>
      <c r="AA10" s="3">
        <f t="shared" si="16"/>
        <v>5.4889377261566867</v>
      </c>
    </row>
    <row r="11" spans="1:27" x14ac:dyDescent="0.3">
      <c r="A11" s="4">
        <v>41030</v>
      </c>
      <c r="B11" s="2">
        <v>5</v>
      </c>
      <c r="C11" s="2">
        <f t="shared" si="0"/>
        <v>6</v>
      </c>
      <c r="D11" s="3">
        <f t="shared" si="1"/>
        <v>1.791759469228055</v>
      </c>
      <c r="E11" s="2">
        <v>1</v>
      </c>
      <c r="F11" s="2">
        <f t="shared" si="2"/>
        <v>2</v>
      </c>
      <c r="G11" s="3">
        <f t="shared" si="3"/>
        <v>0.69314718055994529</v>
      </c>
      <c r="H11" s="2">
        <v>0</v>
      </c>
      <c r="I11" s="2">
        <f t="shared" si="4"/>
        <v>1</v>
      </c>
      <c r="J11" s="3">
        <f t="shared" si="5"/>
        <v>0</v>
      </c>
      <c r="K11" s="2">
        <f t="shared" si="6"/>
        <v>1</v>
      </c>
      <c r="L11" s="2">
        <f t="shared" si="7"/>
        <v>2</v>
      </c>
      <c r="M11" s="3">
        <f t="shared" si="8"/>
        <v>0.69314718055994529</v>
      </c>
      <c r="O11" s="4">
        <v>41419</v>
      </c>
      <c r="P11" s="6">
        <v>993</v>
      </c>
      <c r="Q11" s="2">
        <f t="shared" si="9"/>
        <v>994</v>
      </c>
      <c r="R11" s="3">
        <f t="shared" si="10"/>
        <v>6.9017372066565743</v>
      </c>
      <c r="S11" s="5">
        <v>2</v>
      </c>
      <c r="T11" s="2">
        <f t="shared" si="11"/>
        <v>3</v>
      </c>
      <c r="U11" s="3">
        <f t="shared" si="12"/>
        <v>1.0986122886681098</v>
      </c>
      <c r="V11" s="5">
        <v>0</v>
      </c>
      <c r="W11" s="2">
        <f t="shared" si="13"/>
        <v>1</v>
      </c>
      <c r="X11" s="3">
        <f t="shared" si="14"/>
        <v>0</v>
      </c>
      <c r="Y11" s="2">
        <v>2</v>
      </c>
      <c r="Z11" s="2">
        <f t="shared" si="15"/>
        <v>3</v>
      </c>
      <c r="AA11" s="3">
        <f t="shared" si="16"/>
        <v>1.0986122886681098</v>
      </c>
    </row>
    <row r="12" spans="1:27" x14ac:dyDescent="0.3">
      <c r="A12" s="4">
        <v>41039</v>
      </c>
      <c r="B12" s="2">
        <v>2</v>
      </c>
      <c r="C12" s="2">
        <f t="shared" si="0"/>
        <v>3</v>
      </c>
      <c r="D12" s="3">
        <f t="shared" si="1"/>
        <v>1.0986122886681098</v>
      </c>
      <c r="E12" s="2">
        <v>0</v>
      </c>
      <c r="F12" s="2">
        <f t="shared" si="2"/>
        <v>1</v>
      </c>
      <c r="G12" s="3">
        <f t="shared" si="3"/>
        <v>0</v>
      </c>
      <c r="H12" s="2">
        <v>0</v>
      </c>
      <c r="I12" s="2">
        <f t="shared" si="4"/>
        <v>1</v>
      </c>
      <c r="J12" s="3">
        <f t="shared" si="5"/>
        <v>0</v>
      </c>
      <c r="K12" s="2">
        <f t="shared" si="6"/>
        <v>0</v>
      </c>
      <c r="L12" s="2">
        <f t="shared" si="7"/>
        <v>1</v>
      </c>
      <c r="M12" s="3">
        <f t="shared" si="8"/>
        <v>0</v>
      </c>
      <c r="O12" s="4">
        <v>41420</v>
      </c>
      <c r="P12" s="6">
        <v>142</v>
      </c>
      <c r="Q12" s="2">
        <f t="shared" si="9"/>
        <v>143</v>
      </c>
      <c r="R12" s="3">
        <f t="shared" si="10"/>
        <v>4.962844630259907</v>
      </c>
      <c r="S12" s="5">
        <v>1</v>
      </c>
      <c r="T12" s="2">
        <f t="shared" si="11"/>
        <v>2</v>
      </c>
      <c r="U12" s="3">
        <f t="shared" si="12"/>
        <v>0.69314718055994529</v>
      </c>
      <c r="V12" s="5">
        <v>0</v>
      </c>
      <c r="W12" s="2">
        <f t="shared" si="13"/>
        <v>1</v>
      </c>
      <c r="X12" s="3">
        <f t="shared" si="14"/>
        <v>0</v>
      </c>
      <c r="Y12" s="2">
        <v>1</v>
      </c>
      <c r="Z12" s="2">
        <f t="shared" si="15"/>
        <v>2</v>
      </c>
      <c r="AA12" s="3">
        <f t="shared" si="16"/>
        <v>0.69314718055994529</v>
      </c>
    </row>
    <row r="13" spans="1:27" x14ac:dyDescent="0.3">
      <c r="A13" s="4">
        <v>41040</v>
      </c>
      <c r="B13" s="2">
        <v>0</v>
      </c>
      <c r="C13" s="2">
        <f t="shared" si="0"/>
        <v>1</v>
      </c>
      <c r="D13" s="3">
        <f t="shared" si="1"/>
        <v>0</v>
      </c>
      <c r="E13" s="2">
        <v>0</v>
      </c>
      <c r="F13" s="2">
        <f t="shared" si="2"/>
        <v>1</v>
      </c>
      <c r="G13" s="3">
        <f t="shared" si="3"/>
        <v>0</v>
      </c>
      <c r="H13" s="2">
        <v>0</v>
      </c>
      <c r="I13" s="2">
        <f t="shared" si="4"/>
        <v>1</v>
      </c>
      <c r="J13" s="3">
        <f t="shared" si="5"/>
        <v>0</v>
      </c>
      <c r="K13" s="2">
        <f t="shared" si="6"/>
        <v>0</v>
      </c>
      <c r="L13" s="2">
        <f t="shared" si="7"/>
        <v>1</v>
      </c>
      <c r="M13" s="3">
        <f t="shared" si="8"/>
        <v>0</v>
      </c>
      <c r="O13" s="4">
        <v>41426</v>
      </c>
      <c r="P13" s="6">
        <v>542</v>
      </c>
      <c r="Q13" s="2">
        <f t="shared" si="9"/>
        <v>543</v>
      </c>
      <c r="R13" s="3">
        <f t="shared" si="10"/>
        <v>6.2971093199339352</v>
      </c>
      <c r="S13" s="5">
        <v>0</v>
      </c>
      <c r="T13" s="2">
        <f t="shared" si="11"/>
        <v>1</v>
      </c>
      <c r="U13" s="3">
        <f t="shared" si="12"/>
        <v>0</v>
      </c>
      <c r="V13" s="5">
        <v>0</v>
      </c>
      <c r="W13" s="2">
        <f t="shared" si="13"/>
        <v>1</v>
      </c>
      <c r="X13" s="3">
        <f t="shared" si="14"/>
        <v>0</v>
      </c>
      <c r="Y13" s="2">
        <v>0</v>
      </c>
      <c r="Z13" s="2">
        <f t="shared" si="15"/>
        <v>1</v>
      </c>
      <c r="AA13" s="3">
        <f t="shared" si="16"/>
        <v>0</v>
      </c>
    </row>
    <row r="14" spans="1:27" x14ac:dyDescent="0.3">
      <c r="A14" s="4">
        <v>41046</v>
      </c>
      <c r="B14" s="2">
        <v>1</v>
      </c>
      <c r="C14" s="2">
        <f t="shared" si="0"/>
        <v>2</v>
      </c>
      <c r="D14" s="3">
        <f t="shared" si="1"/>
        <v>0.69314718055994529</v>
      </c>
      <c r="E14" s="2">
        <v>0</v>
      </c>
      <c r="F14" s="2">
        <f t="shared" si="2"/>
        <v>1</v>
      </c>
      <c r="G14" s="3">
        <f t="shared" si="3"/>
        <v>0</v>
      </c>
      <c r="H14" s="2">
        <v>0</v>
      </c>
      <c r="I14" s="2">
        <f t="shared" si="4"/>
        <v>1</v>
      </c>
      <c r="J14" s="3">
        <f t="shared" si="5"/>
        <v>0</v>
      </c>
      <c r="K14" s="2">
        <f t="shared" si="6"/>
        <v>0</v>
      </c>
      <c r="L14" s="2">
        <f t="shared" si="7"/>
        <v>1</v>
      </c>
      <c r="M14" s="3">
        <f t="shared" si="8"/>
        <v>0</v>
      </c>
      <c r="O14" s="4">
        <v>41427</v>
      </c>
      <c r="P14" s="6">
        <v>704</v>
      </c>
      <c r="Q14" s="2">
        <f t="shared" si="9"/>
        <v>705</v>
      </c>
      <c r="R14" s="3">
        <f t="shared" si="10"/>
        <v>6.5581978028122689</v>
      </c>
      <c r="S14" s="5">
        <v>1</v>
      </c>
      <c r="T14" s="2">
        <f t="shared" si="11"/>
        <v>2</v>
      </c>
      <c r="U14" s="3">
        <f t="shared" si="12"/>
        <v>0.69314718055994529</v>
      </c>
      <c r="V14" s="5">
        <v>0</v>
      </c>
      <c r="W14" s="2">
        <f t="shared" si="13"/>
        <v>1</v>
      </c>
      <c r="X14" s="3">
        <f t="shared" si="14"/>
        <v>0</v>
      </c>
      <c r="Y14" s="2">
        <v>1</v>
      </c>
      <c r="Z14" s="2">
        <f t="shared" si="15"/>
        <v>2</v>
      </c>
      <c r="AA14" s="3">
        <f t="shared" si="16"/>
        <v>0.69314718055994529</v>
      </c>
    </row>
    <row r="15" spans="1:27" x14ac:dyDescent="0.3">
      <c r="A15" s="4">
        <v>41047</v>
      </c>
      <c r="B15" s="2">
        <v>0</v>
      </c>
      <c r="C15" s="2">
        <f t="shared" si="0"/>
        <v>1</v>
      </c>
      <c r="D15" s="3">
        <f t="shared" si="1"/>
        <v>0</v>
      </c>
      <c r="E15" s="2">
        <v>0</v>
      </c>
      <c r="F15" s="2">
        <f t="shared" si="2"/>
        <v>1</v>
      </c>
      <c r="G15" s="3">
        <f t="shared" si="3"/>
        <v>0</v>
      </c>
      <c r="H15" s="2">
        <v>0</v>
      </c>
      <c r="I15" s="2">
        <f t="shared" si="4"/>
        <v>1</v>
      </c>
      <c r="J15" s="3">
        <f t="shared" si="5"/>
        <v>0</v>
      </c>
      <c r="K15" s="2">
        <f t="shared" si="6"/>
        <v>0</v>
      </c>
      <c r="L15" s="2">
        <f t="shared" si="7"/>
        <v>1</v>
      </c>
      <c r="M15" s="3">
        <f t="shared" si="8"/>
        <v>0</v>
      </c>
      <c r="O15" s="4">
        <v>41432</v>
      </c>
      <c r="P15" s="6">
        <v>209</v>
      </c>
      <c r="Q15" s="2">
        <f t="shared" si="9"/>
        <v>210</v>
      </c>
      <c r="R15" s="3">
        <f t="shared" si="10"/>
        <v>5.3471075307174685</v>
      </c>
      <c r="S15" s="5">
        <v>0</v>
      </c>
      <c r="T15" s="2">
        <f t="shared" si="11"/>
        <v>1</v>
      </c>
      <c r="U15" s="3">
        <f t="shared" si="12"/>
        <v>0</v>
      </c>
      <c r="V15" s="5">
        <v>0</v>
      </c>
      <c r="W15" s="2">
        <f t="shared" si="13"/>
        <v>1</v>
      </c>
      <c r="X15" s="3">
        <f t="shared" si="14"/>
        <v>0</v>
      </c>
      <c r="Y15" s="2">
        <v>0</v>
      </c>
      <c r="Z15" s="2">
        <f t="shared" si="15"/>
        <v>1</v>
      </c>
      <c r="AA15" s="3">
        <f t="shared" si="16"/>
        <v>0</v>
      </c>
    </row>
    <row r="16" spans="1:27" x14ac:dyDescent="0.3">
      <c r="A16" s="4">
        <v>41055</v>
      </c>
      <c r="B16" s="2">
        <v>0</v>
      </c>
      <c r="C16" s="2">
        <f t="shared" si="0"/>
        <v>1</v>
      </c>
      <c r="D16" s="3">
        <f t="shared" si="1"/>
        <v>0</v>
      </c>
      <c r="E16" s="2">
        <v>0</v>
      </c>
      <c r="F16" s="2">
        <f t="shared" si="2"/>
        <v>1</v>
      </c>
      <c r="G16" s="3">
        <f t="shared" si="3"/>
        <v>0</v>
      </c>
      <c r="H16" s="2">
        <v>0</v>
      </c>
      <c r="I16" s="2">
        <f t="shared" si="4"/>
        <v>1</v>
      </c>
      <c r="J16" s="3">
        <f t="shared" si="5"/>
        <v>0</v>
      </c>
      <c r="K16" s="2">
        <f t="shared" si="6"/>
        <v>0</v>
      </c>
      <c r="L16" s="2">
        <f t="shared" si="7"/>
        <v>1</v>
      </c>
      <c r="M16" s="3">
        <f t="shared" si="8"/>
        <v>0</v>
      </c>
      <c r="O16" s="4">
        <v>41433</v>
      </c>
      <c r="P16" s="6">
        <v>108</v>
      </c>
      <c r="Q16" s="2">
        <f t="shared" si="9"/>
        <v>109</v>
      </c>
      <c r="R16" s="3">
        <f t="shared" si="10"/>
        <v>4.6913478822291435</v>
      </c>
      <c r="S16" s="5">
        <v>0</v>
      </c>
      <c r="T16" s="2">
        <f t="shared" si="11"/>
        <v>1</v>
      </c>
      <c r="U16" s="3">
        <f t="shared" si="12"/>
        <v>0</v>
      </c>
      <c r="V16" s="5">
        <v>0</v>
      </c>
      <c r="W16" s="2">
        <f t="shared" si="13"/>
        <v>1</v>
      </c>
      <c r="X16" s="3">
        <f t="shared" si="14"/>
        <v>0</v>
      </c>
      <c r="Y16" s="2">
        <v>0</v>
      </c>
      <c r="Z16" s="2">
        <f t="shared" si="15"/>
        <v>1</v>
      </c>
      <c r="AA16" s="3">
        <f t="shared" si="16"/>
        <v>0</v>
      </c>
    </row>
    <row r="17" spans="1:27" x14ac:dyDescent="0.3">
      <c r="A17" s="4">
        <v>41060</v>
      </c>
      <c r="B17" s="2">
        <v>0</v>
      </c>
      <c r="C17" s="2">
        <f t="shared" si="0"/>
        <v>1</v>
      </c>
      <c r="D17" s="3">
        <f t="shared" si="1"/>
        <v>0</v>
      </c>
      <c r="E17" s="2">
        <v>0</v>
      </c>
      <c r="F17" s="2">
        <f t="shared" si="2"/>
        <v>1</v>
      </c>
      <c r="G17" s="3">
        <f t="shared" si="3"/>
        <v>0</v>
      </c>
      <c r="H17" s="2">
        <v>0</v>
      </c>
      <c r="I17" s="2">
        <f t="shared" si="4"/>
        <v>1</v>
      </c>
      <c r="J17" s="3">
        <f t="shared" si="5"/>
        <v>0</v>
      </c>
      <c r="K17" s="2">
        <f t="shared" si="6"/>
        <v>0</v>
      </c>
      <c r="L17" s="2">
        <f t="shared" si="7"/>
        <v>1</v>
      </c>
      <c r="M17" s="3">
        <f t="shared" si="8"/>
        <v>0</v>
      </c>
      <c r="O17" s="4">
        <v>41439</v>
      </c>
      <c r="P17" s="6">
        <v>0</v>
      </c>
      <c r="Q17" s="2">
        <f t="shared" si="9"/>
        <v>1</v>
      </c>
      <c r="R17" s="3">
        <f t="shared" si="10"/>
        <v>0</v>
      </c>
      <c r="S17" s="5">
        <v>0</v>
      </c>
      <c r="T17" s="2">
        <f t="shared" si="11"/>
        <v>1</v>
      </c>
      <c r="U17" s="3">
        <f t="shared" si="12"/>
        <v>0</v>
      </c>
      <c r="V17" s="5">
        <v>0</v>
      </c>
      <c r="W17" s="2">
        <f t="shared" si="13"/>
        <v>1</v>
      </c>
      <c r="X17" s="3">
        <f t="shared" si="14"/>
        <v>0</v>
      </c>
      <c r="Y17" s="2">
        <v>0</v>
      </c>
      <c r="Z17" s="2">
        <f t="shared" si="15"/>
        <v>1</v>
      </c>
      <c r="AA17" s="3">
        <f t="shared" si="16"/>
        <v>0</v>
      </c>
    </row>
    <row r="18" spans="1:27" x14ac:dyDescent="0.3">
      <c r="A18" s="4">
        <v>41061</v>
      </c>
      <c r="B18" s="2">
        <v>0</v>
      </c>
      <c r="C18" s="2">
        <f t="shared" si="0"/>
        <v>1</v>
      </c>
      <c r="D18" s="3">
        <f t="shared" si="1"/>
        <v>0</v>
      </c>
      <c r="E18" s="2">
        <v>0</v>
      </c>
      <c r="F18" s="2">
        <f t="shared" si="2"/>
        <v>1</v>
      </c>
      <c r="G18" s="3">
        <f t="shared" si="3"/>
        <v>0</v>
      </c>
      <c r="H18" s="2">
        <v>0</v>
      </c>
      <c r="I18" s="2">
        <f t="shared" si="4"/>
        <v>1</v>
      </c>
      <c r="J18" s="3">
        <f t="shared" si="5"/>
        <v>0</v>
      </c>
      <c r="K18" s="2">
        <f t="shared" si="6"/>
        <v>0</v>
      </c>
      <c r="L18" s="2">
        <f t="shared" si="7"/>
        <v>1</v>
      </c>
      <c r="M18" s="3">
        <f t="shared" si="8"/>
        <v>0</v>
      </c>
      <c r="O18" s="4">
        <v>41444</v>
      </c>
      <c r="P18" s="6">
        <v>0</v>
      </c>
      <c r="Q18" s="2">
        <f t="shared" si="9"/>
        <v>1</v>
      </c>
      <c r="R18" s="3">
        <f t="shared" si="10"/>
        <v>0</v>
      </c>
      <c r="S18" s="5">
        <v>0</v>
      </c>
      <c r="T18" s="2">
        <f t="shared" si="11"/>
        <v>1</v>
      </c>
      <c r="U18" s="3">
        <f t="shared" si="12"/>
        <v>0</v>
      </c>
      <c r="V18" s="5">
        <v>0</v>
      </c>
      <c r="W18" s="2">
        <f t="shared" si="13"/>
        <v>1</v>
      </c>
      <c r="X18" s="3">
        <f t="shared" si="14"/>
        <v>0</v>
      </c>
      <c r="Y18" s="2">
        <v>0</v>
      </c>
      <c r="Z18" s="2">
        <f t="shared" si="15"/>
        <v>1</v>
      </c>
      <c r="AA18" s="3">
        <f t="shared" si="16"/>
        <v>0</v>
      </c>
    </row>
    <row r="19" spans="1:27" x14ac:dyDescent="0.3">
      <c r="A19" s="4">
        <v>41066</v>
      </c>
      <c r="B19" s="2">
        <v>0</v>
      </c>
      <c r="C19" s="2">
        <f t="shared" si="0"/>
        <v>1</v>
      </c>
      <c r="D19" s="3">
        <f t="shared" si="1"/>
        <v>0</v>
      </c>
      <c r="E19" s="2">
        <v>0</v>
      </c>
      <c r="F19" s="2">
        <f t="shared" si="2"/>
        <v>1</v>
      </c>
      <c r="G19" s="3">
        <f t="shared" si="3"/>
        <v>0</v>
      </c>
      <c r="H19" s="2">
        <v>0</v>
      </c>
      <c r="I19" s="2">
        <f t="shared" si="4"/>
        <v>1</v>
      </c>
      <c r="J19" s="3">
        <f t="shared" si="5"/>
        <v>0</v>
      </c>
      <c r="K19" s="2">
        <f t="shared" si="6"/>
        <v>0</v>
      </c>
      <c r="L19" s="2">
        <f t="shared" si="7"/>
        <v>1</v>
      </c>
      <c r="M19" s="3">
        <f t="shared" si="8"/>
        <v>0</v>
      </c>
      <c r="O19" s="4">
        <v>41445</v>
      </c>
      <c r="P19" s="6">
        <v>0</v>
      </c>
      <c r="Q19" s="2">
        <f t="shared" si="9"/>
        <v>1</v>
      </c>
      <c r="R19" s="3">
        <f t="shared" si="10"/>
        <v>0</v>
      </c>
      <c r="S19" s="5">
        <v>0</v>
      </c>
      <c r="T19" s="2">
        <f t="shared" si="11"/>
        <v>1</v>
      </c>
      <c r="U19" s="3">
        <f t="shared" si="12"/>
        <v>0</v>
      </c>
      <c r="V19" s="5">
        <v>0</v>
      </c>
      <c r="W19" s="2">
        <f t="shared" si="13"/>
        <v>1</v>
      </c>
      <c r="X19" s="3">
        <f t="shared" si="14"/>
        <v>0</v>
      </c>
      <c r="Y19" s="2">
        <v>0</v>
      </c>
      <c r="Z19" s="2">
        <f t="shared" si="15"/>
        <v>1</v>
      </c>
      <c r="AA19" s="3">
        <f t="shared" si="16"/>
        <v>0</v>
      </c>
    </row>
    <row r="20" spans="1:27" x14ac:dyDescent="0.3">
      <c r="A20" s="4">
        <v>41067</v>
      </c>
      <c r="B20" s="2">
        <v>0</v>
      </c>
      <c r="C20" s="2">
        <f t="shared" si="0"/>
        <v>1</v>
      </c>
      <c r="D20" s="3">
        <f t="shared" si="1"/>
        <v>0</v>
      </c>
      <c r="E20" s="2">
        <v>0</v>
      </c>
      <c r="F20" s="2">
        <f t="shared" si="2"/>
        <v>1</v>
      </c>
      <c r="G20" s="3">
        <f t="shared" si="3"/>
        <v>0</v>
      </c>
      <c r="H20" s="2">
        <v>0</v>
      </c>
      <c r="I20" s="2">
        <f t="shared" si="4"/>
        <v>1</v>
      </c>
      <c r="J20" s="3">
        <f t="shared" si="5"/>
        <v>0</v>
      </c>
      <c r="K20" s="2">
        <f t="shared" si="6"/>
        <v>0</v>
      </c>
      <c r="L20" s="2">
        <f t="shared" si="7"/>
        <v>1</v>
      </c>
      <c r="M20" s="3">
        <f t="shared" si="8"/>
        <v>0</v>
      </c>
      <c r="O20" s="4">
        <v>41453</v>
      </c>
      <c r="P20" s="6">
        <v>0</v>
      </c>
      <c r="Q20" s="2">
        <f t="shared" si="9"/>
        <v>1</v>
      </c>
      <c r="R20" s="3">
        <f t="shared" si="10"/>
        <v>0</v>
      </c>
      <c r="S20" s="5">
        <v>0</v>
      </c>
      <c r="T20" s="2">
        <f t="shared" si="11"/>
        <v>1</v>
      </c>
      <c r="U20" s="3">
        <f t="shared" si="12"/>
        <v>0</v>
      </c>
      <c r="V20" s="5">
        <v>0</v>
      </c>
      <c r="W20" s="2">
        <f t="shared" si="13"/>
        <v>1</v>
      </c>
      <c r="X20" s="3">
        <f t="shared" si="14"/>
        <v>0</v>
      </c>
      <c r="Y20" s="2">
        <v>0</v>
      </c>
      <c r="Z20" s="2">
        <f t="shared" si="15"/>
        <v>1</v>
      </c>
      <c r="AA20" s="3">
        <f t="shared" si="16"/>
        <v>0</v>
      </c>
    </row>
    <row r="21" spans="1:27" x14ac:dyDescent="0.3">
      <c r="A21" s="4">
        <v>41074</v>
      </c>
      <c r="B21" s="2">
        <v>0</v>
      </c>
      <c r="C21" s="2">
        <f t="shared" si="0"/>
        <v>1</v>
      </c>
      <c r="D21" s="3">
        <f t="shared" si="1"/>
        <v>0</v>
      </c>
      <c r="E21" s="2">
        <v>0</v>
      </c>
      <c r="F21" s="2">
        <f t="shared" si="2"/>
        <v>1</v>
      </c>
      <c r="G21" s="3">
        <f t="shared" si="3"/>
        <v>0</v>
      </c>
      <c r="H21" s="2">
        <v>0</v>
      </c>
      <c r="I21" s="2">
        <f t="shared" si="4"/>
        <v>1</v>
      </c>
      <c r="J21" s="3">
        <f t="shared" si="5"/>
        <v>0</v>
      </c>
      <c r="K21" s="2">
        <f t="shared" si="6"/>
        <v>0</v>
      </c>
      <c r="L21" s="2">
        <f t="shared" si="7"/>
        <v>1</v>
      </c>
      <c r="M21" s="3">
        <f t="shared" si="8"/>
        <v>0</v>
      </c>
      <c r="O21" s="4">
        <v>41454</v>
      </c>
      <c r="P21" s="6">
        <v>0</v>
      </c>
      <c r="Q21" s="2">
        <f t="shared" si="9"/>
        <v>1</v>
      </c>
      <c r="R21" s="3">
        <f t="shared" si="10"/>
        <v>0</v>
      </c>
      <c r="S21" s="5">
        <v>0</v>
      </c>
      <c r="T21" s="2">
        <f t="shared" si="11"/>
        <v>1</v>
      </c>
      <c r="U21" s="3">
        <f t="shared" si="12"/>
        <v>0</v>
      </c>
      <c r="V21" s="5">
        <v>0</v>
      </c>
      <c r="W21" s="2">
        <f t="shared" si="13"/>
        <v>1</v>
      </c>
      <c r="X21" s="3">
        <f t="shared" si="14"/>
        <v>0</v>
      </c>
      <c r="Y21" s="2">
        <v>0</v>
      </c>
      <c r="Z21" s="2">
        <f t="shared" si="15"/>
        <v>1</v>
      </c>
      <c r="AA21" s="3">
        <f t="shared" si="16"/>
        <v>0</v>
      </c>
    </row>
    <row r="22" spans="1:27" x14ac:dyDescent="0.3">
      <c r="A22" s="4">
        <v>41075</v>
      </c>
      <c r="B22" s="2">
        <v>0</v>
      </c>
      <c r="C22" s="2">
        <f t="shared" si="0"/>
        <v>1</v>
      </c>
      <c r="D22" s="3">
        <f t="shared" si="1"/>
        <v>0</v>
      </c>
      <c r="E22" s="2">
        <v>0</v>
      </c>
      <c r="F22" s="2">
        <f t="shared" si="2"/>
        <v>1</v>
      </c>
      <c r="G22" s="3">
        <f t="shared" si="3"/>
        <v>0</v>
      </c>
      <c r="H22" s="2">
        <v>0</v>
      </c>
      <c r="I22" s="2">
        <f t="shared" si="4"/>
        <v>1</v>
      </c>
      <c r="J22" s="3">
        <f t="shared" si="5"/>
        <v>0</v>
      </c>
      <c r="K22" s="2">
        <f t="shared" si="6"/>
        <v>0</v>
      </c>
      <c r="L22" s="2">
        <f t="shared" si="7"/>
        <v>1</v>
      </c>
      <c r="M22" s="3">
        <f t="shared" si="8"/>
        <v>0</v>
      </c>
      <c r="O22" s="4">
        <v>41460</v>
      </c>
      <c r="P22" s="6">
        <v>0</v>
      </c>
      <c r="Q22" s="2">
        <f t="shared" si="9"/>
        <v>1</v>
      </c>
      <c r="R22" s="3">
        <f t="shared" si="10"/>
        <v>0</v>
      </c>
      <c r="S22" s="5">
        <v>0</v>
      </c>
      <c r="T22" s="2">
        <f t="shared" si="11"/>
        <v>1</v>
      </c>
      <c r="U22" s="3">
        <f t="shared" si="12"/>
        <v>0</v>
      </c>
      <c r="V22" s="5">
        <v>0</v>
      </c>
      <c r="W22" s="2">
        <f t="shared" si="13"/>
        <v>1</v>
      </c>
      <c r="X22" s="3">
        <f t="shared" si="14"/>
        <v>0</v>
      </c>
      <c r="Y22" s="2">
        <v>0</v>
      </c>
      <c r="Z22" s="2">
        <f t="shared" si="15"/>
        <v>1</v>
      </c>
      <c r="AA22" s="3">
        <f t="shared" si="16"/>
        <v>0</v>
      </c>
    </row>
    <row r="23" spans="1:27" x14ac:dyDescent="0.3">
      <c r="A23" s="4">
        <v>41082</v>
      </c>
      <c r="B23" s="2">
        <v>0</v>
      </c>
      <c r="C23" s="2">
        <f t="shared" si="0"/>
        <v>1</v>
      </c>
      <c r="D23" s="3">
        <f t="shared" si="1"/>
        <v>0</v>
      </c>
      <c r="E23" s="2">
        <v>0</v>
      </c>
      <c r="F23" s="2">
        <f t="shared" si="2"/>
        <v>1</v>
      </c>
      <c r="G23" s="3">
        <f t="shared" si="3"/>
        <v>0</v>
      </c>
      <c r="H23" s="2">
        <v>0</v>
      </c>
      <c r="I23" s="2">
        <f t="shared" si="4"/>
        <v>1</v>
      </c>
      <c r="J23" s="3">
        <f t="shared" si="5"/>
        <v>0</v>
      </c>
      <c r="K23" s="2">
        <f t="shared" si="6"/>
        <v>0</v>
      </c>
      <c r="L23" s="2">
        <f t="shared" si="7"/>
        <v>1</v>
      </c>
      <c r="M23" s="3">
        <f t="shared" si="8"/>
        <v>0</v>
      </c>
      <c r="O23" s="4">
        <v>41381</v>
      </c>
      <c r="P23" s="6">
        <v>0</v>
      </c>
      <c r="Q23" s="2">
        <f t="shared" si="9"/>
        <v>1</v>
      </c>
      <c r="R23" s="3">
        <f t="shared" si="10"/>
        <v>0</v>
      </c>
      <c r="S23" s="5">
        <v>0</v>
      </c>
      <c r="T23" s="2">
        <f t="shared" si="11"/>
        <v>1</v>
      </c>
      <c r="U23" s="3">
        <f t="shared" si="12"/>
        <v>0</v>
      </c>
      <c r="V23" s="5">
        <v>0</v>
      </c>
      <c r="W23" s="2">
        <f t="shared" si="13"/>
        <v>1</v>
      </c>
      <c r="X23" s="3">
        <f t="shared" si="14"/>
        <v>0</v>
      </c>
      <c r="Y23" s="2">
        <v>0</v>
      </c>
      <c r="Z23" s="2">
        <f t="shared" si="15"/>
        <v>1</v>
      </c>
      <c r="AA23" s="3">
        <f t="shared" si="16"/>
        <v>0</v>
      </c>
    </row>
    <row r="24" spans="1:27" x14ac:dyDescent="0.3">
      <c r="A24" s="4">
        <v>40999</v>
      </c>
      <c r="B24" s="2">
        <v>0</v>
      </c>
      <c r="C24" s="2">
        <f t="shared" si="0"/>
        <v>1</v>
      </c>
      <c r="D24" s="3">
        <f t="shared" si="1"/>
        <v>0</v>
      </c>
      <c r="E24" s="2">
        <v>0</v>
      </c>
      <c r="F24" s="2">
        <f t="shared" si="2"/>
        <v>1</v>
      </c>
      <c r="G24" s="3">
        <f t="shared" si="3"/>
        <v>0</v>
      </c>
      <c r="H24" s="2">
        <v>0</v>
      </c>
      <c r="I24" s="2">
        <f t="shared" si="4"/>
        <v>1</v>
      </c>
      <c r="J24" s="3">
        <f t="shared" si="5"/>
        <v>0</v>
      </c>
      <c r="K24" s="2">
        <f t="shared" si="6"/>
        <v>0</v>
      </c>
      <c r="L24" s="2">
        <f t="shared" si="7"/>
        <v>1</v>
      </c>
      <c r="M24" s="3">
        <f t="shared" si="8"/>
        <v>0</v>
      </c>
      <c r="O24" s="4">
        <v>41389</v>
      </c>
      <c r="P24" s="6">
        <v>0</v>
      </c>
      <c r="Q24" s="2">
        <f t="shared" si="9"/>
        <v>1</v>
      </c>
      <c r="R24" s="3">
        <f t="shared" si="10"/>
        <v>0</v>
      </c>
      <c r="S24" s="5">
        <v>0</v>
      </c>
      <c r="T24" s="2">
        <f t="shared" si="11"/>
        <v>1</v>
      </c>
      <c r="U24" s="3">
        <f t="shared" si="12"/>
        <v>0</v>
      </c>
      <c r="V24" s="5">
        <v>0</v>
      </c>
      <c r="W24" s="2">
        <f t="shared" si="13"/>
        <v>1</v>
      </c>
      <c r="X24" s="3">
        <f t="shared" si="14"/>
        <v>0</v>
      </c>
      <c r="Y24" s="2">
        <v>0</v>
      </c>
      <c r="Z24" s="2">
        <f t="shared" si="15"/>
        <v>1</v>
      </c>
      <c r="AA24" s="3">
        <f t="shared" si="16"/>
        <v>0</v>
      </c>
    </row>
    <row r="25" spans="1:27" x14ac:dyDescent="0.3">
      <c r="A25" s="4">
        <v>41000</v>
      </c>
      <c r="B25" s="2">
        <v>290</v>
      </c>
      <c r="C25" s="2">
        <f t="shared" si="0"/>
        <v>291</v>
      </c>
      <c r="D25" s="3">
        <f t="shared" si="1"/>
        <v>5.6733232671714928</v>
      </c>
      <c r="E25" s="2">
        <v>252</v>
      </c>
      <c r="F25" s="2">
        <f t="shared" si="2"/>
        <v>253</v>
      </c>
      <c r="G25" s="3">
        <f t="shared" si="3"/>
        <v>5.5333894887275203</v>
      </c>
      <c r="H25" s="2">
        <v>37</v>
      </c>
      <c r="I25" s="2">
        <f t="shared" si="4"/>
        <v>38</v>
      </c>
      <c r="J25" s="3">
        <f t="shared" si="5"/>
        <v>3.6375861597263857</v>
      </c>
      <c r="K25" s="2">
        <f t="shared" si="6"/>
        <v>289</v>
      </c>
      <c r="L25" s="2">
        <f t="shared" si="7"/>
        <v>290</v>
      </c>
      <c r="M25" s="3">
        <f t="shared" si="8"/>
        <v>5.6698809229805196</v>
      </c>
      <c r="O25" s="4">
        <v>41396</v>
      </c>
      <c r="P25" s="6">
        <v>0</v>
      </c>
      <c r="Q25" s="2">
        <f t="shared" si="9"/>
        <v>1</v>
      </c>
      <c r="R25" s="3">
        <f t="shared" si="10"/>
        <v>0</v>
      </c>
      <c r="S25" s="5">
        <v>0</v>
      </c>
      <c r="T25" s="2">
        <f t="shared" si="11"/>
        <v>1</v>
      </c>
      <c r="U25" s="3">
        <f t="shared" si="12"/>
        <v>0</v>
      </c>
      <c r="V25" s="5">
        <v>0</v>
      </c>
      <c r="W25" s="2">
        <f t="shared" si="13"/>
        <v>1</v>
      </c>
      <c r="X25" s="3">
        <f t="shared" si="14"/>
        <v>0</v>
      </c>
      <c r="Y25" s="2">
        <v>0</v>
      </c>
      <c r="Z25" s="2">
        <f t="shared" si="15"/>
        <v>1</v>
      </c>
      <c r="AA25" s="3">
        <f t="shared" si="16"/>
        <v>0</v>
      </c>
    </row>
    <row r="26" spans="1:27" x14ac:dyDescent="0.3">
      <c r="A26" s="4">
        <v>41004</v>
      </c>
      <c r="B26" s="2">
        <v>1519</v>
      </c>
      <c r="C26" s="2">
        <f t="shared" si="0"/>
        <v>1520</v>
      </c>
      <c r="D26" s="3">
        <f t="shared" si="1"/>
        <v>7.3264656138403224</v>
      </c>
      <c r="E26" s="2">
        <v>12</v>
      </c>
      <c r="F26" s="2">
        <f t="shared" si="2"/>
        <v>13</v>
      </c>
      <c r="G26" s="3">
        <f t="shared" si="3"/>
        <v>2.5649493574615367</v>
      </c>
      <c r="H26" s="2">
        <v>0</v>
      </c>
      <c r="I26" s="2">
        <f t="shared" si="4"/>
        <v>1</v>
      </c>
      <c r="J26" s="3">
        <f t="shared" si="5"/>
        <v>0</v>
      </c>
      <c r="K26" s="2">
        <f t="shared" si="6"/>
        <v>12</v>
      </c>
      <c r="L26" s="2">
        <f t="shared" si="7"/>
        <v>13</v>
      </c>
      <c r="M26" s="3">
        <f t="shared" si="8"/>
        <v>2.5649493574615367</v>
      </c>
      <c r="O26" s="4">
        <v>41401</v>
      </c>
      <c r="P26" s="6">
        <v>5138</v>
      </c>
      <c r="Q26" s="2">
        <f t="shared" si="9"/>
        <v>5139</v>
      </c>
      <c r="R26" s="3">
        <f t="shared" si="10"/>
        <v>8.5446137869922296</v>
      </c>
      <c r="S26" s="5">
        <v>330</v>
      </c>
      <c r="T26" s="2">
        <f t="shared" si="11"/>
        <v>331</v>
      </c>
      <c r="U26" s="3">
        <f t="shared" si="12"/>
        <v>5.8021183753770629</v>
      </c>
      <c r="V26" s="5">
        <v>564</v>
      </c>
      <c r="W26" s="2">
        <f t="shared" si="13"/>
        <v>565</v>
      </c>
      <c r="X26" s="3">
        <f t="shared" si="14"/>
        <v>6.3368257311464413</v>
      </c>
      <c r="Y26" s="2">
        <v>894</v>
      </c>
      <c r="Z26" s="2">
        <f t="shared" si="15"/>
        <v>895</v>
      </c>
      <c r="AA26" s="3">
        <f t="shared" si="16"/>
        <v>6.7968237182748554</v>
      </c>
    </row>
    <row r="27" spans="1:27" x14ac:dyDescent="0.3">
      <c r="A27" s="4">
        <v>41005</v>
      </c>
      <c r="B27" s="2">
        <v>874</v>
      </c>
      <c r="C27" s="2">
        <f t="shared" si="0"/>
        <v>875</v>
      </c>
      <c r="D27" s="3">
        <f t="shared" si="1"/>
        <v>6.7742238863576141</v>
      </c>
      <c r="E27" s="2">
        <v>51</v>
      </c>
      <c r="F27" s="2">
        <f t="shared" si="2"/>
        <v>52</v>
      </c>
      <c r="G27" s="3">
        <f t="shared" si="3"/>
        <v>3.9512437185814275</v>
      </c>
      <c r="H27" s="2">
        <v>3</v>
      </c>
      <c r="I27" s="2">
        <f t="shared" si="4"/>
        <v>4</v>
      </c>
      <c r="J27" s="3">
        <f t="shared" si="5"/>
        <v>1.3862943611198906</v>
      </c>
      <c r="K27" s="2">
        <f t="shared" si="6"/>
        <v>54</v>
      </c>
      <c r="L27" s="2">
        <f t="shared" si="7"/>
        <v>55</v>
      </c>
      <c r="M27" s="3">
        <f t="shared" si="8"/>
        <v>4.0073331852324712</v>
      </c>
      <c r="O27" s="4">
        <v>41402</v>
      </c>
      <c r="P27" s="6">
        <v>12924</v>
      </c>
      <c r="Q27" s="2">
        <f t="shared" si="9"/>
        <v>12925</v>
      </c>
      <c r="R27" s="3">
        <f t="shared" si="10"/>
        <v>9.4669186993766292</v>
      </c>
      <c r="S27" s="5">
        <v>113</v>
      </c>
      <c r="T27" s="2">
        <f t="shared" si="11"/>
        <v>114</v>
      </c>
      <c r="U27" s="3">
        <f t="shared" si="12"/>
        <v>4.7361984483944957</v>
      </c>
      <c r="V27" s="5">
        <v>297</v>
      </c>
      <c r="W27" s="2">
        <f t="shared" si="13"/>
        <v>298</v>
      </c>
      <c r="X27" s="3">
        <f t="shared" si="14"/>
        <v>5.6970934865054046</v>
      </c>
      <c r="Y27" s="2">
        <v>410</v>
      </c>
      <c r="Z27" s="2">
        <f t="shared" si="15"/>
        <v>411</v>
      </c>
      <c r="AA27" s="3">
        <f t="shared" si="16"/>
        <v>6.0185932144962342</v>
      </c>
    </row>
    <row r="28" spans="1:27" x14ac:dyDescent="0.3">
      <c r="A28" s="4">
        <v>41011</v>
      </c>
      <c r="B28" s="2">
        <v>11</v>
      </c>
      <c r="C28" s="2">
        <f t="shared" si="0"/>
        <v>12</v>
      </c>
      <c r="D28" s="3">
        <f t="shared" si="1"/>
        <v>2.4849066497880004</v>
      </c>
      <c r="E28" s="2">
        <v>12</v>
      </c>
      <c r="F28" s="2">
        <f t="shared" si="2"/>
        <v>13</v>
      </c>
      <c r="G28" s="3">
        <f t="shared" si="3"/>
        <v>2.5649493574615367</v>
      </c>
      <c r="H28" s="2">
        <v>0</v>
      </c>
      <c r="I28" s="2">
        <f t="shared" si="4"/>
        <v>1</v>
      </c>
      <c r="J28" s="3">
        <f t="shared" si="5"/>
        <v>0</v>
      </c>
      <c r="K28" s="2">
        <f t="shared" si="6"/>
        <v>12</v>
      </c>
      <c r="L28" s="2">
        <f t="shared" si="7"/>
        <v>13</v>
      </c>
      <c r="M28" s="3">
        <f t="shared" si="8"/>
        <v>2.5649493574615367</v>
      </c>
      <c r="O28" s="4">
        <v>41408</v>
      </c>
      <c r="P28" s="6">
        <v>3632</v>
      </c>
      <c r="Q28" s="2">
        <f t="shared" si="9"/>
        <v>3633</v>
      </c>
      <c r="R28" s="3">
        <f t="shared" si="10"/>
        <v>8.1978140322212028</v>
      </c>
      <c r="S28" s="5">
        <v>100</v>
      </c>
      <c r="T28" s="2">
        <f t="shared" si="11"/>
        <v>101</v>
      </c>
      <c r="U28" s="3">
        <f t="shared" si="12"/>
        <v>4.6151205168412597</v>
      </c>
      <c r="V28" s="5">
        <v>89</v>
      </c>
      <c r="W28" s="2">
        <f t="shared" si="13"/>
        <v>90</v>
      </c>
      <c r="X28" s="3">
        <f t="shared" si="14"/>
        <v>4.499809670330265</v>
      </c>
      <c r="Y28" s="2">
        <v>189</v>
      </c>
      <c r="Z28" s="2">
        <f t="shared" si="15"/>
        <v>190</v>
      </c>
      <c r="AA28" s="3">
        <f t="shared" si="16"/>
        <v>5.2470240721604862</v>
      </c>
    </row>
    <row r="29" spans="1:27" x14ac:dyDescent="0.3">
      <c r="A29" s="4">
        <v>41012</v>
      </c>
      <c r="B29" s="2">
        <v>39</v>
      </c>
      <c r="C29" s="2">
        <f t="shared" si="0"/>
        <v>40</v>
      </c>
      <c r="D29" s="3">
        <f t="shared" si="1"/>
        <v>3.6888794541139363</v>
      </c>
      <c r="E29" s="2">
        <v>0</v>
      </c>
      <c r="F29" s="2">
        <f t="shared" si="2"/>
        <v>1</v>
      </c>
      <c r="G29" s="3">
        <f t="shared" si="3"/>
        <v>0</v>
      </c>
      <c r="H29" s="2">
        <v>0</v>
      </c>
      <c r="I29" s="2">
        <f t="shared" si="4"/>
        <v>1</v>
      </c>
      <c r="J29" s="3">
        <f t="shared" si="5"/>
        <v>0</v>
      </c>
      <c r="K29" s="2">
        <f t="shared" si="6"/>
        <v>0</v>
      </c>
      <c r="L29" s="2">
        <f t="shared" si="7"/>
        <v>1</v>
      </c>
      <c r="M29" s="3">
        <f t="shared" si="8"/>
        <v>0</v>
      </c>
      <c r="O29" s="4">
        <v>41411</v>
      </c>
      <c r="P29" s="6">
        <v>3840</v>
      </c>
      <c r="Q29" s="2">
        <f t="shared" si="9"/>
        <v>3841</v>
      </c>
      <c r="R29" s="3">
        <f t="shared" si="10"/>
        <v>8.2534880283459042</v>
      </c>
      <c r="S29" s="5">
        <v>9</v>
      </c>
      <c r="T29" s="2">
        <f t="shared" si="11"/>
        <v>10</v>
      </c>
      <c r="U29" s="3">
        <f t="shared" si="12"/>
        <v>2.3025850929940459</v>
      </c>
      <c r="V29" s="5">
        <v>0</v>
      </c>
      <c r="W29" s="2">
        <f t="shared" si="13"/>
        <v>1</v>
      </c>
      <c r="X29" s="3">
        <f t="shared" si="14"/>
        <v>0</v>
      </c>
      <c r="Y29" s="2">
        <v>9</v>
      </c>
      <c r="Z29" s="2">
        <f t="shared" si="15"/>
        <v>10</v>
      </c>
      <c r="AA29" s="3">
        <f t="shared" si="16"/>
        <v>2.3025850929940459</v>
      </c>
    </row>
    <row r="30" spans="1:27" x14ac:dyDescent="0.3">
      <c r="A30" s="4">
        <v>41017</v>
      </c>
      <c r="B30" s="2">
        <v>0</v>
      </c>
      <c r="C30" s="2">
        <f t="shared" si="0"/>
        <v>1</v>
      </c>
      <c r="D30" s="3">
        <f t="shared" si="1"/>
        <v>0</v>
      </c>
      <c r="E30" s="2">
        <v>0</v>
      </c>
      <c r="F30" s="2">
        <f t="shared" si="2"/>
        <v>1</v>
      </c>
      <c r="G30" s="3">
        <f t="shared" si="3"/>
        <v>0</v>
      </c>
      <c r="H30" s="2">
        <v>0</v>
      </c>
      <c r="I30" s="2">
        <f t="shared" si="4"/>
        <v>1</v>
      </c>
      <c r="J30" s="3">
        <f t="shared" si="5"/>
        <v>0</v>
      </c>
      <c r="K30" s="2">
        <f t="shared" si="6"/>
        <v>0</v>
      </c>
      <c r="L30" s="2">
        <f t="shared" si="7"/>
        <v>1</v>
      </c>
      <c r="M30" s="3">
        <f t="shared" si="8"/>
        <v>0</v>
      </c>
      <c r="O30" s="4">
        <v>41416</v>
      </c>
      <c r="P30" s="6">
        <v>919</v>
      </c>
      <c r="Q30" s="2">
        <f t="shared" si="9"/>
        <v>920</v>
      </c>
      <c r="R30" s="3">
        <f t="shared" si="10"/>
        <v>6.8243736700430864</v>
      </c>
      <c r="S30" s="5">
        <v>30</v>
      </c>
      <c r="T30" s="2">
        <f t="shared" si="11"/>
        <v>31</v>
      </c>
      <c r="U30" s="3">
        <f t="shared" si="12"/>
        <v>3.4339872044851463</v>
      </c>
      <c r="V30" s="5">
        <v>1</v>
      </c>
      <c r="W30" s="2">
        <f t="shared" si="13"/>
        <v>2</v>
      </c>
      <c r="X30" s="3">
        <f t="shared" si="14"/>
        <v>0.69314718055994529</v>
      </c>
      <c r="Y30" s="2">
        <v>31</v>
      </c>
      <c r="Z30" s="2">
        <f t="shared" si="15"/>
        <v>32</v>
      </c>
      <c r="AA30" s="3">
        <f t="shared" si="16"/>
        <v>3.4657359027997265</v>
      </c>
    </row>
    <row r="31" spans="1:27" x14ac:dyDescent="0.3">
      <c r="A31" s="4">
        <v>41021</v>
      </c>
      <c r="B31" s="2">
        <v>14</v>
      </c>
      <c r="C31" s="2">
        <f t="shared" si="0"/>
        <v>15</v>
      </c>
      <c r="D31" s="3">
        <f t="shared" si="1"/>
        <v>2.7080502011022101</v>
      </c>
      <c r="E31" s="2">
        <v>1</v>
      </c>
      <c r="F31" s="2">
        <f t="shared" si="2"/>
        <v>2</v>
      </c>
      <c r="G31" s="3">
        <f t="shared" si="3"/>
        <v>0.69314718055994529</v>
      </c>
      <c r="H31" s="2">
        <v>0</v>
      </c>
      <c r="I31" s="2">
        <f t="shared" si="4"/>
        <v>1</v>
      </c>
      <c r="J31" s="3">
        <f t="shared" si="5"/>
        <v>0</v>
      </c>
      <c r="K31" s="2">
        <f t="shared" si="6"/>
        <v>1</v>
      </c>
      <c r="L31" s="2">
        <f t="shared" si="7"/>
        <v>2</v>
      </c>
      <c r="M31" s="3">
        <f t="shared" si="8"/>
        <v>0.69314718055994529</v>
      </c>
      <c r="O31" s="4">
        <v>41419</v>
      </c>
      <c r="P31" s="6">
        <v>671</v>
      </c>
      <c r="Q31" s="2">
        <f t="shared" si="9"/>
        <v>672</v>
      </c>
      <c r="R31" s="3">
        <f t="shared" si="10"/>
        <v>6.5102583405231496</v>
      </c>
      <c r="S31" s="5">
        <v>1</v>
      </c>
      <c r="T31" s="2">
        <f t="shared" si="11"/>
        <v>2</v>
      </c>
      <c r="U31" s="3">
        <f t="shared" si="12"/>
        <v>0.69314718055994529</v>
      </c>
      <c r="V31" s="5">
        <v>0</v>
      </c>
      <c r="W31" s="2">
        <f t="shared" si="13"/>
        <v>1</v>
      </c>
      <c r="X31" s="3">
        <f t="shared" si="14"/>
        <v>0</v>
      </c>
      <c r="Y31" s="2">
        <v>1</v>
      </c>
      <c r="Z31" s="2">
        <f t="shared" si="15"/>
        <v>2</v>
      </c>
      <c r="AA31" s="3">
        <f t="shared" si="16"/>
        <v>0.69314718055994529</v>
      </c>
    </row>
    <row r="32" spans="1:27" x14ac:dyDescent="0.3">
      <c r="A32" s="4">
        <v>41027</v>
      </c>
      <c r="B32" s="2">
        <v>1</v>
      </c>
      <c r="C32" s="2">
        <f t="shared" si="0"/>
        <v>2</v>
      </c>
      <c r="D32" s="3">
        <f t="shared" si="1"/>
        <v>0.69314718055994529</v>
      </c>
      <c r="E32" s="2">
        <v>0</v>
      </c>
      <c r="F32" s="2">
        <f t="shared" si="2"/>
        <v>1</v>
      </c>
      <c r="G32" s="3">
        <f t="shared" si="3"/>
        <v>0</v>
      </c>
      <c r="H32" s="2">
        <v>0</v>
      </c>
      <c r="I32" s="2">
        <f t="shared" si="4"/>
        <v>1</v>
      </c>
      <c r="J32" s="3">
        <f t="shared" si="5"/>
        <v>0</v>
      </c>
      <c r="K32" s="2">
        <f t="shared" si="6"/>
        <v>0</v>
      </c>
      <c r="L32" s="2">
        <f t="shared" si="7"/>
        <v>1</v>
      </c>
      <c r="M32" s="3">
        <f t="shared" si="8"/>
        <v>0</v>
      </c>
      <c r="O32" s="4">
        <v>41420</v>
      </c>
      <c r="P32" s="6">
        <v>108</v>
      </c>
      <c r="Q32" s="2">
        <f t="shared" si="9"/>
        <v>109</v>
      </c>
      <c r="R32" s="3">
        <f t="shared" si="10"/>
        <v>4.6913478822291435</v>
      </c>
      <c r="S32" s="5">
        <v>0</v>
      </c>
      <c r="T32" s="2">
        <f t="shared" si="11"/>
        <v>1</v>
      </c>
      <c r="U32" s="3">
        <f t="shared" si="12"/>
        <v>0</v>
      </c>
      <c r="V32" s="5">
        <v>0</v>
      </c>
      <c r="W32" s="2">
        <f t="shared" si="13"/>
        <v>1</v>
      </c>
      <c r="X32" s="3">
        <f t="shared" si="14"/>
        <v>0</v>
      </c>
      <c r="Y32" s="2">
        <v>0</v>
      </c>
      <c r="Z32" s="2">
        <f t="shared" si="15"/>
        <v>1</v>
      </c>
      <c r="AA32" s="3">
        <f t="shared" si="16"/>
        <v>0</v>
      </c>
    </row>
    <row r="33" spans="1:27" x14ac:dyDescent="0.3">
      <c r="A33" s="4">
        <v>41030</v>
      </c>
      <c r="B33" s="2">
        <v>6</v>
      </c>
      <c r="C33" s="2">
        <f t="shared" si="0"/>
        <v>7</v>
      </c>
      <c r="D33" s="3">
        <f t="shared" si="1"/>
        <v>1.9459101490553132</v>
      </c>
      <c r="E33" s="2">
        <v>0</v>
      </c>
      <c r="F33" s="2">
        <f t="shared" si="2"/>
        <v>1</v>
      </c>
      <c r="G33" s="3">
        <f t="shared" si="3"/>
        <v>0</v>
      </c>
      <c r="H33" s="2">
        <v>0</v>
      </c>
      <c r="I33" s="2">
        <f t="shared" si="4"/>
        <v>1</v>
      </c>
      <c r="J33" s="3">
        <f t="shared" si="5"/>
        <v>0</v>
      </c>
      <c r="K33" s="2">
        <f t="shared" si="6"/>
        <v>0</v>
      </c>
      <c r="L33" s="2">
        <f t="shared" si="7"/>
        <v>1</v>
      </c>
      <c r="M33" s="3">
        <f t="shared" si="8"/>
        <v>0</v>
      </c>
      <c r="O33" s="4">
        <v>41426</v>
      </c>
      <c r="P33" s="6">
        <v>136</v>
      </c>
      <c r="Q33" s="2">
        <f t="shared" si="9"/>
        <v>137</v>
      </c>
      <c r="R33" s="3">
        <f t="shared" si="10"/>
        <v>4.9199809258281251</v>
      </c>
      <c r="S33" s="5">
        <v>0</v>
      </c>
      <c r="T33" s="2">
        <f t="shared" si="11"/>
        <v>1</v>
      </c>
      <c r="U33" s="3">
        <f t="shared" si="12"/>
        <v>0</v>
      </c>
      <c r="V33" s="5">
        <v>0</v>
      </c>
      <c r="W33" s="2">
        <f t="shared" si="13"/>
        <v>1</v>
      </c>
      <c r="X33" s="3">
        <f t="shared" si="14"/>
        <v>0</v>
      </c>
      <c r="Y33" s="2">
        <v>0</v>
      </c>
      <c r="Z33" s="2">
        <f t="shared" si="15"/>
        <v>1</v>
      </c>
      <c r="AA33" s="3">
        <f t="shared" si="16"/>
        <v>0</v>
      </c>
    </row>
    <row r="34" spans="1:27" x14ac:dyDescent="0.3">
      <c r="A34" s="4">
        <v>41039</v>
      </c>
      <c r="B34" s="2">
        <v>1</v>
      </c>
      <c r="C34" s="2">
        <f t="shared" si="0"/>
        <v>2</v>
      </c>
      <c r="D34" s="3">
        <f t="shared" si="1"/>
        <v>0.69314718055994529</v>
      </c>
      <c r="E34" s="2">
        <v>0</v>
      </c>
      <c r="F34" s="2">
        <f t="shared" si="2"/>
        <v>1</v>
      </c>
      <c r="G34" s="3">
        <f t="shared" si="3"/>
        <v>0</v>
      </c>
      <c r="H34" s="2">
        <v>0</v>
      </c>
      <c r="I34" s="2">
        <f t="shared" si="4"/>
        <v>1</v>
      </c>
      <c r="J34" s="3">
        <f t="shared" si="5"/>
        <v>0</v>
      </c>
      <c r="K34" s="2">
        <f t="shared" si="6"/>
        <v>0</v>
      </c>
      <c r="L34" s="2">
        <f t="shared" si="7"/>
        <v>1</v>
      </c>
      <c r="M34" s="3">
        <f t="shared" si="8"/>
        <v>0</v>
      </c>
      <c r="O34" s="4">
        <v>41427</v>
      </c>
      <c r="P34" s="6">
        <v>68</v>
      </c>
      <c r="Q34" s="2">
        <f t="shared" si="9"/>
        <v>69</v>
      </c>
      <c r="R34" s="3">
        <f t="shared" si="10"/>
        <v>4.2341065045972597</v>
      </c>
      <c r="S34" s="5">
        <v>0</v>
      </c>
      <c r="T34" s="2">
        <f t="shared" si="11"/>
        <v>1</v>
      </c>
      <c r="U34" s="3">
        <f t="shared" si="12"/>
        <v>0</v>
      </c>
      <c r="V34" s="5">
        <v>0</v>
      </c>
      <c r="W34" s="2">
        <f t="shared" si="13"/>
        <v>1</v>
      </c>
      <c r="X34" s="3">
        <f t="shared" si="14"/>
        <v>0</v>
      </c>
      <c r="Y34" s="2">
        <v>0</v>
      </c>
      <c r="Z34" s="2">
        <f t="shared" si="15"/>
        <v>1</v>
      </c>
      <c r="AA34" s="3">
        <f t="shared" si="16"/>
        <v>0</v>
      </c>
    </row>
    <row r="35" spans="1:27" x14ac:dyDescent="0.3">
      <c r="A35" s="4">
        <v>41040</v>
      </c>
      <c r="B35" s="2">
        <v>0</v>
      </c>
      <c r="C35" s="2">
        <f t="shared" ref="C35:C66" si="17">B35+1</f>
        <v>1</v>
      </c>
      <c r="D35" s="3">
        <f t="shared" ref="D35:D66" si="18">LN(C35)</f>
        <v>0</v>
      </c>
      <c r="E35" s="2">
        <v>0</v>
      </c>
      <c r="F35" s="2">
        <f t="shared" ref="F35:F66" si="19">E35+1</f>
        <v>1</v>
      </c>
      <c r="G35" s="3">
        <f t="shared" ref="G35:G66" si="20">LN(F35)</f>
        <v>0</v>
      </c>
      <c r="H35" s="2">
        <v>0</v>
      </c>
      <c r="I35" s="2">
        <f t="shared" ref="I35:I66" si="21">H35+1</f>
        <v>1</v>
      </c>
      <c r="J35" s="3">
        <f t="shared" ref="J35:J66" si="22">LN(I35)</f>
        <v>0</v>
      </c>
      <c r="K35" s="2">
        <f t="shared" ref="K35:K66" si="23">E35+H35</f>
        <v>0</v>
      </c>
      <c r="L35" s="2">
        <f t="shared" ref="L35:L66" si="24">K35+1</f>
        <v>1</v>
      </c>
      <c r="M35" s="3">
        <f t="shared" ref="M35:M66" si="25">LN(L35)</f>
        <v>0</v>
      </c>
      <c r="O35" s="4">
        <v>41432</v>
      </c>
      <c r="P35" s="6">
        <v>1</v>
      </c>
      <c r="Q35" s="2">
        <f t="shared" ref="Q35:Q66" si="26">P35+1</f>
        <v>2</v>
      </c>
      <c r="R35" s="3">
        <f t="shared" ref="R35:R66" si="27">LN(Q35)</f>
        <v>0.69314718055994529</v>
      </c>
      <c r="S35" s="5">
        <v>0</v>
      </c>
      <c r="T35" s="2">
        <f t="shared" ref="T35:T66" si="28">S35+1</f>
        <v>1</v>
      </c>
      <c r="U35" s="3">
        <f t="shared" ref="U35:U66" si="29">LN(T35)</f>
        <v>0</v>
      </c>
      <c r="V35" s="5">
        <v>0</v>
      </c>
      <c r="W35" s="2">
        <f t="shared" ref="W35:W66" si="30">V35+1</f>
        <v>1</v>
      </c>
      <c r="X35" s="3">
        <f t="shared" ref="X35:X66" si="31">LN(W35)</f>
        <v>0</v>
      </c>
      <c r="Y35" s="2">
        <v>0</v>
      </c>
      <c r="Z35" s="2">
        <f t="shared" ref="Z35:Z66" si="32">Y35+1</f>
        <v>1</v>
      </c>
      <c r="AA35" s="3">
        <f t="shared" ref="AA35:AA66" si="33">LN(Z35)</f>
        <v>0</v>
      </c>
    </row>
    <row r="36" spans="1:27" x14ac:dyDescent="0.3">
      <c r="A36" s="4">
        <v>41046</v>
      </c>
      <c r="B36" s="2">
        <v>0</v>
      </c>
      <c r="C36" s="2">
        <f t="shared" si="17"/>
        <v>1</v>
      </c>
      <c r="D36" s="3">
        <f t="shared" si="18"/>
        <v>0</v>
      </c>
      <c r="E36" s="2">
        <v>0</v>
      </c>
      <c r="F36" s="2">
        <f t="shared" si="19"/>
        <v>1</v>
      </c>
      <c r="G36" s="3">
        <f t="shared" si="20"/>
        <v>0</v>
      </c>
      <c r="H36" s="2">
        <v>0</v>
      </c>
      <c r="I36" s="2">
        <f t="shared" si="21"/>
        <v>1</v>
      </c>
      <c r="J36" s="3">
        <f t="shared" si="22"/>
        <v>0</v>
      </c>
      <c r="K36" s="2">
        <f t="shared" si="23"/>
        <v>0</v>
      </c>
      <c r="L36" s="2">
        <f t="shared" si="24"/>
        <v>1</v>
      </c>
      <c r="M36" s="3">
        <f t="shared" si="25"/>
        <v>0</v>
      </c>
      <c r="O36" s="4">
        <v>41437</v>
      </c>
      <c r="P36" s="6">
        <v>0</v>
      </c>
      <c r="Q36" s="2">
        <f t="shared" si="26"/>
        <v>1</v>
      </c>
      <c r="R36" s="3">
        <f t="shared" si="27"/>
        <v>0</v>
      </c>
      <c r="S36" s="5">
        <v>0</v>
      </c>
      <c r="T36" s="2">
        <f t="shared" si="28"/>
        <v>1</v>
      </c>
      <c r="U36" s="3">
        <f t="shared" si="29"/>
        <v>0</v>
      </c>
      <c r="V36" s="5">
        <v>0</v>
      </c>
      <c r="W36" s="2">
        <f t="shared" si="30"/>
        <v>1</v>
      </c>
      <c r="X36" s="3">
        <f t="shared" si="31"/>
        <v>0</v>
      </c>
      <c r="Y36" s="2">
        <v>0</v>
      </c>
      <c r="Z36" s="2">
        <f t="shared" si="32"/>
        <v>1</v>
      </c>
      <c r="AA36" s="3">
        <f t="shared" si="33"/>
        <v>0</v>
      </c>
    </row>
    <row r="37" spans="1:27" x14ac:dyDescent="0.3">
      <c r="A37" s="4">
        <v>41047</v>
      </c>
      <c r="B37" s="2">
        <v>0</v>
      </c>
      <c r="C37" s="2">
        <f t="shared" si="17"/>
        <v>1</v>
      </c>
      <c r="D37" s="3">
        <f t="shared" si="18"/>
        <v>0</v>
      </c>
      <c r="E37" s="2">
        <v>0</v>
      </c>
      <c r="F37" s="2">
        <f t="shared" si="19"/>
        <v>1</v>
      </c>
      <c r="G37" s="3">
        <f t="shared" si="20"/>
        <v>0</v>
      </c>
      <c r="H37" s="2">
        <v>0</v>
      </c>
      <c r="I37" s="2">
        <f t="shared" si="21"/>
        <v>1</v>
      </c>
      <c r="J37" s="3">
        <f t="shared" si="22"/>
        <v>0</v>
      </c>
      <c r="K37" s="2">
        <f t="shared" si="23"/>
        <v>0</v>
      </c>
      <c r="L37" s="2">
        <f t="shared" si="24"/>
        <v>1</v>
      </c>
      <c r="M37" s="3">
        <f t="shared" si="25"/>
        <v>0</v>
      </c>
      <c r="O37" s="4">
        <v>41439</v>
      </c>
      <c r="P37" s="6">
        <v>0</v>
      </c>
      <c r="Q37" s="2">
        <f t="shared" si="26"/>
        <v>1</v>
      </c>
      <c r="R37" s="3">
        <f t="shared" si="27"/>
        <v>0</v>
      </c>
      <c r="S37" s="5">
        <v>0</v>
      </c>
      <c r="T37" s="2">
        <f t="shared" si="28"/>
        <v>1</v>
      </c>
      <c r="U37" s="3">
        <f t="shared" si="29"/>
        <v>0</v>
      </c>
      <c r="V37" s="5">
        <v>0</v>
      </c>
      <c r="W37" s="2">
        <f t="shared" si="30"/>
        <v>1</v>
      </c>
      <c r="X37" s="3">
        <f t="shared" si="31"/>
        <v>0</v>
      </c>
      <c r="Y37" s="2">
        <v>0</v>
      </c>
      <c r="Z37" s="2">
        <f t="shared" si="32"/>
        <v>1</v>
      </c>
      <c r="AA37" s="3">
        <f t="shared" si="33"/>
        <v>0</v>
      </c>
    </row>
    <row r="38" spans="1:27" x14ac:dyDescent="0.3">
      <c r="A38" s="4">
        <v>41055</v>
      </c>
      <c r="B38" s="2">
        <v>0</v>
      </c>
      <c r="C38" s="2">
        <f t="shared" si="17"/>
        <v>1</v>
      </c>
      <c r="D38" s="3">
        <f t="shared" si="18"/>
        <v>0</v>
      </c>
      <c r="E38" s="2">
        <v>0</v>
      </c>
      <c r="F38" s="2">
        <f t="shared" si="19"/>
        <v>1</v>
      </c>
      <c r="G38" s="3">
        <f t="shared" si="20"/>
        <v>0</v>
      </c>
      <c r="H38" s="2">
        <v>0</v>
      </c>
      <c r="I38" s="2">
        <f t="shared" si="21"/>
        <v>1</v>
      </c>
      <c r="J38" s="3">
        <f t="shared" si="22"/>
        <v>0</v>
      </c>
      <c r="K38" s="2">
        <f t="shared" si="23"/>
        <v>0</v>
      </c>
      <c r="L38" s="2">
        <f t="shared" si="24"/>
        <v>1</v>
      </c>
      <c r="M38" s="3">
        <f t="shared" si="25"/>
        <v>0</v>
      </c>
      <c r="O38" s="4">
        <v>41444</v>
      </c>
      <c r="P38" s="6">
        <v>0</v>
      </c>
      <c r="Q38" s="2">
        <f t="shared" si="26"/>
        <v>1</v>
      </c>
      <c r="R38" s="3">
        <f t="shared" si="27"/>
        <v>0</v>
      </c>
      <c r="S38" s="5">
        <v>0</v>
      </c>
      <c r="T38" s="2">
        <f t="shared" si="28"/>
        <v>1</v>
      </c>
      <c r="U38" s="3">
        <f t="shared" si="29"/>
        <v>0</v>
      </c>
      <c r="V38" s="5">
        <v>0</v>
      </c>
      <c r="W38" s="2">
        <f t="shared" si="30"/>
        <v>1</v>
      </c>
      <c r="X38" s="3">
        <f t="shared" si="31"/>
        <v>0</v>
      </c>
      <c r="Y38" s="2">
        <v>0</v>
      </c>
      <c r="Z38" s="2">
        <f t="shared" si="32"/>
        <v>1</v>
      </c>
      <c r="AA38" s="3">
        <f t="shared" si="33"/>
        <v>0</v>
      </c>
    </row>
    <row r="39" spans="1:27" x14ac:dyDescent="0.3">
      <c r="A39" s="4">
        <v>41060</v>
      </c>
      <c r="B39" s="2">
        <v>0</v>
      </c>
      <c r="C39" s="2">
        <f t="shared" si="17"/>
        <v>1</v>
      </c>
      <c r="D39" s="3">
        <f t="shared" si="18"/>
        <v>0</v>
      </c>
      <c r="E39" s="2">
        <v>0</v>
      </c>
      <c r="F39" s="2">
        <f t="shared" si="19"/>
        <v>1</v>
      </c>
      <c r="G39" s="3">
        <f t="shared" si="20"/>
        <v>0</v>
      </c>
      <c r="H39" s="2">
        <v>0</v>
      </c>
      <c r="I39" s="2">
        <f t="shared" si="21"/>
        <v>1</v>
      </c>
      <c r="J39" s="3">
        <f t="shared" si="22"/>
        <v>0</v>
      </c>
      <c r="K39" s="2">
        <f t="shared" si="23"/>
        <v>0</v>
      </c>
      <c r="L39" s="2">
        <f t="shared" si="24"/>
        <v>1</v>
      </c>
      <c r="M39" s="3">
        <f t="shared" si="25"/>
        <v>0</v>
      </c>
      <c r="O39" s="4">
        <v>41445</v>
      </c>
      <c r="P39" s="6">
        <v>0</v>
      </c>
      <c r="Q39" s="2">
        <f t="shared" si="26"/>
        <v>1</v>
      </c>
      <c r="R39" s="3">
        <f t="shared" si="27"/>
        <v>0</v>
      </c>
      <c r="S39" s="5">
        <v>0</v>
      </c>
      <c r="T39" s="2">
        <f t="shared" si="28"/>
        <v>1</v>
      </c>
      <c r="U39" s="3">
        <f t="shared" si="29"/>
        <v>0</v>
      </c>
      <c r="V39" s="5">
        <v>0</v>
      </c>
      <c r="W39" s="2">
        <f t="shared" si="30"/>
        <v>1</v>
      </c>
      <c r="X39" s="3">
        <f t="shared" si="31"/>
        <v>0</v>
      </c>
      <c r="Y39" s="2">
        <v>0</v>
      </c>
      <c r="Z39" s="2">
        <f t="shared" si="32"/>
        <v>1</v>
      </c>
      <c r="AA39" s="3">
        <f t="shared" si="33"/>
        <v>0</v>
      </c>
    </row>
    <row r="40" spans="1:27" x14ac:dyDescent="0.3">
      <c r="A40" s="4">
        <v>41061</v>
      </c>
      <c r="B40" s="2">
        <v>0</v>
      </c>
      <c r="C40" s="2">
        <f t="shared" si="17"/>
        <v>1</v>
      </c>
      <c r="D40" s="3">
        <f t="shared" si="18"/>
        <v>0</v>
      </c>
      <c r="E40" s="2">
        <v>0</v>
      </c>
      <c r="F40" s="2">
        <f t="shared" si="19"/>
        <v>1</v>
      </c>
      <c r="G40" s="3">
        <f t="shared" si="20"/>
        <v>0</v>
      </c>
      <c r="H40" s="2">
        <v>0</v>
      </c>
      <c r="I40" s="2">
        <f t="shared" si="21"/>
        <v>1</v>
      </c>
      <c r="J40" s="3">
        <f t="shared" si="22"/>
        <v>0</v>
      </c>
      <c r="K40" s="2">
        <f t="shared" si="23"/>
        <v>0</v>
      </c>
      <c r="L40" s="2">
        <f t="shared" si="24"/>
        <v>1</v>
      </c>
      <c r="M40" s="3">
        <f t="shared" si="25"/>
        <v>0</v>
      </c>
      <c r="O40" s="4">
        <v>41454</v>
      </c>
      <c r="P40" s="6">
        <v>0</v>
      </c>
      <c r="Q40" s="2">
        <f t="shared" si="26"/>
        <v>1</v>
      </c>
      <c r="R40" s="3">
        <f t="shared" si="27"/>
        <v>0</v>
      </c>
      <c r="S40" s="5">
        <v>0</v>
      </c>
      <c r="T40" s="2">
        <f t="shared" si="28"/>
        <v>1</v>
      </c>
      <c r="U40" s="3">
        <f t="shared" si="29"/>
        <v>0</v>
      </c>
      <c r="V40" s="5">
        <v>0</v>
      </c>
      <c r="W40" s="2">
        <f t="shared" si="30"/>
        <v>1</v>
      </c>
      <c r="X40" s="3">
        <f t="shared" si="31"/>
        <v>0</v>
      </c>
      <c r="Y40" s="2">
        <v>0</v>
      </c>
      <c r="Z40" s="2">
        <f t="shared" si="32"/>
        <v>1</v>
      </c>
      <c r="AA40" s="3">
        <f t="shared" si="33"/>
        <v>0</v>
      </c>
    </row>
    <row r="41" spans="1:27" x14ac:dyDescent="0.3">
      <c r="A41" s="4">
        <v>41066</v>
      </c>
      <c r="B41" s="2">
        <v>0</v>
      </c>
      <c r="C41" s="2">
        <f t="shared" si="17"/>
        <v>1</v>
      </c>
      <c r="D41" s="3">
        <f t="shared" si="18"/>
        <v>0</v>
      </c>
      <c r="E41" s="2">
        <v>0</v>
      </c>
      <c r="F41" s="2">
        <f t="shared" si="19"/>
        <v>1</v>
      </c>
      <c r="G41" s="3">
        <f t="shared" si="20"/>
        <v>0</v>
      </c>
      <c r="H41" s="2">
        <v>0</v>
      </c>
      <c r="I41" s="2">
        <f t="shared" si="21"/>
        <v>1</v>
      </c>
      <c r="J41" s="3">
        <f t="shared" si="22"/>
        <v>0</v>
      </c>
      <c r="K41" s="2">
        <f t="shared" si="23"/>
        <v>0</v>
      </c>
      <c r="L41" s="2">
        <f t="shared" si="24"/>
        <v>1</v>
      </c>
      <c r="M41" s="3">
        <f t="shared" si="25"/>
        <v>0</v>
      </c>
      <c r="O41" s="4">
        <v>41460</v>
      </c>
      <c r="P41" s="6">
        <v>0</v>
      </c>
      <c r="Q41" s="2">
        <f t="shared" si="26"/>
        <v>1</v>
      </c>
      <c r="R41" s="3">
        <f t="shared" si="27"/>
        <v>0</v>
      </c>
      <c r="S41" s="5">
        <v>0</v>
      </c>
      <c r="T41" s="2">
        <f t="shared" si="28"/>
        <v>1</v>
      </c>
      <c r="U41" s="3">
        <f t="shared" si="29"/>
        <v>0</v>
      </c>
      <c r="V41" s="5">
        <v>0</v>
      </c>
      <c r="W41" s="2">
        <f t="shared" si="30"/>
        <v>1</v>
      </c>
      <c r="X41" s="3">
        <f t="shared" si="31"/>
        <v>0</v>
      </c>
      <c r="Y41" s="2">
        <v>0</v>
      </c>
      <c r="Z41" s="2">
        <f t="shared" si="32"/>
        <v>1</v>
      </c>
      <c r="AA41" s="3">
        <f t="shared" si="33"/>
        <v>0</v>
      </c>
    </row>
    <row r="42" spans="1:27" x14ac:dyDescent="0.3">
      <c r="A42" s="4">
        <v>41067</v>
      </c>
      <c r="B42" s="2">
        <v>0</v>
      </c>
      <c r="C42" s="2">
        <f t="shared" si="17"/>
        <v>1</v>
      </c>
      <c r="D42" s="3">
        <f t="shared" si="18"/>
        <v>0</v>
      </c>
      <c r="E42" s="2">
        <v>0</v>
      </c>
      <c r="F42" s="2">
        <f t="shared" si="19"/>
        <v>1</v>
      </c>
      <c r="G42" s="3">
        <f t="shared" si="20"/>
        <v>0</v>
      </c>
      <c r="H42" s="2">
        <v>0</v>
      </c>
      <c r="I42" s="2">
        <f t="shared" si="21"/>
        <v>1</v>
      </c>
      <c r="J42" s="3">
        <f t="shared" si="22"/>
        <v>0</v>
      </c>
      <c r="K42" s="2">
        <f t="shared" si="23"/>
        <v>0</v>
      </c>
      <c r="L42" s="2">
        <f t="shared" si="24"/>
        <v>1</v>
      </c>
      <c r="M42" s="3">
        <f t="shared" si="25"/>
        <v>0</v>
      </c>
      <c r="O42" s="4">
        <v>41385</v>
      </c>
      <c r="P42" s="6">
        <v>0</v>
      </c>
      <c r="Q42" s="2">
        <f t="shared" si="26"/>
        <v>1</v>
      </c>
      <c r="R42" s="3">
        <f t="shared" si="27"/>
        <v>0</v>
      </c>
      <c r="S42" s="5">
        <v>0</v>
      </c>
      <c r="T42" s="2">
        <f t="shared" si="28"/>
        <v>1</v>
      </c>
      <c r="U42" s="3">
        <f t="shared" si="29"/>
        <v>0</v>
      </c>
      <c r="V42" s="5">
        <v>0</v>
      </c>
      <c r="W42" s="2">
        <f t="shared" si="30"/>
        <v>1</v>
      </c>
      <c r="X42" s="3">
        <f t="shared" si="31"/>
        <v>0</v>
      </c>
      <c r="Y42" s="2">
        <v>0</v>
      </c>
      <c r="Z42" s="2">
        <f t="shared" si="32"/>
        <v>1</v>
      </c>
      <c r="AA42" s="3">
        <f t="shared" si="33"/>
        <v>0</v>
      </c>
    </row>
    <row r="43" spans="1:27" x14ac:dyDescent="0.3">
      <c r="A43" s="4">
        <v>41074</v>
      </c>
      <c r="B43" s="2">
        <v>0</v>
      </c>
      <c r="C43" s="2">
        <f t="shared" si="17"/>
        <v>1</v>
      </c>
      <c r="D43" s="3">
        <f t="shared" si="18"/>
        <v>0</v>
      </c>
      <c r="E43" s="2">
        <v>0</v>
      </c>
      <c r="F43" s="2">
        <f t="shared" si="19"/>
        <v>1</v>
      </c>
      <c r="G43" s="3">
        <f t="shared" si="20"/>
        <v>0</v>
      </c>
      <c r="H43" s="2">
        <v>0</v>
      </c>
      <c r="I43" s="2">
        <f t="shared" si="21"/>
        <v>1</v>
      </c>
      <c r="J43" s="3">
        <f t="shared" si="22"/>
        <v>0</v>
      </c>
      <c r="K43" s="2">
        <f t="shared" si="23"/>
        <v>0</v>
      </c>
      <c r="L43" s="2">
        <f t="shared" si="24"/>
        <v>1</v>
      </c>
      <c r="M43" s="3">
        <f t="shared" si="25"/>
        <v>0</v>
      </c>
      <c r="O43" s="4">
        <v>41389</v>
      </c>
      <c r="P43" s="6">
        <v>0</v>
      </c>
      <c r="Q43" s="2">
        <f t="shared" si="26"/>
        <v>1</v>
      </c>
      <c r="R43" s="3">
        <f t="shared" si="27"/>
        <v>0</v>
      </c>
      <c r="S43" s="5">
        <v>0</v>
      </c>
      <c r="T43" s="2">
        <f t="shared" si="28"/>
        <v>1</v>
      </c>
      <c r="U43" s="3">
        <f t="shared" si="29"/>
        <v>0</v>
      </c>
      <c r="V43" s="5">
        <v>0</v>
      </c>
      <c r="W43" s="2">
        <f t="shared" si="30"/>
        <v>1</v>
      </c>
      <c r="X43" s="3">
        <f t="shared" si="31"/>
        <v>0</v>
      </c>
      <c r="Y43" s="2">
        <v>0</v>
      </c>
      <c r="Z43" s="2">
        <f t="shared" si="32"/>
        <v>1</v>
      </c>
      <c r="AA43" s="3">
        <f t="shared" si="33"/>
        <v>0</v>
      </c>
    </row>
    <row r="44" spans="1:27" x14ac:dyDescent="0.3">
      <c r="A44" s="4">
        <v>41075</v>
      </c>
      <c r="B44" s="2">
        <v>0</v>
      </c>
      <c r="C44" s="2">
        <f t="shared" si="17"/>
        <v>1</v>
      </c>
      <c r="D44" s="3">
        <f t="shared" si="18"/>
        <v>0</v>
      </c>
      <c r="E44" s="2">
        <v>0</v>
      </c>
      <c r="F44" s="2">
        <f t="shared" si="19"/>
        <v>1</v>
      </c>
      <c r="G44" s="3">
        <f t="shared" si="20"/>
        <v>0</v>
      </c>
      <c r="H44" s="2">
        <v>0</v>
      </c>
      <c r="I44" s="2">
        <f t="shared" si="21"/>
        <v>1</v>
      </c>
      <c r="J44" s="3">
        <f t="shared" si="22"/>
        <v>0</v>
      </c>
      <c r="K44" s="2">
        <f t="shared" si="23"/>
        <v>0</v>
      </c>
      <c r="L44" s="2">
        <f t="shared" si="24"/>
        <v>1</v>
      </c>
      <c r="M44" s="3">
        <f t="shared" si="25"/>
        <v>0</v>
      </c>
      <c r="O44" s="4">
        <v>41392</v>
      </c>
      <c r="P44" s="6">
        <v>0</v>
      </c>
      <c r="Q44" s="2">
        <f t="shared" si="26"/>
        <v>1</v>
      </c>
      <c r="R44" s="3">
        <f t="shared" si="27"/>
        <v>0</v>
      </c>
      <c r="S44" s="5">
        <v>0</v>
      </c>
      <c r="T44" s="2">
        <f t="shared" si="28"/>
        <v>1</v>
      </c>
      <c r="U44" s="3">
        <f t="shared" si="29"/>
        <v>0</v>
      </c>
      <c r="V44" s="5">
        <v>0</v>
      </c>
      <c r="W44" s="2">
        <f t="shared" si="30"/>
        <v>1</v>
      </c>
      <c r="X44" s="3">
        <f t="shared" si="31"/>
        <v>0</v>
      </c>
      <c r="Y44" s="2">
        <v>0</v>
      </c>
      <c r="Z44" s="2">
        <f t="shared" si="32"/>
        <v>1</v>
      </c>
      <c r="AA44" s="3">
        <f t="shared" si="33"/>
        <v>0</v>
      </c>
    </row>
    <row r="45" spans="1:27" x14ac:dyDescent="0.3">
      <c r="A45" s="4">
        <v>41082</v>
      </c>
      <c r="B45" s="2">
        <v>0</v>
      </c>
      <c r="C45" s="2">
        <f t="shared" si="17"/>
        <v>1</v>
      </c>
      <c r="D45" s="3">
        <f t="shared" si="18"/>
        <v>0</v>
      </c>
      <c r="E45" s="2">
        <v>0</v>
      </c>
      <c r="F45" s="2">
        <f t="shared" si="19"/>
        <v>1</v>
      </c>
      <c r="G45" s="3">
        <f t="shared" si="20"/>
        <v>0</v>
      </c>
      <c r="H45" s="2">
        <v>0</v>
      </c>
      <c r="I45" s="2">
        <f t="shared" si="21"/>
        <v>1</v>
      </c>
      <c r="J45" s="3">
        <f t="shared" si="22"/>
        <v>0</v>
      </c>
      <c r="K45" s="2">
        <f t="shared" si="23"/>
        <v>0</v>
      </c>
      <c r="L45" s="2">
        <f t="shared" si="24"/>
        <v>1</v>
      </c>
      <c r="M45" s="3">
        <f t="shared" si="25"/>
        <v>0</v>
      </c>
      <c r="O45" s="4">
        <v>41401</v>
      </c>
      <c r="P45" s="6">
        <v>6368</v>
      </c>
      <c r="Q45" s="2">
        <f t="shared" si="26"/>
        <v>6369</v>
      </c>
      <c r="R45" s="3">
        <f t="shared" si="27"/>
        <v>8.7591977503713654</v>
      </c>
      <c r="S45" s="5">
        <v>31</v>
      </c>
      <c r="T45" s="2">
        <f t="shared" si="28"/>
        <v>32</v>
      </c>
      <c r="U45" s="3">
        <f t="shared" si="29"/>
        <v>3.4657359027997265</v>
      </c>
      <c r="V45" s="5">
        <v>303</v>
      </c>
      <c r="W45" s="2">
        <f t="shared" si="30"/>
        <v>304</v>
      </c>
      <c r="X45" s="3">
        <f t="shared" si="31"/>
        <v>5.7170277014062219</v>
      </c>
      <c r="Y45" s="2">
        <v>334</v>
      </c>
      <c r="Z45" s="2">
        <f t="shared" si="32"/>
        <v>335</v>
      </c>
      <c r="AA45" s="3">
        <f t="shared" si="33"/>
        <v>5.8141305318250662</v>
      </c>
    </row>
    <row r="46" spans="1:27" x14ac:dyDescent="0.3">
      <c r="A46" s="4">
        <v>40999</v>
      </c>
      <c r="B46" s="2">
        <v>0</v>
      </c>
      <c r="C46" s="2">
        <f t="shared" si="17"/>
        <v>1</v>
      </c>
      <c r="D46" s="3">
        <f t="shared" si="18"/>
        <v>0</v>
      </c>
      <c r="E46" s="2">
        <v>0</v>
      </c>
      <c r="F46" s="2">
        <f t="shared" si="19"/>
        <v>1</v>
      </c>
      <c r="G46" s="3">
        <f t="shared" si="20"/>
        <v>0</v>
      </c>
      <c r="H46" s="2">
        <v>0</v>
      </c>
      <c r="I46" s="2">
        <f t="shared" si="21"/>
        <v>1</v>
      </c>
      <c r="J46" s="3">
        <f t="shared" si="22"/>
        <v>0</v>
      </c>
      <c r="K46" s="2">
        <f t="shared" si="23"/>
        <v>0</v>
      </c>
      <c r="L46" s="2">
        <f t="shared" si="24"/>
        <v>1</v>
      </c>
      <c r="M46" s="3">
        <f t="shared" si="25"/>
        <v>0</v>
      </c>
      <c r="O46" s="4">
        <v>41402</v>
      </c>
      <c r="P46" s="6">
        <v>39196</v>
      </c>
      <c r="Q46" s="2">
        <f t="shared" si="26"/>
        <v>39197</v>
      </c>
      <c r="R46" s="3">
        <f t="shared" si="27"/>
        <v>10.576355492237692</v>
      </c>
      <c r="S46" s="5">
        <v>355</v>
      </c>
      <c r="T46" s="2">
        <f t="shared" si="28"/>
        <v>356</v>
      </c>
      <c r="U46" s="3">
        <f t="shared" si="29"/>
        <v>5.8749307308520304</v>
      </c>
      <c r="V46" s="5">
        <v>139</v>
      </c>
      <c r="W46" s="2">
        <f t="shared" si="30"/>
        <v>140</v>
      </c>
      <c r="X46" s="3">
        <f t="shared" si="31"/>
        <v>4.9416424226093039</v>
      </c>
      <c r="Y46" s="2">
        <v>494</v>
      </c>
      <c r="Z46" s="2">
        <f t="shared" si="32"/>
        <v>495</v>
      </c>
      <c r="AA46" s="3">
        <f t="shared" si="33"/>
        <v>6.2045577625686903</v>
      </c>
    </row>
    <row r="47" spans="1:27" x14ac:dyDescent="0.3">
      <c r="A47" s="4">
        <v>41000</v>
      </c>
      <c r="B47" s="2">
        <v>67</v>
      </c>
      <c r="C47" s="2">
        <f t="shared" si="17"/>
        <v>68</v>
      </c>
      <c r="D47" s="3">
        <f t="shared" si="18"/>
        <v>4.219507705176107</v>
      </c>
      <c r="E47" s="2">
        <v>111</v>
      </c>
      <c r="F47" s="2">
        <f t="shared" si="19"/>
        <v>112</v>
      </c>
      <c r="G47" s="3">
        <f t="shared" si="20"/>
        <v>4.7184988712950942</v>
      </c>
      <c r="H47" s="2">
        <v>0</v>
      </c>
      <c r="I47" s="2">
        <f t="shared" si="21"/>
        <v>1</v>
      </c>
      <c r="J47" s="3">
        <f t="shared" si="22"/>
        <v>0</v>
      </c>
      <c r="K47" s="2">
        <f t="shared" si="23"/>
        <v>111</v>
      </c>
      <c r="L47" s="2">
        <f t="shared" si="24"/>
        <v>112</v>
      </c>
      <c r="M47" s="3">
        <f t="shared" si="25"/>
        <v>4.7184988712950942</v>
      </c>
      <c r="O47" s="4">
        <v>41408</v>
      </c>
      <c r="P47" s="6">
        <v>19187</v>
      </c>
      <c r="Q47" s="2">
        <f t="shared" si="26"/>
        <v>19188</v>
      </c>
      <c r="R47" s="3">
        <f t="shared" si="27"/>
        <v>9.8620403626219542</v>
      </c>
      <c r="S47" s="5">
        <v>78</v>
      </c>
      <c r="T47" s="2">
        <f t="shared" si="28"/>
        <v>79</v>
      </c>
      <c r="U47" s="3">
        <f t="shared" si="29"/>
        <v>4.3694478524670215</v>
      </c>
      <c r="V47" s="5">
        <v>194</v>
      </c>
      <c r="W47" s="2">
        <f t="shared" si="30"/>
        <v>195</v>
      </c>
      <c r="X47" s="3">
        <f t="shared" si="31"/>
        <v>5.2729995585637468</v>
      </c>
      <c r="Y47" s="2">
        <v>272</v>
      </c>
      <c r="Z47" s="2">
        <f t="shared" si="32"/>
        <v>273</v>
      </c>
      <c r="AA47" s="3">
        <f t="shared" si="33"/>
        <v>5.6094717951849598</v>
      </c>
    </row>
    <row r="48" spans="1:27" x14ac:dyDescent="0.3">
      <c r="A48" s="4">
        <v>41004</v>
      </c>
      <c r="B48" s="2">
        <v>2276</v>
      </c>
      <c r="C48" s="2">
        <f t="shared" si="17"/>
        <v>2277</v>
      </c>
      <c r="D48" s="3">
        <f t="shared" si="18"/>
        <v>7.7306140660637395</v>
      </c>
      <c r="E48" s="2">
        <v>142</v>
      </c>
      <c r="F48" s="2">
        <f t="shared" si="19"/>
        <v>143</v>
      </c>
      <c r="G48" s="3">
        <f t="shared" si="20"/>
        <v>4.962844630259907</v>
      </c>
      <c r="H48" s="2">
        <v>2</v>
      </c>
      <c r="I48" s="2">
        <f t="shared" si="21"/>
        <v>3</v>
      </c>
      <c r="J48" s="3">
        <f t="shared" si="22"/>
        <v>1.0986122886681098</v>
      </c>
      <c r="K48" s="2">
        <f t="shared" si="23"/>
        <v>144</v>
      </c>
      <c r="L48" s="2">
        <f t="shared" si="24"/>
        <v>145</v>
      </c>
      <c r="M48" s="3">
        <f t="shared" si="25"/>
        <v>4.9767337424205742</v>
      </c>
      <c r="O48" s="4">
        <v>41411</v>
      </c>
      <c r="P48" s="6">
        <v>16128</v>
      </c>
      <c r="Q48" s="2">
        <f t="shared" si="26"/>
        <v>16129</v>
      </c>
      <c r="R48" s="3">
        <f t="shared" si="27"/>
        <v>9.6883741729171824</v>
      </c>
      <c r="S48" s="5">
        <v>3</v>
      </c>
      <c r="T48" s="2">
        <f t="shared" si="28"/>
        <v>4</v>
      </c>
      <c r="U48" s="3">
        <f t="shared" si="29"/>
        <v>1.3862943611198906</v>
      </c>
      <c r="V48" s="5">
        <v>0</v>
      </c>
      <c r="W48" s="2">
        <f t="shared" si="30"/>
        <v>1</v>
      </c>
      <c r="X48" s="3">
        <f t="shared" si="31"/>
        <v>0</v>
      </c>
      <c r="Y48" s="2">
        <v>3</v>
      </c>
      <c r="Z48" s="2">
        <f t="shared" si="32"/>
        <v>4</v>
      </c>
      <c r="AA48" s="3">
        <f t="shared" si="33"/>
        <v>1.3862943611198906</v>
      </c>
    </row>
    <row r="49" spans="1:27" x14ac:dyDescent="0.3">
      <c r="A49" s="4">
        <v>41005</v>
      </c>
      <c r="B49" s="2">
        <v>764</v>
      </c>
      <c r="C49" s="2">
        <f t="shared" si="17"/>
        <v>765</v>
      </c>
      <c r="D49" s="3">
        <f t="shared" si="18"/>
        <v>6.6398758338265358</v>
      </c>
      <c r="E49" s="2">
        <v>65</v>
      </c>
      <c r="F49" s="2">
        <f t="shared" si="19"/>
        <v>66</v>
      </c>
      <c r="G49" s="3">
        <f t="shared" si="20"/>
        <v>4.1896547420264252</v>
      </c>
      <c r="H49" s="2">
        <v>1</v>
      </c>
      <c r="I49" s="2">
        <f t="shared" si="21"/>
        <v>2</v>
      </c>
      <c r="J49" s="3">
        <f t="shared" si="22"/>
        <v>0.69314718055994529</v>
      </c>
      <c r="K49" s="2">
        <f t="shared" si="23"/>
        <v>66</v>
      </c>
      <c r="L49" s="2">
        <f t="shared" si="24"/>
        <v>67</v>
      </c>
      <c r="M49" s="3">
        <f t="shared" si="25"/>
        <v>4.2046926193909657</v>
      </c>
      <c r="O49" s="4">
        <v>41416</v>
      </c>
      <c r="P49" s="6">
        <v>691</v>
      </c>
      <c r="Q49" s="2">
        <f t="shared" si="26"/>
        <v>692</v>
      </c>
      <c r="R49" s="3">
        <f t="shared" si="27"/>
        <v>6.5395859556176692</v>
      </c>
      <c r="S49" s="5">
        <v>39</v>
      </c>
      <c r="T49" s="2">
        <f t="shared" si="28"/>
        <v>40</v>
      </c>
      <c r="U49" s="3">
        <f t="shared" si="29"/>
        <v>3.6888794541139363</v>
      </c>
      <c r="V49" s="5">
        <v>1</v>
      </c>
      <c r="W49" s="2">
        <f t="shared" si="30"/>
        <v>2</v>
      </c>
      <c r="X49" s="3">
        <f t="shared" si="31"/>
        <v>0.69314718055994529</v>
      </c>
      <c r="Y49" s="2">
        <v>40</v>
      </c>
      <c r="Z49" s="2">
        <f t="shared" si="32"/>
        <v>41</v>
      </c>
      <c r="AA49" s="3">
        <f t="shared" si="33"/>
        <v>3.713572066704308</v>
      </c>
    </row>
    <row r="50" spans="1:27" x14ac:dyDescent="0.3">
      <c r="A50" s="4">
        <v>41011</v>
      </c>
      <c r="B50" s="7">
        <v>332</v>
      </c>
      <c r="C50" s="2">
        <f t="shared" si="17"/>
        <v>333</v>
      </c>
      <c r="D50" s="3">
        <f t="shared" si="18"/>
        <v>5.8081424899804439</v>
      </c>
      <c r="E50" s="2">
        <v>7</v>
      </c>
      <c r="F50" s="2">
        <f t="shared" si="19"/>
        <v>8</v>
      </c>
      <c r="G50" s="3">
        <f t="shared" si="20"/>
        <v>2.0794415416798357</v>
      </c>
      <c r="H50" s="2">
        <v>0</v>
      </c>
      <c r="I50" s="2">
        <f t="shared" si="21"/>
        <v>1</v>
      </c>
      <c r="J50" s="3">
        <f t="shared" si="22"/>
        <v>0</v>
      </c>
      <c r="K50" s="2">
        <f t="shared" si="23"/>
        <v>7</v>
      </c>
      <c r="L50" s="2">
        <f t="shared" si="24"/>
        <v>8</v>
      </c>
      <c r="M50" s="3">
        <f t="shared" si="25"/>
        <v>2.0794415416798357</v>
      </c>
      <c r="O50" s="4">
        <v>41419</v>
      </c>
      <c r="P50" s="6">
        <v>504</v>
      </c>
      <c r="Q50" s="2">
        <f t="shared" si="26"/>
        <v>505</v>
      </c>
      <c r="R50" s="3">
        <f t="shared" si="27"/>
        <v>6.2245584292753602</v>
      </c>
      <c r="S50" s="5">
        <v>14</v>
      </c>
      <c r="T50" s="2">
        <f t="shared" si="28"/>
        <v>15</v>
      </c>
      <c r="U50" s="3">
        <f t="shared" si="29"/>
        <v>2.7080502011022101</v>
      </c>
      <c r="V50" s="5">
        <v>0</v>
      </c>
      <c r="W50" s="2">
        <f t="shared" si="30"/>
        <v>1</v>
      </c>
      <c r="X50" s="3">
        <f t="shared" si="31"/>
        <v>0</v>
      </c>
      <c r="Y50" s="2">
        <v>14</v>
      </c>
      <c r="Z50" s="2">
        <f t="shared" si="32"/>
        <v>15</v>
      </c>
      <c r="AA50" s="3">
        <f t="shared" si="33"/>
        <v>2.7080502011022101</v>
      </c>
    </row>
    <row r="51" spans="1:27" x14ac:dyDescent="0.3">
      <c r="A51" s="4">
        <v>41012</v>
      </c>
      <c r="B51" s="2">
        <v>413</v>
      </c>
      <c r="C51" s="2">
        <f t="shared" si="17"/>
        <v>414</v>
      </c>
      <c r="D51" s="3">
        <f t="shared" si="18"/>
        <v>6.0258659738253142</v>
      </c>
      <c r="E51" s="2">
        <v>3</v>
      </c>
      <c r="F51" s="2">
        <f t="shared" si="19"/>
        <v>4</v>
      </c>
      <c r="G51" s="3">
        <f t="shared" si="20"/>
        <v>1.3862943611198906</v>
      </c>
      <c r="H51" s="2">
        <v>0</v>
      </c>
      <c r="I51" s="2">
        <f t="shared" si="21"/>
        <v>1</v>
      </c>
      <c r="J51" s="3">
        <f t="shared" si="22"/>
        <v>0</v>
      </c>
      <c r="K51" s="2">
        <f t="shared" si="23"/>
        <v>3</v>
      </c>
      <c r="L51" s="2">
        <f t="shared" si="24"/>
        <v>4</v>
      </c>
      <c r="M51" s="3">
        <f t="shared" si="25"/>
        <v>1.3862943611198906</v>
      </c>
      <c r="O51" s="4">
        <v>41420</v>
      </c>
      <c r="P51" s="6">
        <v>2832</v>
      </c>
      <c r="Q51" s="2">
        <f t="shared" si="26"/>
        <v>2833</v>
      </c>
      <c r="R51" s="3">
        <f t="shared" si="27"/>
        <v>7.9490914998305167</v>
      </c>
      <c r="S51" s="5">
        <v>23</v>
      </c>
      <c r="T51" s="2">
        <f t="shared" si="28"/>
        <v>24</v>
      </c>
      <c r="U51" s="3">
        <f t="shared" si="29"/>
        <v>3.1780538303479458</v>
      </c>
      <c r="V51" s="5">
        <v>1</v>
      </c>
      <c r="W51" s="2">
        <f t="shared" si="30"/>
        <v>2</v>
      </c>
      <c r="X51" s="3">
        <f t="shared" si="31"/>
        <v>0.69314718055994529</v>
      </c>
      <c r="Y51" s="2">
        <v>24</v>
      </c>
      <c r="Z51" s="2">
        <f t="shared" si="32"/>
        <v>25</v>
      </c>
      <c r="AA51" s="3">
        <f t="shared" si="33"/>
        <v>3.2188758248682006</v>
      </c>
    </row>
    <row r="52" spans="1:27" x14ac:dyDescent="0.3">
      <c r="A52" s="4">
        <v>41017</v>
      </c>
      <c r="B52" s="2">
        <v>110</v>
      </c>
      <c r="C52" s="2">
        <f t="shared" si="17"/>
        <v>111</v>
      </c>
      <c r="D52" s="3">
        <f t="shared" si="18"/>
        <v>4.7095302013123339</v>
      </c>
      <c r="E52" s="2">
        <v>3</v>
      </c>
      <c r="F52" s="2">
        <f t="shared" si="19"/>
        <v>4</v>
      </c>
      <c r="G52" s="3">
        <f t="shared" si="20"/>
        <v>1.3862943611198906</v>
      </c>
      <c r="H52" s="2">
        <v>0</v>
      </c>
      <c r="I52" s="2">
        <f t="shared" si="21"/>
        <v>1</v>
      </c>
      <c r="J52" s="3">
        <f t="shared" si="22"/>
        <v>0</v>
      </c>
      <c r="K52" s="2">
        <f t="shared" si="23"/>
        <v>3</v>
      </c>
      <c r="L52" s="2">
        <f t="shared" si="24"/>
        <v>4</v>
      </c>
      <c r="M52" s="3">
        <f t="shared" si="25"/>
        <v>1.3862943611198906</v>
      </c>
      <c r="O52" s="4">
        <v>41426</v>
      </c>
      <c r="P52" s="6">
        <v>30</v>
      </c>
      <c r="Q52" s="2">
        <f t="shared" si="26"/>
        <v>31</v>
      </c>
      <c r="R52" s="3">
        <f t="shared" si="27"/>
        <v>3.4339872044851463</v>
      </c>
      <c r="S52" s="5">
        <v>8</v>
      </c>
      <c r="T52" s="2">
        <f t="shared" si="28"/>
        <v>9</v>
      </c>
      <c r="U52" s="3">
        <f t="shared" si="29"/>
        <v>2.1972245773362196</v>
      </c>
      <c r="V52" s="5">
        <v>0</v>
      </c>
      <c r="W52" s="2">
        <f t="shared" si="30"/>
        <v>1</v>
      </c>
      <c r="X52" s="3">
        <f t="shared" si="31"/>
        <v>0</v>
      </c>
      <c r="Y52" s="2">
        <v>8</v>
      </c>
      <c r="Z52" s="2">
        <f t="shared" si="32"/>
        <v>9</v>
      </c>
      <c r="AA52" s="3">
        <f t="shared" si="33"/>
        <v>2.1972245773362196</v>
      </c>
    </row>
    <row r="53" spans="1:27" x14ac:dyDescent="0.3">
      <c r="A53" s="4">
        <v>41021</v>
      </c>
      <c r="B53" s="2">
        <v>123</v>
      </c>
      <c r="C53" s="2">
        <f t="shared" si="17"/>
        <v>124</v>
      </c>
      <c r="D53" s="3">
        <f t="shared" si="18"/>
        <v>4.8202815656050371</v>
      </c>
      <c r="E53" s="2">
        <v>0</v>
      </c>
      <c r="F53" s="2">
        <f t="shared" si="19"/>
        <v>1</v>
      </c>
      <c r="G53" s="3">
        <f t="shared" si="20"/>
        <v>0</v>
      </c>
      <c r="H53" s="2">
        <v>0</v>
      </c>
      <c r="I53" s="2">
        <f t="shared" si="21"/>
        <v>1</v>
      </c>
      <c r="J53" s="3">
        <f t="shared" si="22"/>
        <v>0</v>
      </c>
      <c r="K53" s="2">
        <f t="shared" si="23"/>
        <v>0</v>
      </c>
      <c r="L53" s="2">
        <f t="shared" si="24"/>
        <v>1</v>
      </c>
      <c r="M53" s="3">
        <f t="shared" si="25"/>
        <v>0</v>
      </c>
      <c r="O53" s="4">
        <v>41427</v>
      </c>
      <c r="P53" s="6">
        <v>1589</v>
      </c>
      <c r="Q53" s="2">
        <f t="shared" si="26"/>
        <v>1590</v>
      </c>
      <c r="R53" s="3">
        <f t="shared" si="27"/>
        <v>7.3714892952142774</v>
      </c>
      <c r="S53" s="5">
        <v>0</v>
      </c>
      <c r="T53" s="2">
        <f t="shared" si="28"/>
        <v>1</v>
      </c>
      <c r="U53" s="3">
        <f t="shared" si="29"/>
        <v>0</v>
      </c>
      <c r="V53" s="5">
        <v>0</v>
      </c>
      <c r="W53" s="2">
        <f t="shared" si="30"/>
        <v>1</v>
      </c>
      <c r="X53" s="3">
        <f t="shared" si="31"/>
        <v>0</v>
      </c>
      <c r="Y53" s="2">
        <v>0</v>
      </c>
      <c r="Z53" s="2">
        <f t="shared" si="32"/>
        <v>1</v>
      </c>
      <c r="AA53" s="3">
        <f t="shared" si="33"/>
        <v>0</v>
      </c>
    </row>
    <row r="54" spans="1:27" x14ac:dyDescent="0.3">
      <c r="A54" s="4">
        <v>41027</v>
      </c>
      <c r="B54" s="2">
        <v>0</v>
      </c>
      <c r="C54" s="2">
        <f t="shared" si="17"/>
        <v>1</v>
      </c>
      <c r="D54" s="3">
        <f t="shared" si="18"/>
        <v>0</v>
      </c>
      <c r="E54" s="2">
        <v>0</v>
      </c>
      <c r="F54" s="2">
        <f t="shared" si="19"/>
        <v>1</v>
      </c>
      <c r="G54" s="3">
        <f t="shared" si="20"/>
        <v>0</v>
      </c>
      <c r="H54" s="2">
        <v>0</v>
      </c>
      <c r="I54" s="2">
        <f t="shared" si="21"/>
        <v>1</v>
      </c>
      <c r="J54" s="3">
        <f t="shared" si="22"/>
        <v>0</v>
      </c>
      <c r="K54" s="2">
        <f t="shared" si="23"/>
        <v>0</v>
      </c>
      <c r="L54" s="2">
        <f t="shared" si="24"/>
        <v>1</v>
      </c>
      <c r="M54" s="3">
        <f t="shared" si="25"/>
        <v>0</v>
      </c>
      <c r="O54" s="4">
        <v>41432</v>
      </c>
      <c r="P54" s="6">
        <v>9</v>
      </c>
      <c r="Q54" s="2">
        <f t="shared" si="26"/>
        <v>10</v>
      </c>
      <c r="R54" s="3">
        <f t="shared" si="27"/>
        <v>2.3025850929940459</v>
      </c>
      <c r="S54" s="5">
        <v>0</v>
      </c>
      <c r="T54" s="2">
        <f t="shared" si="28"/>
        <v>1</v>
      </c>
      <c r="U54" s="3">
        <f t="shared" si="29"/>
        <v>0</v>
      </c>
      <c r="V54" s="5">
        <v>0</v>
      </c>
      <c r="W54" s="2">
        <f t="shared" si="30"/>
        <v>1</v>
      </c>
      <c r="X54" s="3">
        <f t="shared" si="31"/>
        <v>0</v>
      </c>
      <c r="Y54" s="2">
        <v>0</v>
      </c>
      <c r="Z54" s="2">
        <f t="shared" si="32"/>
        <v>1</v>
      </c>
      <c r="AA54" s="3">
        <f t="shared" si="33"/>
        <v>0</v>
      </c>
    </row>
    <row r="55" spans="1:27" x14ac:dyDescent="0.3">
      <c r="A55" s="4">
        <v>41030</v>
      </c>
      <c r="B55" s="2">
        <v>7</v>
      </c>
      <c r="C55" s="2">
        <f t="shared" si="17"/>
        <v>8</v>
      </c>
      <c r="D55" s="3">
        <f t="shared" si="18"/>
        <v>2.0794415416798357</v>
      </c>
      <c r="E55" s="2">
        <v>3</v>
      </c>
      <c r="F55" s="2">
        <f t="shared" si="19"/>
        <v>4</v>
      </c>
      <c r="G55" s="3">
        <f t="shared" si="20"/>
        <v>1.3862943611198906</v>
      </c>
      <c r="H55" s="2">
        <v>1</v>
      </c>
      <c r="I55" s="2">
        <f t="shared" si="21"/>
        <v>2</v>
      </c>
      <c r="J55" s="3">
        <f t="shared" si="22"/>
        <v>0.69314718055994529</v>
      </c>
      <c r="K55" s="2">
        <f t="shared" si="23"/>
        <v>4</v>
      </c>
      <c r="L55" s="2">
        <f t="shared" si="24"/>
        <v>5</v>
      </c>
      <c r="M55" s="3">
        <f t="shared" si="25"/>
        <v>1.6094379124341003</v>
      </c>
      <c r="O55" s="4">
        <v>41433</v>
      </c>
      <c r="P55" s="6">
        <v>0</v>
      </c>
      <c r="Q55" s="2">
        <f t="shared" si="26"/>
        <v>1</v>
      </c>
      <c r="R55" s="3">
        <f t="shared" si="27"/>
        <v>0</v>
      </c>
      <c r="S55" s="5">
        <v>0</v>
      </c>
      <c r="T55" s="2">
        <f t="shared" si="28"/>
        <v>1</v>
      </c>
      <c r="U55" s="3">
        <f t="shared" si="29"/>
        <v>0</v>
      </c>
      <c r="V55" s="5">
        <v>0</v>
      </c>
      <c r="W55" s="2">
        <f t="shared" si="30"/>
        <v>1</v>
      </c>
      <c r="X55" s="3">
        <f t="shared" si="31"/>
        <v>0</v>
      </c>
      <c r="Y55" s="2">
        <v>0</v>
      </c>
      <c r="Z55" s="2">
        <f t="shared" si="32"/>
        <v>1</v>
      </c>
      <c r="AA55" s="3">
        <f t="shared" si="33"/>
        <v>0</v>
      </c>
    </row>
    <row r="56" spans="1:27" x14ac:dyDescent="0.3">
      <c r="A56" s="4">
        <v>41039</v>
      </c>
      <c r="B56" s="2">
        <v>2</v>
      </c>
      <c r="C56" s="2">
        <f t="shared" si="17"/>
        <v>3</v>
      </c>
      <c r="D56" s="3">
        <f t="shared" si="18"/>
        <v>1.0986122886681098</v>
      </c>
      <c r="E56" s="2">
        <v>1</v>
      </c>
      <c r="F56" s="2">
        <f t="shared" si="19"/>
        <v>2</v>
      </c>
      <c r="G56" s="3">
        <f t="shared" si="20"/>
        <v>0.69314718055994529</v>
      </c>
      <c r="H56" s="2">
        <v>0</v>
      </c>
      <c r="I56" s="2">
        <f t="shared" si="21"/>
        <v>1</v>
      </c>
      <c r="J56" s="3">
        <f t="shared" si="22"/>
        <v>0</v>
      </c>
      <c r="K56" s="2">
        <f t="shared" si="23"/>
        <v>1</v>
      </c>
      <c r="L56" s="2">
        <f t="shared" si="24"/>
        <v>2</v>
      </c>
      <c r="M56" s="3">
        <f t="shared" si="25"/>
        <v>0.69314718055994529</v>
      </c>
      <c r="O56" s="4">
        <v>41437</v>
      </c>
      <c r="P56" s="6">
        <v>0</v>
      </c>
      <c r="Q56" s="2">
        <f t="shared" si="26"/>
        <v>1</v>
      </c>
      <c r="R56" s="3">
        <f t="shared" si="27"/>
        <v>0</v>
      </c>
      <c r="S56" s="5">
        <v>0</v>
      </c>
      <c r="T56" s="2">
        <f t="shared" si="28"/>
        <v>1</v>
      </c>
      <c r="U56" s="3">
        <f t="shared" si="29"/>
        <v>0</v>
      </c>
      <c r="V56" s="5">
        <v>0</v>
      </c>
      <c r="W56" s="2">
        <f t="shared" si="30"/>
        <v>1</v>
      </c>
      <c r="X56" s="3">
        <f t="shared" si="31"/>
        <v>0</v>
      </c>
      <c r="Y56" s="2">
        <v>0</v>
      </c>
      <c r="Z56" s="2">
        <f t="shared" si="32"/>
        <v>1</v>
      </c>
      <c r="AA56" s="3">
        <f t="shared" si="33"/>
        <v>0</v>
      </c>
    </row>
    <row r="57" spans="1:27" x14ac:dyDescent="0.3">
      <c r="A57" s="4">
        <v>41046</v>
      </c>
      <c r="B57" s="2">
        <v>1</v>
      </c>
      <c r="C57" s="2">
        <f t="shared" si="17"/>
        <v>2</v>
      </c>
      <c r="D57" s="3">
        <f t="shared" si="18"/>
        <v>0.69314718055994529</v>
      </c>
      <c r="E57" s="2">
        <v>0</v>
      </c>
      <c r="F57" s="2">
        <f t="shared" si="19"/>
        <v>1</v>
      </c>
      <c r="G57" s="3">
        <f t="shared" si="20"/>
        <v>0</v>
      </c>
      <c r="H57" s="2">
        <v>0</v>
      </c>
      <c r="I57" s="2">
        <f t="shared" si="21"/>
        <v>1</v>
      </c>
      <c r="J57" s="3">
        <f t="shared" si="22"/>
        <v>0</v>
      </c>
      <c r="K57" s="2">
        <f t="shared" si="23"/>
        <v>0</v>
      </c>
      <c r="L57" s="2">
        <f t="shared" si="24"/>
        <v>1</v>
      </c>
      <c r="M57" s="3">
        <f t="shared" si="25"/>
        <v>0</v>
      </c>
      <c r="O57" s="4">
        <v>41439</v>
      </c>
      <c r="P57" s="6">
        <v>0</v>
      </c>
      <c r="Q57" s="2">
        <f t="shared" si="26"/>
        <v>1</v>
      </c>
      <c r="R57" s="3">
        <f t="shared" si="27"/>
        <v>0</v>
      </c>
      <c r="S57" s="5">
        <v>0</v>
      </c>
      <c r="T57" s="2">
        <f t="shared" si="28"/>
        <v>1</v>
      </c>
      <c r="U57" s="3">
        <f t="shared" si="29"/>
        <v>0</v>
      </c>
      <c r="V57" s="5">
        <v>0</v>
      </c>
      <c r="W57" s="2">
        <f t="shared" si="30"/>
        <v>1</v>
      </c>
      <c r="X57" s="3">
        <f t="shared" si="31"/>
        <v>0</v>
      </c>
      <c r="Y57" s="2">
        <v>0</v>
      </c>
      <c r="Z57" s="2">
        <f t="shared" si="32"/>
        <v>1</v>
      </c>
      <c r="AA57" s="3">
        <f t="shared" si="33"/>
        <v>0</v>
      </c>
    </row>
    <row r="58" spans="1:27" x14ac:dyDescent="0.3">
      <c r="A58" s="4">
        <v>41047</v>
      </c>
      <c r="B58" s="2">
        <v>0</v>
      </c>
      <c r="C58" s="2">
        <f t="shared" si="17"/>
        <v>1</v>
      </c>
      <c r="D58" s="3">
        <f t="shared" si="18"/>
        <v>0</v>
      </c>
      <c r="E58" s="2">
        <v>0</v>
      </c>
      <c r="F58" s="2">
        <f t="shared" si="19"/>
        <v>1</v>
      </c>
      <c r="G58" s="3">
        <f t="shared" si="20"/>
        <v>0</v>
      </c>
      <c r="H58" s="2">
        <v>0</v>
      </c>
      <c r="I58" s="2">
        <f t="shared" si="21"/>
        <v>1</v>
      </c>
      <c r="J58" s="3">
        <f t="shared" si="22"/>
        <v>0</v>
      </c>
      <c r="K58" s="2">
        <f t="shared" si="23"/>
        <v>0</v>
      </c>
      <c r="L58" s="2">
        <f t="shared" si="24"/>
        <v>1</v>
      </c>
      <c r="M58" s="3">
        <f t="shared" si="25"/>
        <v>0</v>
      </c>
      <c r="O58" s="4">
        <v>41445</v>
      </c>
      <c r="P58" s="6">
        <v>0</v>
      </c>
      <c r="Q58" s="2">
        <f t="shared" si="26"/>
        <v>1</v>
      </c>
      <c r="R58" s="3">
        <f t="shared" si="27"/>
        <v>0</v>
      </c>
      <c r="S58" s="5">
        <v>0</v>
      </c>
      <c r="T58" s="2">
        <f t="shared" si="28"/>
        <v>1</v>
      </c>
      <c r="U58" s="3">
        <f t="shared" si="29"/>
        <v>0</v>
      </c>
      <c r="V58" s="5">
        <v>0</v>
      </c>
      <c r="W58" s="2">
        <f t="shared" si="30"/>
        <v>1</v>
      </c>
      <c r="X58" s="3">
        <f t="shared" si="31"/>
        <v>0</v>
      </c>
      <c r="Y58" s="2">
        <v>0</v>
      </c>
      <c r="Z58" s="2">
        <f t="shared" si="32"/>
        <v>1</v>
      </c>
      <c r="AA58" s="3">
        <f t="shared" si="33"/>
        <v>0</v>
      </c>
    </row>
    <row r="59" spans="1:27" x14ac:dyDescent="0.3">
      <c r="A59" s="4">
        <v>41055</v>
      </c>
      <c r="B59" s="2">
        <v>0</v>
      </c>
      <c r="C59" s="2">
        <f t="shared" si="17"/>
        <v>1</v>
      </c>
      <c r="D59" s="3">
        <f t="shared" si="18"/>
        <v>0</v>
      </c>
      <c r="E59" s="2">
        <v>0</v>
      </c>
      <c r="F59" s="2">
        <f t="shared" si="19"/>
        <v>1</v>
      </c>
      <c r="G59" s="3">
        <f t="shared" si="20"/>
        <v>0</v>
      </c>
      <c r="H59" s="2">
        <v>0</v>
      </c>
      <c r="I59" s="2">
        <f t="shared" si="21"/>
        <v>1</v>
      </c>
      <c r="J59" s="3">
        <f t="shared" si="22"/>
        <v>0</v>
      </c>
      <c r="K59" s="2">
        <f t="shared" si="23"/>
        <v>0</v>
      </c>
      <c r="L59" s="2">
        <f t="shared" si="24"/>
        <v>1</v>
      </c>
      <c r="M59" s="3">
        <f t="shared" si="25"/>
        <v>0</v>
      </c>
      <c r="O59" s="4">
        <v>41453</v>
      </c>
      <c r="P59" s="6">
        <v>0</v>
      </c>
      <c r="Q59" s="2">
        <f t="shared" si="26"/>
        <v>1</v>
      </c>
      <c r="R59" s="3">
        <f t="shared" si="27"/>
        <v>0</v>
      </c>
      <c r="S59" s="5">
        <v>0</v>
      </c>
      <c r="T59" s="2">
        <f t="shared" si="28"/>
        <v>1</v>
      </c>
      <c r="U59" s="3">
        <f t="shared" si="29"/>
        <v>0</v>
      </c>
      <c r="V59" s="5">
        <v>0</v>
      </c>
      <c r="W59" s="2">
        <f t="shared" si="30"/>
        <v>1</v>
      </c>
      <c r="X59" s="3">
        <f t="shared" si="31"/>
        <v>0</v>
      </c>
      <c r="Y59" s="2">
        <v>0</v>
      </c>
      <c r="Z59" s="2">
        <f t="shared" si="32"/>
        <v>1</v>
      </c>
      <c r="AA59" s="3">
        <f t="shared" si="33"/>
        <v>0</v>
      </c>
    </row>
    <row r="60" spans="1:27" x14ac:dyDescent="0.3">
      <c r="A60" s="4">
        <v>41060</v>
      </c>
      <c r="B60" s="2">
        <v>0</v>
      </c>
      <c r="C60" s="2">
        <f t="shared" si="17"/>
        <v>1</v>
      </c>
      <c r="D60" s="3">
        <f t="shared" si="18"/>
        <v>0</v>
      </c>
      <c r="E60" s="2">
        <v>0</v>
      </c>
      <c r="F60" s="2">
        <f t="shared" si="19"/>
        <v>1</v>
      </c>
      <c r="G60" s="3">
        <f t="shared" si="20"/>
        <v>0</v>
      </c>
      <c r="H60" s="2">
        <v>0</v>
      </c>
      <c r="I60" s="2">
        <f t="shared" si="21"/>
        <v>1</v>
      </c>
      <c r="J60" s="3">
        <f t="shared" si="22"/>
        <v>0</v>
      </c>
      <c r="K60" s="2">
        <f t="shared" si="23"/>
        <v>0</v>
      </c>
      <c r="L60" s="2">
        <f t="shared" si="24"/>
        <v>1</v>
      </c>
      <c r="M60" s="3">
        <f t="shared" si="25"/>
        <v>0</v>
      </c>
      <c r="O60" s="4">
        <v>41454</v>
      </c>
      <c r="P60" s="6">
        <v>0</v>
      </c>
      <c r="Q60" s="2">
        <f t="shared" si="26"/>
        <v>1</v>
      </c>
      <c r="R60" s="3">
        <f t="shared" si="27"/>
        <v>0</v>
      </c>
      <c r="S60" s="5">
        <v>0</v>
      </c>
      <c r="T60" s="2">
        <f t="shared" si="28"/>
        <v>1</v>
      </c>
      <c r="U60" s="3">
        <f t="shared" si="29"/>
        <v>0</v>
      </c>
      <c r="V60" s="5">
        <v>0</v>
      </c>
      <c r="W60" s="2">
        <f t="shared" si="30"/>
        <v>1</v>
      </c>
      <c r="X60" s="3">
        <f t="shared" si="31"/>
        <v>0</v>
      </c>
      <c r="Y60" s="2">
        <v>0</v>
      </c>
      <c r="Z60" s="2">
        <f t="shared" si="32"/>
        <v>1</v>
      </c>
      <c r="AA60" s="3">
        <f t="shared" si="33"/>
        <v>0</v>
      </c>
    </row>
    <row r="61" spans="1:27" x14ac:dyDescent="0.3">
      <c r="A61" s="4">
        <v>41061</v>
      </c>
      <c r="B61" s="2">
        <v>0</v>
      </c>
      <c r="C61" s="2">
        <f t="shared" si="17"/>
        <v>1</v>
      </c>
      <c r="D61" s="3">
        <f t="shared" si="18"/>
        <v>0</v>
      </c>
      <c r="E61" s="2">
        <v>0</v>
      </c>
      <c r="F61" s="2">
        <f t="shared" si="19"/>
        <v>1</v>
      </c>
      <c r="G61" s="3">
        <f t="shared" si="20"/>
        <v>0</v>
      </c>
      <c r="H61" s="2">
        <v>0</v>
      </c>
      <c r="I61" s="2">
        <f t="shared" si="21"/>
        <v>1</v>
      </c>
      <c r="J61" s="3">
        <f t="shared" si="22"/>
        <v>0</v>
      </c>
      <c r="K61" s="2">
        <f t="shared" si="23"/>
        <v>0</v>
      </c>
      <c r="L61" s="2">
        <f t="shared" si="24"/>
        <v>1</v>
      </c>
      <c r="M61" s="3">
        <f t="shared" si="25"/>
        <v>0</v>
      </c>
      <c r="O61" s="4">
        <v>41460</v>
      </c>
      <c r="P61" s="6">
        <v>0</v>
      </c>
      <c r="Q61" s="2">
        <f t="shared" si="26"/>
        <v>1</v>
      </c>
      <c r="R61" s="3">
        <f t="shared" si="27"/>
        <v>0</v>
      </c>
      <c r="S61" s="5">
        <v>0</v>
      </c>
      <c r="T61" s="2">
        <f t="shared" si="28"/>
        <v>1</v>
      </c>
      <c r="U61" s="3">
        <f t="shared" si="29"/>
        <v>0</v>
      </c>
      <c r="V61" s="5">
        <v>0</v>
      </c>
      <c r="W61" s="2">
        <f t="shared" si="30"/>
        <v>1</v>
      </c>
      <c r="X61" s="3">
        <f t="shared" si="31"/>
        <v>0</v>
      </c>
      <c r="Y61" s="2">
        <v>0</v>
      </c>
      <c r="Z61" s="2">
        <f t="shared" si="32"/>
        <v>1</v>
      </c>
      <c r="AA61" s="3">
        <f t="shared" si="33"/>
        <v>0</v>
      </c>
    </row>
    <row r="62" spans="1:27" x14ac:dyDescent="0.3">
      <c r="A62" s="4">
        <v>41066</v>
      </c>
      <c r="B62" s="2">
        <v>0</v>
      </c>
      <c r="C62" s="2">
        <f t="shared" si="17"/>
        <v>1</v>
      </c>
      <c r="D62" s="3">
        <f t="shared" si="18"/>
        <v>0</v>
      </c>
      <c r="E62" s="2">
        <v>0</v>
      </c>
      <c r="F62" s="2">
        <f t="shared" si="19"/>
        <v>1</v>
      </c>
      <c r="G62" s="3">
        <f t="shared" si="20"/>
        <v>0</v>
      </c>
      <c r="H62" s="2">
        <v>0</v>
      </c>
      <c r="I62" s="2">
        <f t="shared" si="21"/>
        <v>1</v>
      </c>
      <c r="J62" s="3">
        <f t="shared" si="22"/>
        <v>0</v>
      </c>
      <c r="K62" s="2">
        <f t="shared" si="23"/>
        <v>0</v>
      </c>
      <c r="L62" s="2">
        <f t="shared" si="24"/>
        <v>1</v>
      </c>
      <c r="M62" s="3">
        <f t="shared" si="25"/>
        <v>0</v>
      </c>
      <c r="O62" s="4">
        <v>41381</v>
      </c>
      <c r="P62" s="6">
        <v>0</v>
      </c>
      <c r="Q62" s="2">
        <f t="shared" si="26"/>
        <v>1</v>
      </c>
      <c r="R62" s="3">
        <f t="shared" si="27"/>
        <v>0</v>
      </c>
      <c r="S62" s="5">
        <v>0</v>
      </c>
      <c r="T62" s="2">
        <f t="shared" si="28"/>
        <v>1</v>
      </c>
      <c r="U62" s="3">
        <f t="shared" si="29"/>
        <v>0</v>
      </c>
      <c r="V62" s="5">
        <v>0</v>
      </c>
      <c r="W62" s="2">
        <f t="shared" si="30"/>
        <v>1</v>
      </c>
      <c r="X62" s="3">
        <f t="shared" si="31"/>
        <v>0</v>
      </c>
      <c r="Y62" s="2">
        <v>0</v>
      </c>
      <c r="Z62" s="2">
        <f t="shared" si="32"/>
        <v>1</v>
      </c>
      <c r="AA62" s="3">
        <f t="shared" si="33"/>
        <v>0</v>
      </c>
    </row>
    <row r="63" spans="1:27" x14ac:dyDescent="0.3">
      <c r="A63" s="4">
        <v>41067</v>
      </c>
      <c r="B63" s="2">
        <v>0</v>
      </c>
      <c r="C63" s="2">
        <f t="shared" si="17"/>
        <v>1</v>
      </c>
      <c r="D63" s="3">
        <f t="shared" si="18"/>
        <v>0</v>
      </c>
      <c r="E63" s="2">
        <v>0</v>
      </c>
      <c r="F63" s="2">
        <f t="shared" si="19"/>
        <v>1</v>
      </c>
      <c r="G63" s="3">
        <f t="shared" si="20"/>
        <v>0</v>
      </c>
      <c r="H63" s="2">
        <v>0</v>
      </c>
      <c r="I63" s="2">
        <f t="shared" si="21"/>
        <v>1</v>
      </c>
      <c r="J63" s="3">
        <f t="shared" si="22"/>
        <v>0</v>
      </c>
      <c r="K63" s="2">
        <f t="shared" si="23"/>
        <v>0</v>
      </c>
      <c r="L63" s="2">
        <f t="shared" si="24"/>
        <v>1</v>
      </c>
      <c r="M63" s="3">
        <f t="shared" si="25"/>
        <v>0</v>
      </c>
      <c r="O63" s="4">
        <v>41385</v>
      </c>
      <c r="P63" s="6">
        <v>0</v>
      </c>
      <c r="Q63" s="2">
        <f t="shared" si="26"/>
        <v>1</v>
      </c>
      <c r="R63" s="3">
        <f t="shared" si="27"/>
        <v>0</v>
      </c>
      <c r="S63" s="5">
        <v>0</v>
      </c>
      <c r="T63" s="2">
        <f t="shared" si="28"/>
        <v>1</v>
      </c>
      <c r="U63" s="3">
        <f t="shared" si="29"/>
        <v>0</v>
      </c>
      <c r="V63" s="5">
        <v>0</v>
      </c>
      <c r="W63" s="2">
        <f t="shared" si="30"/>
        <v>1</v>
      </c>
      <c r="X63" s="3">
        <f t="shared" si="31"/>
        <v>0</v>
      </c>
      <c r="Y63" s="2">
        <v>0</v>
      </c>
      <c r="Z63" s="2">
        <f t="shared" si="32"/>
        <v>1</v>
      </c>
      <c r="AA63" s="3">
        <f t="shared" si="33"/>
        <v>0</v>
      </c>
    </row>
    <row r="64" spans="1:27" x14ac:dyDescent="0.3">
      <c r="A64" s="4">
        <v>41074</v>
      </c>
      <c r="B64" s="2">
        <v>0</v>
      </c>
      <c r="C64" s="2">
        <f t="shared" si="17"/>
        <v>1</v>
      </c>
      <c r="D64" s="3">
        <f t="shared" si="18"/>
        <v>0</v>
      </c>
      <c r="E64" s="2">
        <v>0</v>
      </c>
      <c r="F64" s="2">
        <f t="shared" si="19"/>
        <v>1</v>
      </c>
      <c r="G64" s="3">
        <f t="shared" si="20"/>
        <v>0</v>
      </c>
      <c r="H64" s="2">
        <v>0</v>
      </c>
      <c r="I64" s="2">
        <f t="shared" si="21"/>
        <v>1</v>
      </c>
      <c r="J64" s="3">
        <f t="shared" si="22"/>
        <v>0</v>
      </c>
      <c r="K64" s="2">
        <f t="shared" si="23"/>
        <v>0</v>
      </c>
      <c r="L64" s="2">
        <f t="shared" si="24"/>
        <v>1</v>
      </c>
      <c r="M64" s="3">
        <f t="shared" si="25"/>
        <v>0</v>
      </c>
      <c r="O64" s="4">
        <v>41389</v>
      </c>
      <c r="P64" s="6">
        <v>0</v>
      </c>
      <c r="Q64" s="2">
        <f t="shared" si="26"/>
        <v>1</v>
      </c>
      <c r="R64" s="3">
        <f t="shared" si="27"/>
        <v>0</v>
      </c>
      <c r="S64" s="5">
        <v>0</v>
      </c>
      <c r="T64" s="2">
        <f t="shared" si="28"/>
        <v>1</v>
      </c>
      <c r="U64" s="3">
        <f t="shared" si="29"/>
        <v>0</v>
      </c>
      <c r="V64" s="5">
        <v>0</v>
      </c>
      <c r="W64" s="2">
        <f t="shared" si="30"/>
        <v>1</v>
      </c>
      <c r="X64" s="3">
        <f t="shared" si="31"/>
        <v>0</v>
      </c>
      <c r="Y64" s="2">
        <v>0</v>
      </c>
      <c r="Z64" s="2">
        <f t="shared" si="32"/>
        <v>1</v>
      </c>
      <c r="AA64" s="3">
        <f t="shared" si="33"/>
        <v>0</v>
      </c>
    </row>
    <row r="65" spans="1:27" x14ac:dyDescent="0.3">
      <c r="A65" s="4">
        <v>41075</v>
      </c>
      <c r="B65" s="2">
        <v>0</v>
      </c>
      <c r="C65" s="2">
        <f t="shared" si="17"/>
        <v>1</v>
      </c>
      <c r="D65" s="3">
        <f t="shared" si="18"/>
        <v>0</v>
      </c>
      <c r="E65" s="2">
        <v>0</v>
      </c>
      <c r="F65" s="2">
        <f t="shared" si="19"/>
        <v>1</v>
      </c>
      <c r="G65" s="3">
        <f t="shared" si="20"/>
        <v>0</v>
      </c>
      <c r="H65" s="2">
        <v>0</v>
      </c>
      <c r="I65" s="2">
        <f t="shared" si="21"/>
        <v>1</v>
      </c>
      <c r="J65" s="3">
        <f t="shared" si="22"/>
        <v>0</v>
      </c>
      <c r="K65" s="2">
        <f t="shared" si="23"/>
        <v>0</v>
      </c>
      <c r="L65" s="2">
        <f t="shared" si="24"/>
        <v>1</v>
      </c>
      <c r="M65" s="3">
        <f t="shared" si="25"/>
        <v>0</v>
      </c>
      <c r="O65" s="4">
        <v>41392</v>
      </c>
      <c r="P65" s="6">
        <v>0</v>
      </c>
      <c r="Q65" s="2">
        <f t="shared" si="26"/>
        <v>1</v>
      </c>
      <c r="R65" s="3">
        <f t="shared" si="27"/>
        <v>0</v>
      </c>
      <c r="S65" s="5">
        <v>0</v>
      </c>
      <c r="T65" s="2">
        <f t="shared" si="28"/>
        <v>1</v>
      </c>
      <c r="U65" s="3">
        <f t="shared" si="29"/>
        <v>0</v>
      </c>
      <c r="V65" s="5">
        <v>0</v>
      </c>
      <c r="W65" s="2">
        <f t="shared" si="30"/>
        <v>1</v>
      </c>
      <c r="X65" s="3">
        <f t="shared" si="31"/>
        <v>0</v>
      </c>
      <c r="Y65" s="2">
        <v>0</v>
      </c>
      <c r="Z65" s="2">
        <f t="shared" si="32"/>
        <v>1</v>
      </c>
      <c r="AA65" s="3">
        <f t="shared" si="33"/>
        <v>0</v>
      </c>
    </row>
    <row r="66" spans="1:27" x14ac:dyDescent="0.3">
      <c r="A66" s="4">
        <v>41082</v>
      </c>
      <c r="B66" s="2">
        <v>0</v>
      </c>
      <c r="C66" s="2">
        <f t="shared" si="17"/>
        <v>1</v>
      </c>
      <c r="D66" s="3">
        <f t="shared" si="18"/>
        <v>0</v>
      </c>
      <c r="E66" s="2">
        <v>0</v>
      </c>
      <c r="F66" s="2">
        <f t="shared" si="19"/>
        <v>1</v>
      </c>
      <c r="G66" s="3">
        <f t="shared" si="20"/>
        <v>0</v>
      </c>
      <c r="H66" s="2">
        <v>0</v>
      </c>
      <c r="I66" s="2">
        <f t="shared" si="21"/>
        <v>1</v>
      </c>
      <c r="J66" s="3">
        <f t="shared" si="22"/>
        <v>0</v>
      </c>
      <c r="K66" s="2">
        <f t="shared" si="23"/>
        <v>0</v>
      </c>
      <c r="L66" s="2">
        <f t="shared" si="24"/>
        <v>1</v>
      </c>
      <c r="M66" s="3">
        <f t="shared" si="25"/>
        <v>0</v>
      </c>
      <c r="O66" s="4">
        <v>41396</v>
      </c>
      <c r="P66" s="6">
        <v>34</v>
      </c>
      <c r="Q66" s="2">
        <f t="shared" si="26"/>
        <v>35</v>
      </c>
      <c r="R66" s="3">
        <f t="shared" si="27"/>
        <v>3.5553480614894135</v>
      </c>
      <c r="S66" s="5">
        <v>0</v>
      </c>
      <c r="T66" s="2">
        <f t="shared" si="28"/>
        <v>1</v>
      </c>
      <c r="U66" s="3">
        <f t="shared" si="29"/>
        <v>0</v>
      </c>
      <c r="V66" s="5">
        <v>0</v>
      </c>
      <c r="W66" s="2">
        <f t="shared" si="30"/>
        <v>1</v>
      </c>
      <c r="X66" s="3">
        <f t="shared" si="31"/>
        <v>0</v>
      </c>
      <c r="Y66" s="2">
        <v>0</v>
      </c>
      <c r="Z66" s="2">
        <f t="shared" si="32"/>
        <v>1</v>
      </c>
      <c r="AA66" s="3">
        <f t="shared" si="33"/>
        <v>0</v>
      </c>
    </row>
    <row r="67" spans="1:27" x14ac:dyDescent="0.3">
      <c r="A67" s="4">
        <v>40999</v>
      </c>
      <c r="B67" s="2">
        <v>0</v>
      </c>
      <c r="C67" s="2">
        <f t="shared" ref="C67:C87" si="34">B67+1</f>
        <v>1</v>
      </c>
      <c r="D67" s="3">
        <f t="shared" ref="D67:D87" si="35">LN(C67)</f>
        <v>0</v>
      </c>
      <c r="E67" s="2">
        <v>0</v>
      </c>
      <c r="F67" s="2">
        <f t="shared" ref="F67:F87" si="36">E67+1</f>
        <v>1</v>
      </c>
      <c r="G67" s="3">
        <f t="shared" ref="G67:G87" si="37">LN(F67)</f>
        <v>0</v>
      </c>
      <c r="H67" s="2">
        <v>0</v>
      </c>
      <c r="I67" s="2">
        <f t="shared" ref="I67:I87" si="38">H67+1</f>
        <v>1</v>
      </c>
      <c r="J67" s="3">
        <f t="shared" ref="J67:J87" si="39">LN(I67)</f>
        <v>0</v>
      </c>
      <c r="K67" s="2">
        <f t="shared" ref="K67:K87" si="40">E67+H67</f>
        <v>0</v>
      </c>
      <c r="L67" s="2">
        <f t="shared" ref="L67:L87" si="41">K67+1</f>
        <v>1</v>
      </c>
      <c r="M67" s="3">
        <f t="shared" ref="M67:M87" si="42">LN(L67)</f>
        <v>0</v>
      </c>
      <c r="O67" s="4">
        <v>41401</v>
      </c>
      <c r="P67" s="6">
        <v>21566</v>
      </c>
      <c r="Q67" s="2">
        <f t="shared" ref="Q67:Q82" si="43">P67+1</f>
        <v>21567</v>
      </c>
      <c r="R67" s="3">
        <f t="shared" ref="R67:R82" si="44">LN(Q67)</f>
        <v>9.9789196476519813</v>
      </c>
      <c r="S67" s="5">
        <v>52</v>
      </c>
      <c r="T67" s="2">
        <f t="shared" ref="T67:T82" si="45">S67+1</f>
        <v>53</v>
      </c>
      <c r="U67" s="3">
        <f t="shared" ref="U67:U82" si="46">LN(T67)</f>
        <v>3.970291913552122</v>
      </c>
      <c r="V67" s="5">
        <v>8</v>
      </c>
      <c r="W67" s="2">
        <f t="shared" ref="W67:W82" si="47">V67+1</f>
        <v>9</v>
      </c>
      <c r="X67" s="3">
        <f t="shared" ref="X67:X82" si="48">LN(W67)</f>
        <v>2.1972245773362196</v>
      </c>
      <c r="Y67" s="2">
        <v>60</v>
      </c>
      <c r="Z67" s="2">
        <f t="shared" ref="Z67:Z82" si="49">Y67+1</f>
        <v>61</v>
      </c>
      <c r="AA67" s="3">
        <f t="shared" ref="AA67:AA82" si="50">LN(Z67)</f>
        <v>4.1108738641733114</v>
      </c>
    </row>
    <row r="68" spans="1:27" x14ac:dyDescent="0.3">
      <c r="A68" s="4">
        <v>41000</v>
      </c>
      <c r="B68" s="2">
        <v>206</v>
      </c>
      <c r="C68" s="2">
        <f t="shared" si="34"/>
        <v>207</v>
      </c>
      <c r="D68" s="3">
        <f t="shared" si="35"/>
        <v>5.3327187932653688</v>
      </c>
      <c r="E68" s="2">
        <v>40</v>
      </c>
      <c r="F68" s="2">
        <f t="shared" si="36"/>
        <v>41</v>
      </c>
      <c r="G68" s="3">
        <f t="shared" si="37"/>
        <v>3.713572066704308</v>
      </c>
      <c r="H68" s="2">
        <v>13</v>
      </c>
      <c r="I68" s="2">
        <f t="shared" si="38"/>
        <v>14</v>
      </c>
      <c r="J68" s="3">
        <f t="shared" si="39"/>
        <v>2.6390573296152584</v>
      </c>
      <c r="K68" s="2">
        <f t="shared" si="40"/>
        <v>53</v>
      </c>
      <c r="L68" s="2">
        <f t="shared" si="41"/>
        <v>54</v>
      </c>
      <c r="M68" s="3">
        <f t="shared" si="42"/>
        <v>3.9889840465642745</v>
      </c>
      <c r="O68" s="4">
        <v>41402</v>
      </c>
      <c r="P68" s="6">
        <v>27023</v>
      </c>
      <c r="Q68" s="2">
        <f t="shared" si="43"/>
        <v>27024</v>
      </c>
      <c r="R68" s="3">
        <f t="shared" si="44"/>
        <v>10.204480639047581</v>
      </c>
      <c r="S68" s="5">
        <v>236</v>
      </c>
      <c r="T68" s="2">
        <f t="shared" si="45"/>
        <v>237</v>
      </c>
      <c r="U68" s="3">
        <f t="shared" si="46"/>
        <v>5.4680601411351315</v>
      </c>
      <c r="V68" s="5">
        <v>6</v>
      </c>
      <c r="W68" s="2">
        <f t="shared" si="47"/>
        <v>7</v>
      </c>
      <c r="X68" s="3">
        <f t="shared" si="48"/>
        <v>1.9459101490553132</v>
      </c>
      <c r="Y68" s="2">
        <v>242</v>
      </c>
      <c r="Z68" s="2">
        <f t="shared" si="49"/>
        <v>243</v>
      </c>
      <c r="AA68" s="3">
        <f t="shared" si="50"/>
        <v>5.4930614433405482</v>
      </c>
    </row>
    <row r="69" spans="1:27" x14ac:dyDescent="0.3">
      <c r="A69" s="4">
        <v>41004</v>
      </c>
      <c r="B69" s="2">
        <v>182</v>
      </c>
      <c r="C69" s="2">
        <f t="shared" si="34"/>
        <v>183</v>
      </c>
      <c r="D69" s="3">
        <f t="shared" si="35"/>
        <v>5.2094861528414214</v>
      </c>
      <c r="E69" s="2">
        <v>0</v>
      </c>
      <c r="F69" s="2">
        <f t="shared" si="36"/>
        <v>1</v>
      </c>
      <c r="G69" s="3">
        <f t="shared" si="37"/>
        <v>0</v>
      </c>
      <c r="H69" s="2">
        <v>0</v>
      </c>
      <c r="I69" s="2">
        <f t="shared" si="38"/>
        <v>1</v>
      </c>
      <c r="J69" s="3">
        <f t="shared" si="39"/>
        <v>0</v>
      </c>
      <c r="K69" s="2">
        <f t="shared" si="40"/>
        <v>0</v>
      </c>
      <c r="L69" s="2">
        <f t="shared" si="41"/>
        <v>1</v>
      </c>
      <c r="M69" s="3">
        <f t="shared" si="42"/>
        <v>0</v>
      </c>
      <c r="O69" s="4">
        <v>41408</v>
      </c>
      <c r="P69" s="6">
        <v>37653</v>
      </c>
      <c r="Q69" s="2">
        <f t="shared" si="43"/>
        <v>37654</v>
      </c>
      <c r="R69" s="3">
        <f t="shared" si="44"/>
        <v>10.536194469284657</v>
      </c>
      <c r="S69" s="5">
        <v>305</v>
      </c>
      <c r="T69" s="2">
        <f t="shared" si="45"/>
        <v>306</v>
      </c>
      <c r="U69" s="3">
        <f t="shared" si="46"/>
        <v>5.7235851019523807</v>
      </c>
      <c r="V69" s="5">
        <v>39</v>
      </c>
      <c r="W69" s="2">
        <f t="shared" si="47"/>
        <v>40</v>
      </c>
      <c r="X69" s="3">
        <f t="shared" si="48"/>
        <v>3.6888794541139363</v>
      </c>
      <c r="Y69" s="2">
        <v>344</v>
      </c>
      <c r="Z69" s="2">
        <f t="shared" si="49"/>
        <v>345</v>
      </c>
      <c r="AA69" s="3">
        <f t="shared" si="50"/>
        <v>5.8435444170313602</v>
      </c>
    </row>
    <row r="70" spans="1:27" x14ac:dyDescent="0.3">
      <c r="A70" s="4">
        <v>41005</v>
      </c>
      <c r="B70" s="2">
        <v>30</v>
      </c>
      <c r="C70" s="2">
        <f t="shared" si="34"/>
        <v>31</v>
      </c>
      <c r="D70" s="3">
        <f t="shared" si="35"/>
        <v>3.4339872044851463</v>
      </c>
      <c r="E70" s="2">
        <v>4</v>
      </c>
      <c r="F70" s="2">
        <f t="shared" si="36"/>
        <v>5</v>
      </c>
      <c r="G70" s="3">
        <f t="shared" si="37"/>
        <v>1.6094379124341003</v>
      </c>
      <c r="H70" s="2">
        <v>1</v>
      </c>
      <c r="I70" s="2">
        <f t="shared" si="38"/>
        <v>2</v>
      </c>
      <c r="J70" s="3">
        <f t="shared" si="39"/>
        <v>0.69314718055994529</v>
      </c>
      <c r="K70" s="2">
        <f t="shared" si="40"/>
        <v>5</v>
      </c>
      <c r="L70" s="2">
        <f t="shared" si="41"/>
        <v>6</v>
      </c>
      <c r="M70" s="3">
        <f t="shared" si="42"/>
        <v>1.791759469228055</v>
      </c>
      <c r="O70" s="4">
        <v>41411</v>
      </c>
      <c r="P70" s="6">
        <v>6643</v>
      </c>
      <c r="Q70" s="2">
        <f t="shared" si="43"/>
        <v>6644</v>
      </c>
      <c r="R70" s="3">
        <f t="shared" si="44"/>
        <v>8.8014694707331849</v>
      </c>
      <c r="S70" s="5">
        <v>6</v>
      </c>
      <c r="T70" s="2">
        <f t="shared" si="45"/>
        <v>7</v>
      </c>
      <c r="U70" s="3">
        <f t="shared" si="46"/>
        <v>1.9459101490553132</v>
      </c>
      <c r="V70" s="5">
        <v>1</v>
      </c>
      <c r="W70" s="2">
        <f t="shared" si="47"/>
        <v>2</v>
      </c>
      <c r="X70" s="3">
        <f t="shared" si="48"/>
        <v>0.69314718055994529</v>
      </c>
      <c r="Y70" s="2">
        <v>7</v>
      </c>
      <c r="Z70" s="2">
        <f t="shared" si="49"/>
        <v>8</v>
      </c>
      <c r="AA70" s="3">
        <f t="shared" si="50"/>
        <v>2.0794415416798357</v>
      </c>
    </row>
    <row r="71" spans="1:27" x14ac:dyDescent="0.3">
      <c r="A71" s="4">
        <v>41011</v>
      </c>
      <c r="B71" s="2">
        <v>487</v>
      </c>
      <c r="C71" s="2">
        <f t="shared" si="34"/>
        <v>488</v>
      </c>
      <c r="D71" s="3">
        <f t="shared" si="35"/>
        <v>6.1903154058531475</v>
      </c>
      <c r="E71" s="2">
        <v>3</v>
      </c>
      <c r="F71" s="2">
        <f t="shared" si="36"/>
        <v>4</v>
      </c>
      <c r="G71" s="3">
        <f t="shared" si="37"/>
        <v>1.3862943611198906</v>
      </c>
      <c r="H71" s="2">
        <v>2</v>
      </c>
      <c r="I71" s="2">
        <f t="shared" si="38"/>
        <v>3</v>
      </c>
      <c r="J71" s="3">
        <f t="shared" si="39"/>
        <v>1.0986122886681098</v>
      </c>
      <c r="K71" s="2">
        <f t="shared" si="40"/>
        <v>5</v>
      </c>
      <c r="L71" s="2">
        <f t="shared" si="41"/>
        <v>6</v>
      </c>
      <c r="M71" s="3">
        <f t="shared" si="42"/>
        <v>1.791759469228055</v>
      </c>
      <c r="O71" s="4">
        <v>41419</v>
      </c>
      <c r="P71" s="6">
        <v>1362</v>
      </c>
      <c r="Q71" s="2">
        <f t="shared" si="43"/>
        <v>1363</v>
      </c>
      <c r="R71" s="3">
        <f t="shared" si="44"/>
        <v>7.217443431696533</v>
      </c>
      <c r="S71" s="5">
        <v>5</v>
      </c>
      <c r="T71" s="2">
        <f t="shared" si="45"/>
        <v>6</v>
      </c>
      <c r="U71" s="3">
        <f t="shared" si="46"/>
        <v>1.791759469228055</v>
      </c>
      <c r="V71" s="5">
        <v>0</v>
      </c>
      <c r="W71" s="2">
        <f t="shared" si="47"/>
        <v>1</v>
      </c>
      <c r="X71" s="3">
        <f t="shared" si="48"/>
        <v>0</v>
      </c>
      <c r="Y71" s="2">
        <v>5</v>
      </c>
      <c r="Z71" s="2">
        <f t="shared" si="49"/>
        <v>6</v>
      </c>
      <c r="AA71" s="3">
        <f t="shared" si="50"/>
        <v>1.791759469228055</v>
      </c>
    </row>
    <row r="72" spans="1:27" x14ac:dyDescent="0.3">
      <c r="A72" s="4">
        <v>41012</v>
      </c>
      <c r="B72" s="2">
        <v>96</v>
      </c>
      <c r="C72" s="2">
        <f t="shared" si="34"/>
        <v>97</v>
      </c>
      <c r="D72" s="3">
        <f t="shared" si="35"/>
        <v>4.5747109785033828</v>
      </c>
      <c r="E72" s="2">
        <v>1</v>
      </c>
      <c r="F72" s="2">
        <f t="shared" si="36"/>
        <v>2</v>
      </c>
      <c r="G72" s="3">
        <f t="shared" si="37"/>
        <v>0.69314718055994529</v>
      </c>
      <c r="H72" s="2">
        <v>0</v>
      </c>
      <c r="I72" s="2">
        <f t="shared" si="38"/>
        <v>1</v>
      </c>
      <c r="J72" s="3">
        <f t="shared" si="39"/>
        <v>0</v>
      </c>
      <c r="K72" s="2">
        <f t="shared" si="40"/>
        <v>1</v>
      </c>
      <c r="L72" s="2">
        <f t="shared" si="41"/>
        <v>2</v>
      </c>
      <c r="M72" s="3">
        <f t="shared" si="42"/>
        <v>0.69314718055994529</v>
      </c>
      <c r="O72" s="4">
        <v>41420</v>
      </c>
      <c r="P72" s="6">
        <v>107</v>
      </c>
      <c r="Q72" s="2">
        <f t="shared" si="43"/>
        <v>108</v>
      </c>
      <c r="R72" s="3">
        <f t="shared" si="44"/>
        <v>4.6821312271242199</v>
      </c>
      <c r="S72" s="5">
        <v>0</v>
      </c>
      <c r="T72" s="2">
        <f t="shared" si="45"/>
        <v>1</v>
      </c>
      <c r="U72" s="3">
        <f t="shared" si="46"/>
        <v>0</v>
      </c>
      <c r="V72" s="5">
        <v>0</v>
      </c>
      <c r="W72" s="2">
        <f t="shared" si="47"/>
        <v>1</v>
      </c>
      <c r="X72" s="3">
        <f t="shared" si="48"/>
        <v>0</v>
      </c>
      <c r="Y72" s="2">
        <v>0</v>
      </c>
      <c r="Z72" s="2">
        <f t="shared" si="49"/>
        <v>1</v>
      </c>
      <c r="AA72" s="3">
        <f t="shared" si="50"/>
        <v>0</v>
      </c>
    </row>
    <row r="73" spans="1:27" x14ac:dyDescent="0.3">
      <c r="A73" s="4">
        <v>41017</v>
      </c>
      <c r="B73" s="2">
        <v>3518</v>
      </c>
      <c r="C73" s="2">
        <f t="shared" si="34"/>
        <v>3519</v>
      </c>
      <c r="D73" s="3">
        <f t="shared" si="35"/>
        <v>8.165932137321585</v>
      </c>
      <c r="E73" s="2">
        <v>1</v>
      </c>
      <c r="F73" s="2">
        <f t="shared" si="36"/>
        <v>2</v>
      </c>
      <c r="G73" s="3">
        <f t="shared" si="37"/>
        <v>0.69314718055994529</v>
      </c>
      <c r="H73" s="2">
        <v>0</v>
      </c>
      <c r="I73" s="2">
        <f t="shared" si="38"/>
        <v>1</v>
      </c>
      <c r="J73" s="3">
        <f t="shared" si="39"/>
        <v>0</v>
      </c>
      <c r="K73" s="2">
        <f t="shared" si="40"/>
        <v>1</v>
      </c>
      <c r="L73" s="2">
        <f t="shared" si="41"/>
        <v>2</v>
      </c>
      <c r="M73" s="3">
        <f t="shared" si="42"/>
        <v>0.69314718055994529</v>
      </c>
      <c r="O73" s="4">
        <v>41427</v>
      </c>
      <c r="P73" s="6">
        <v>20</v>
      </c>
      <c r="Q73" s="2">
        <f t="shared" si="43"/>
        <v>21</v>
      </c>
      <c r="R73" s="3">
        <f t="shared" si="44"/>
        <v>3.044522437723423</v>
      </c>
      <c r="S73" s="5">
        <v>0</v>
      </c>
      <c r="T73" s="2">
        <f t="shared" si="45"/>
        <v>1</v>
      </c>
      <c r="U73" s="3">
        <f t="shared" si="46"/>
        <v>0</v>
      </c>
      <c r="V73" s="5">
        <v>0</v>
      </c>
      <c r="W73" s="2">
        <f t="shared" si="47"/>
        <v>1</v>
      </c>
      <c r="X73" s="3">
        <f t="shared" si="48"/>
        <v>0</v>
      </c>
      <c r="Y73" s="2">
        <v>0</v>
      </c>
      <c r="Z73" s="2">
        <f t="shared" si="49"/>
        <v>1</v>
      </c>
      <c r="AA73" s="3">
        <f t="shared" si="50"/>
        <v>0</v>
      </c>
    </row>
    <row r="74" spans="1:27" x14ac:dyDescent="0.3">
      <c r="A74" s="4">
        <v>41021</v>
      </c>
      <c r="B74" s="2">
        <v>299</v>
      </c>
      <c r="C74" s="2">
        <f t="shared" si="34"/>
        <v>300</v>
      </c>
      <c r="D74" s="3">
        <f t="shared" si="35"/>
        <v>5.7037824746562009</v>
      </c>
      <c r="E74" s="2">
        <v>13</v>
      </c>
      <c r="F74" s="2">
        <f t="shared" si="36"/>
        <v>14</v>
      </c>
      <c r="G74" s="3">
        <f t="shared" si="37"/>
        <v>2.6390573296152584</v>
      </c>
      <c r="H74" s="2">
        <v>28</v>
      </c>
      <c r="I74" s="2">
        <f t="shared" si="38"/>
        <v>29</v>
      </c>
      <c r="J74" s="3">
        <f t="shared" si="39"/>
        <v>3.3672958299864741</v>
      </c>
      <c r="K74" s="2">
        <f t="shared" si="40"/>
        <v>41</v>
      </c>
      <c r="L74" s="2">
        <f t="shared" si="41"/>
        <v>42</v>
      </c>
      <c r="M74" s="3">
        <f t="shared" si="42"/>
        <v>3.7376696182833684</v>
      </c>
      <c r="O74" s="4">
        <v>41432</v>
      </c>
      <c r="P74" s="6">
        <v>64</v>
      </c>
      <c r="Q74" s="2">
        <f t="shared" si="43"/>
        <v>65</v>
      </c>
      <c r="R74" s="3">
        <f t="shared" si="44"/>
        <v>4.1743872698956368</v>
      </c>
      <c r="S74" s="5">
        <v>0</v>
      </c>
      <c r="T74" s="2">
        <f t="shared" si="45"/>
        <v>1</v>
      </c>
      <c r="U74" s="3">
        <f t="shared" si="46"/>
        <v>0</v>
      </c>
      <c r="V74" s="5">
        <v>0</v>
      </c>
      <c r="W74" s="2">
        <f t="shared" si="47"/>
        <v>1</v>
      </c>
      <c r="X74" s="3">
        <f t="shared" si="48"/>
        <v>0</v>
      </c>
      <c r="Y74" s="2">
        <v>0</v>
      </c>
      <c r="Z74" s="2">
        <f t="shared" si="49"/>
        <v>1</v>
      </c>
      <c r="AA74" s="3">
        <f t="shared" si="50"/>
        <v>0</v>
      </c>
    </row>
    <row r="75" spans="1:27" x14ac:dyDescent="0.3">
      <c r="A75" s="4">
        <v>41030</v>
      </c>
      <c r="B75" s="2">
        <v>153</v>
      </c>
      <c r="C75" s="2">
        <f t="shared" si="34"/>
        <v>154</v>
      </c>
      <c r="D75" s="3">
        <f t="shared" si="35"/>
        <v>5.0369526024136295</v>
      </c>
      <c r="E75" s="2">
        <v>0</v>
      </c>
      <c r="F75" s="2">
        <f t="shared" si="36"/>
        <v>1</v>
      </c>
      <c r="G75" s="3">
        <f t="shared" si="37"/>
        <v>0</v>
      </c>
      <c r="H75" s="2">
        <v>0</v>
      </c>
      <c r="I75" s="2">
        <f t="shared" si="38"/>
        <v>1</v>
      </c>
      <c r="J75" s="3">
        <f t="shared" si="39"/>
        <v>0</v>
      </c>
      <c r="K75" s="2">
        <f t="shared" si="40"/>
        <v>0</v>
      </c>
      <c r="L75" s="2">
        <f t="shared" si="41"/>
        <v>1</v>
      </c>
      <c r="M75" s="3">
        <f t="shared" si="42"/>
        <v>0</v>
      </c>
      <c r="O75" s="4">
        <v>41433</v>
      </c>
      <c r="P75" s="6">
        <v>34</v>
      </c>
      <c r="Q75" s="2">
        <f t="shared" si="43"/>
        <v>35</v>
      </c>
      <c r="R75" s="3">
        <f t="shared" si="44"/>
        <v>3.5553480614894135</v>
      </c>
      <c r="S75" s="5">
        <v>0</v>
      </c>
      <c r="T75" s="2">
        <f t="shared" si="45"/>
        <v>1</v>
      </c>
      <c r="U75" s="3">
        <f t="shared" si="46"/>
        <v>0</v>
      </c>
      <c r="V75" s="5">
        <v>0</v>
      </c>
      <c r="W75" s="2">
        <f t="shared" si="47"/>
        <v>1</v>
      </c>
      <c r="X75" s="3">
        <f t="shared" si="48"/>
        <v>0</v>
      </c>
      <c r="Y75" s="2">
        <v>0</v>
      </c>
      <c r="Z75" s="2">
        <f t="shared" si="49"/>
        <v>1</v>
      </c>
      <c r="AA75" s="3">
        <f t="shared" si="50"/>
        <v>0</v>
      </c>
    </row>
    <row r="76" spans="1:27" x14ac:dyDescent="0.3">
      <c r="A76" s="4">
        <v>41039</v>
      </c>
      <c r="B76" s="2">
        <v>0</v>
      </c>
      <c r="C76" s="2">
        <f t="shared" si="34"/>
        <v>1</v>
      </c>
      <c r="D76" s="3">
        <f t="shared" si="35"/>
        <v>0</v>
      </c>
      <c r="E76" s="2">
        <v>0</v>
      </c>
      <c r="F76" s="2">
        <f t="shared" si="36"/>
        <v>1</v>
      </c>
      <c r="G76" s="3">
        <f t="shared" si="37"/>
        <v>0</v>
      </c>
      <c r="H76" s="2">
        <v>0</v>
      </c>
      <c r="I76" s="2">
        <f t="shared" si="38"/>
        <v>1</v>
      </c>
      <c r="J76" s="3">
        <f t="shared" si="39"/>
        <v>0</v>
      </c>
      <c r="K76" s="2">
        <f t="shared" si="40"/>
        <v>0</v>
      </c>
      <c r="L76" s="2">
        <f t="shared" si="41"/>
        <v>1</v>
      </c>
      <c r="M76" s="3">
        <f t="shared" si="42"/>
        <v>0</v>
      </c>
      <c r="O76" s="4">
        <v>41437</v>
      </c>
      <c r="P76" s="6">
        <v>0</v>
      </c>
      <c r="Q76" s="2">
        <f t="shared" si="43"/>
        <v>1</v>
      </c>
      <c r="R76" s="3">
        <f t="shared" si="44"/>
        <v>0</v>
      </c>
      <c r="S76" s="5">
        <v>0</v>
      </c>
      <c r="T76" s="2">
        <f t="shared" si="45"/>
        <v>1</v>
      </c>
      <c r="U76" s="3">
        <f t="shared" si="46"/>
        <v>0</v>
      </c>
      <c r="V76" s="5">
        <v>0</v>
      </c>
      <c r="W76" s="2">
        <f t="shared" si="47"/>
        <v>1</v>
      </c>
      <c r="X76" s="3">
        <f t="shared" si="48"/>
        <v>0</v>
      </c>
      <c r="Y76" s="2">
        <v>0</v>
      </c>
      <c r="Z76" s="2">
        <f t="shared" si="49"/>
        <v>1</v>
      </c>
      <c r="AA76" s="3">
        <f t="shared" si="50"/>
        <v>0</v>
      </c>
    </row>
    <row r="77" spans="1:27" x14ac:dyDescent="0.3">
      <c r="A77" s="4">
        <v>41040</v>
      </c>
      <c r="B77" s="2">
        <v>1</v>
      </c>
      <c r="C77" s="2">
        <f t="shared" si="34"/>
        <v>2</v>
      </c>
      <c r="D77" s="3">
        <f t="shared" si="35"/>
        <v>0.69314718055994529</v>
      </c>
      <c r="E77" s="2">
        <v>0</v>
      </c>
      <c r="F77" s="2">
        <f t="shared" si="36"/>
        <v>1</v>
      </c>
      <c r="G77" s="3">
        <f t="shared" si="37"/>
        <v>0</v>
      </c>
      <c r="H77" s="2">
        <v>0</v>
      </c>
      <c r="I77" s="2">
        <f t="shared" si="38"/>
        <v>1</v>
      </c>
      <c r="J77" s="3">
        <f t="shared" si="39"/>
        <v>0</v>
      </c>
      <c r="K77" s="2">
        <f t="shared" si="40"/>
        <v>0</v>
      </c>
      <c r="L77" s="2">
        <f t="shared" si="41"/>
        <v>1</v>
      </c>
      <c r="M77" s="3">
        <f t="shared" si="42"/>
        <v>0</v>
      </c>
      <c r="O77" s="4">
        <v>41439</v>
      </c>
      <c r="P77" s="6">
        <v>0</v>
      </c>
      <c r="Q77" s="2">
        <f t="shared" si="43"/>
        <v>1</v>
      </c>
      <c r="R77" s="3">
        <f t="shared" si="44"/>
        <v>0</v>
      </c>
      <c r="S77" s="5">
        <v>0</v>
      </c>
      <c r="T77" s="2">
        <f t="shared" si="45"/>
        <v>1</v>
      </c>
      <c r="U77" s="3">
        <f t="shared" si="46"/>
        <v>0</v>
      </c>
      <c r="V77" s="5">
        <v>0</v>
      </c>
      <c r="W77" s="2">
        <f t="shared" si="47"/>
        <v>1</v>
      </c>
      <c r="X77" s="3">
        <f t="shared" si="48"/>
        <v>0</v>
      </c>
      <c r="Y77" s="2">
        <v>0</v>
      </c>
      <c r="Z77" s="2">
        <f t="shared" si="49"/>
        <v>1</v>
      </c>
      <c r="AA77" s="3">
        <f t="shared" si="50"/>
        <v>0</v>
      </c>
    </row>
    <row r="78" spans="1:27" x14ac:dyDescent="0.3">
      <c r="A78" s="4">
        <v>41046</v>
      </c>
      <c r="B78" s="2">
        <v>0</v>
      </c>
      <c r="C78" s="2">
        <f t="shared" si="34"/>
        <v>1</v>
      </c>
      <c r="D78" s="3">
        <f t="shared" si="35"/>
        <v>0</v>
      </c>
      <c r="E78" s="2">
        <v>0</v>
      </c>
      <c r="F78" s="2">
        <f t="shared" si="36"/>
        <v>1</v>
      </c>
      <c r="G78" s="3">
        <f t="shared" si="37"/>
        <v>0</v>
      </c>
      <c r="H78" s="2">
        <v>0</v>
      </c>
      <c r="I78" s="2">
        <f t="shared" si="38"/>
        <v>1</v>
      </c>
      <c r="J78" s="3">
        <f t="shared" si="39"/>
        <v>0</v>
      </c>
      <c r="K78" s="2">
        <f t="shared" si="40"/>
        <v>0</v>
      </c>
      <c r="L78" s="2">
        <f t="shared" si="41"/>
        <v>1</v>
      </c>
      <c r="M78" s="3">
        <f t="shared" si="42"/>
        <v>0</v>
      </c>
      <c r="O78" s="4">
        <v>41444</v>
      </c>
      <c r="P78" s="6">
        <v>0</v>
      </c>
      <c r="Q78" s="2">
        <f t="shared" si="43"/>
        <v>1</v>
      </c>
      <c r="R78" s="3">
        <f t="shared" si="44"/>
        <v>0</v>
      </c>
      <c r="S78" s="5">
        <v>0</v>
      </c>
      <c r="T78" s="2">
        <f t="shared" si="45"/>
        <v>1</v>
      </c>
      <c r="U78" s="3">
        <f t="shared" si="46"/>
        <v>0</v>
      </c>
      <c r="V78" s="5">
        <v>0</v>
      </c>
      <c r="W78" s="2">
        <f t="shared" si="47"/>
        <v>1</v>
      </c>
      <c r="X78" s="3">
        <f t="shared" si="48"/>
        <v>0</v>
      </c>
      <c r="Y78" s="2">
        <v>0</v>
      </c>
      <c r="Z78" s="2">
        <f t="shared" si="49"/>
        <v>1</v>
      </c>
      <c r="AA78" s="3">
        <f t="shared" si="50"/>
        <v>0</v>
      </c>
    </row>
    <row r="79" spans="1:27" x14ac:dyDescent="0.3">
      <c r="A79" s="4">
        <v>41047</v>
      </c>
      <c r="B79" s="2">
        <v>0</v>
      </c>
      <c r="C79" s="2">
        <f t="shared" si="34"/>
        <v>1</v>
      </c>
      <c r="D79" s="3">
        <f t="shared" si="35"/>
        <v>0</v>
      </c>
      <c r="E79" s="2">
        <v>0</v>
      </c>
      <c r="F79" s="2">
        <f t="shared" si="36"/>
        <v>1</v>
      </c>
      <c r="G79" s="3">
        <f t="shared" si="37"/>
        <v>0</v>
      </c>
      <c r="H79" s="2">
        <v>0</v>
      </c>
      <c r="I79" s="2">
        <f t="shared" si="38"/>
        <v>1</v>
      </c>
      <c r="J79" s="3">
        <f t="shared" si="39"/>
        <v>0</v>
      </c>
      <c r="K79" s="2">
        <f t="shared" si="40"/>
        <v>0</v>
      </c>
      <c r="L79" s="2">
        <f t="shared" si="41"/>
        <v>1</v>
      </c>
      <c r="M79" s="3">
        <f t="shared" si="42"/>
        <v>0</v>
      </c>
      <c r="O79" s="4">
        <v>41445</v>
      </c>
      <c r="P79" s="6">
        <v>0</v>
      </c>
      <c r="Q79" s="2">
        <f t="shared" si="43"/>
        <v>1</v>
      </c>
      <c r="R79" s="3">
        <f t="shared" si="44"/>
        <v>0</v>
      </c>
      <c r="S79" s="5">
        <v>0</v>
      </c>
      <c r="T79" s="2">
        <f t="shared" si="45"/>
        <v>1</v>
      </c>
      <c r="U79" s="3">
        <f t="shared" si="46"/>
        <v>0</v>
      </c>
      <c r="V79" s="5">
        <v>0</v>
      </c>
      <c r="W79" s="2">
        <f t="shared" si="47"/>
        <v>1</v>
      </c>
      <c r="X79" s="3">
        <f t="shared" si="48"/>
        <v>0</v>
      </c>
      <c r="Y79" s="2">
        <v>0</v>
      </c>
      <c r="Z79" s="2">
        <f t="shared" si="49"/>
        <v>1</v>
      </c>
      <c r="AA79" s="3">
        <f t="shared" si="50"/>
        <v>0</v>
      </c>
    </row>
    <row r="80" spans="1:27" x14ac:dyDescent="0.3">
      <c r="A80" s="4">
        <v>41055</v>
      </c>
      <c r="B80" s="2">
        <v>0</v>
      </c>
      <c r="C80" s="2">
        <f t="shared" si="34"/>
        <v>1</v>
      </c>
      <c r="D80" s="3">
        <f t="shared" si="35"/>
        <v>0</v>
      </c>
      <c r="E80" s="2">
        <v>0</v>
      </c>
      <c r="F80" s="2">
        <f t="shared" si="36"/>
        <v>1</v>
      </c>
      <c r="G80" s="3">
        <f t="shared" si="37"/>
        <v>0</v>
      </c>
      <c r="H80" s="2">
        <v>0</v>
      </c>
      <c r="I80" s="2">
        <f t="shared" si="38"/>
        <v>1</v>
      </c>
      <c r="J80" s="3">
        <f t="shared" si="39"/>
        <v>0</v>
      </c>
      <c r="K80" s="2">
        <f t="shared" si="40"/>
        <v>0</v>
      </c>
      <c r="L80" s="2">
        <f t="shared" si="41"/>
        <v>1</v>
      </c>
      <c r="M80" s="3">
        <f t="shared" si="42"/>
        <v>0</v>
      </c>
      <c r="O80" s="4">
        <v>41453</v>
      </c>
      <c r="P80" s="6">
        <v>0</v>
      </c>
      <c r="Q80" s="2">
        <f t="shared" si="43"/>
        <v>1</v>
      </c>
      <c r="R80" s="3">
        <f t="shared" si="44"/>
        <v>0</v>
      </c>
      <c r="S80" s="5">
        <v>0</v>
      </c>
      <c r="T80" s="2">
        <f t="shared" si="45"/>
        <v>1</v>
      </c>
      <c r="U80" s="3">
        <f t="shared" si="46"/>
        <v>0</v>
      </c>
      <c r="V80" s="5">
        <v>0</v>
      </c>
      <c r="W80" s="2">
        <f t="shared" si="47"/>
        <v>1</v>
      </c>
      <c r="X80" s="3">
        <f t="shared" si="48"/>
        <v>0</v>
      </c>
      <c r="Y80" s="2">
        <v>0</v>
      </c>
      <c r="Z80" s="2">
        <f t="shared" si="49"/>
        <v>1</v>
      </c>
      <c r="AA80" s="3">
        <f t="shared" si="50"/>
        <v>0</v>
      </c>
    </row>
    <row r="81" spans="1:27" x14ac:dyDescent="0.3">
      <c r="A81" s="4">
        <v>41060</v>
      </c>
      <c r="B81" s="2">
        <v>0</v>
      </c>
      <c r="C81" s="2">
        <f t="shared" si="34"/>
        <v>1</v>
      </c>
      <c r="D81" s="3">
        <f t="shared" si="35"/>
        <v>0</v>
      </c>
      <c r="E81" s="2">
        <v>0</v>
      </c>
      <c r="F81" s="2">
        <f t="shared" si="36"/>
        <v>1</v>
      </c>
      <c r="G81" s="3">
        <f t="shared" si="37"/>
        <v>0</v>
      </c>
      <c r="H81" s="2">
        <v>0</v>
      </c>
      <c r="I81" s="2">
        <f t="shared" si="38"/>
        <v>1</v>
      </c>
      <c r="J81" s="3">
        <f t="shared" si="39"/>
        <v>0</v>
      </c>
      <c r="K81" s="2">
        <f t="shared" si="40"/>
        <v>0</v>
      </c>
      <c r="L81" s="2">
        <f t="shared" si="41"/>
        <v>1</v>
      </c>
      <c r="M81" s="3">
        <f t="shared" si="42"/>
        <v>0</v>
      </c>
      <c r="O81" s="4">
        <v>41454</v>
      </c>
      <c r="P81" s="6">
        <v>0</v>
      </c>
      <c r="Q81" s="2">
        <f t="shared" si="43"/>
        <v>1</v>
      </c>
      <c r="R81" s="3">
        <f t="shared" si="44"/>
        <v>0</v>
      </c>
      <c r="S81" s="5">
        <v>0</v>
      </c>
      <c r="T81" s="2">
        <f t="shared" si="45"/>
        <v>1</v>
      </c>
      <c r="U81" s="3">
        <f t="shared" si="46"/>
        <v>0</v>
      </c>
      <c r="V81" s="5">
        <v>0</v>
      </c>
      <c r="W81" s="2">
        <f t="shared" si="47"/>
        <v>1</v>
      </c>
      <c r="X81" s="3">
        <f t="shared" si="48"/>
        <v>0</v>
      </c>
      <c r="Y81" s="2">
        <v>0</v>
      </c>
      <c r="Z81" s="2">
        <f t="shared" si="49"/>
        <v>1</v>
      </c>
      <c r="AA81" s="3">
        <f t="shared" si="50"/>
        <v>0</v>
      </c>
    </row>
    <row r="82" spans="1:27" x14ac:dyDescent="0.3">
      <c r="A82" s="4">
        <v>41061</v>
      </c>
      <c r="B82" s="2">
        <v>0</v>
      </c>
      <c r="C82" s="2">
        <f t="shared" si="34"/>
        <v>1</v>
      </c>
      <c r="D82" s="3">
        <f t="shared" si="35"/>
        <v>0</v>
      </c>
      <c r="E82" s="2">
        <v>0</v>
      </c>
      <c r="F82" s="2">
        <f t="shared" si="36"/>
        <v>1</v>
      </c>
      <c r="G82" s="3">
        <f t="shared" si="37"/>
        <v>0</v>
      </c>
      <c r="H82" s="2">
        <v>0</v>
      </c>
      <c r="I82" s="2">
        <f t="shared" si="38"/>
        <v>1</v>
      </c>
      <c r="J82" s="3">
        <f t="shared" si="39"/>
        <v>0</v>
      </c>
      <c r="K82" s="2">
        <f t="shared" si="40"/>
        <v>0</v>
      </c>
      <c r="L82" s="2">
        <f t="shared" si="41"/>
        <v>1</v>
      </c>
      <c r="M82" s="3">
        <f t="shared" si="42"/>
        <v>0</v>
      </c>
      <c r="O82" s="4">
        <v>41460</v>
      </c>
      <c r="P82" s="6">
        <v>0</v>
      </c>
      <c r="Q82" s="2">
        <f t="shared" si="43"/>
        <v>1</v>
      </c>
      <c r="R82" s="3">
        <f t="shared" si="44"/>
        <v>0</v>
      </c>
      <c r="S82" s="5">
        <v>0</v>
      </c>
      <c r="T82" s="2">
        <f t="shared" si="45"/>
        <v>1</v>
      </c>
      <c r="U82" s="3">
        <f t="shared" si="46"/>
        <v>0</v>
      </c>
      <c r="V82" s="5">
        <v>0</v>
      </c>
      <c r="W82" s="2">
        <f t="shared" si="47"/>
        <v>1</v>
      </c>
      <c r="X82" s="3">
        <f t="shared" si="48"/>
        <v>0</v>
      </c>
      <c r="Y82" s="2">
        <v>0</v>
      </c>
      <c r="Z82" s="2">
        <f t="shared" si="49"/>
        <v>1</v>
      </c>
      <c r="AA82" s="3">
        <f t="shared" si="50"/>
        <v>0</v>
      </c>
    </row>
    <row r="83" spans="1:27" x14ac:dyDescent="0.3">
      <c r="A83" s="4">
        <v>41066</v>
      </c>
      <c r="B83" s="2">
        <v>0</v>
      </c>
      <c r="C83" s="2">
        <f t="shared" si="34"/>
        <v>1</v>
      </c>
      <c r="D83" s="3">
        <f t="shared" si="35"/>
        <v>0</v>
      </c>
      <c r="E83" s="2">
        <v>0</v>
      </c>
      <c r="F83" s="2">
        <f t="shared" si="36"/>
        <v>1</v>
      </c>
      <c r="G83" s="3">
        <f t="shared" si="37"/>
        <v>0</v>
      </c>
      <c r="H83" s="2">
        <v>0</v>
      </c>
      <c r="I83" s="2">
        <f t="shared" si="38"/>
        <v>1</v>
      </c>
      <c r="J83" s="3">
        <f t="shared" si="39"/>
        <v>0</v>
      </c>
      <c r="K83" s="2">
        <f t="shared" si="40"/>
        <v>0</v>
      </c>
      <c r="L83" s="2">
        <f t="shared" si="41"/>
        <v>1</v>
      </c>
      <c r="M83" s="3">
        <f t="shared" si="42"/>
        <v>0</v>
      </c>
    </row>
    <row r="84" spans="1:27" x14ac:dyDescent="0.3">
      <c r="A84" s="4">
        <v>41067</v>
      </c>
      <c r="B84" s="2">
        <v>0</v>
      </c>
      <c r="C84" s="2">
        <f t="shared" si="34"/>
        <v>1</v>
      </c>
      <c r="D84" s="3">
        <f t="shared" si="35"/>
        <v>0</v>
      </c>
      <c r="E84" s="2">
        <v>0</v>
      </c>
      <c r="F84" s="2">
        <f t="shared" si="36"/>
        <v>1</v>
      </c>
      <c r="G84" s="3">
        <f t="shared" si="37"/>
        <v>0</v>
      </c>
      <c r="H84" s="2">
        <v>0</v>
      </c>
      <c r="I84" s="2">
        <f t="shared" si="38"/>
        <v>1</v>
      </c>
      <c r="J84" s="3">
        <f t="shared" si="39"/>
        <v>0</v>
      </c>
      <c r="K84" s="2">
        <f t="shared" si="40"/>
        <v>0</v>
      </c>
      <c r="L84" s="2">
        <f t="shared" si="41"/>
        <v>1</v>
      </c>
      <c r="M84" s="3">
        <f t="shared" si="42"/>
        <v>0</v>
      </c>
    </row>
    <row r="85" spans="1:27" x14ac:dyDescent="0.3">
      <c r="A85" s="4">
        <v>41074</v>
      </c>
      <c r="B85" s="2">
        <v>0</v>
      </c>
      <c r="C85" s="2">
        <f t="shared" si="34"/>
        <v>1</v>
      </c>
      <c r="D85" s="3">
        <f t="shared" si="35"/>
        <v>0</v>
      </c>
      <c r="E85" s="2">
        <v>0</v>
      </c>
      <c r="F85" s="2">
        <f t="shared" si="36"/>
        <v>1</v>
      </c>
      <c r="G85" s="3">
        <f t="shared" si="37"/>
        <v>0</v>
      </c>
      <c r="H85" s="2">
        <v>0</v>
      </c>
      <c r="I85" s="2">
        <f t="shared" si="38"/>
        <v>1</v>
      </c>
      <c r="J85" s="3">
        <f t="shared" si="39"/>
        <v>0</v>
      </c>
      <c r="K85" s="2">
        <f t="shared" si="40"/>
        <v>0</v>
      </c>
      <c r="L85" s="2">
        <f t="shared" si="41"/>
        <v>1</v>
      </c>
      <c r="M85" s="3">
        <f t="shared" si="42"/>
        <v>0</v>
      </c>
    </row>
    <row r="86" spans="1:27" x14ac:dyDescent="0.3">
      <c r="A86" s="4">
        <v>41075</v>
      </c>
      <c r="B86" s="2">
        <v>0</v>
      </c>
      <c r="C86" s="2">
        <f t="shared" si="34"/>
        <v>1</v>
      </c>
      <c r="D86" s="3">
        <f t="shared" si="35"/>
        <v>0</v>
      </c>
      <c r="E86" s="2">
        <v>0</v>
      </c>
      <c r="F86" s="2">
        <f t="shared" si="36"/>
        <v>1</v>
      </c>
      <c r="G86" s="3">
        <f t="shared" si="37"/>
        <v>0</v>
      </c>
      <c r="H86" s="2">
        <v>0</v>
      </c>
      <c r="I86" s="2">
        <f t="shared" si="38"/>
        <v>1</v>
      </c>
      <c r="J86" s="3">
        <f t="shared" si="39"/>
        <v>0</v>
      </c>
      <c r="K86" s="2">
        <f t="shared" si="40"/>
        <v>0</v>
      </c>
      <c r="L86" s="2">
        <f t="shared" si="41"/>
        <v>1</v>
      </c>
      <c r="M86" s="3">
        <f t="shared" si="42"/>
        <v>0</v>
      </c>
    </row>
    <row r="87" spans="1:27" x14ac:dyDescent="0.3">
      <c r="A87" s="4">
        <v>41082</v>
      </c>
      <c r="B87" s="2">
        <v>0</v>
      </c>
      <c r="C87" s="2">
        <f t="shared" si="34"/>
        <v>1</v>
      </c>
      <c r="D87" s="3">
        <f t="shared" si="35"/>
        <v>0</v>
      </c>
      <c r="E87" s="2">
        <v>0</v>
      </c>
      <c r="F87" s="2">
        <f t="shared" si="36"/>
        <v>1</v>
      </c>
      <c r="G87" s="3">
        <f t="shared" si="37"/>
        <v>0</v>
      </c>
      <c r="H87" s="2">
        <v>0</v>
      </c>
      <c r="I87" s="2">
        <f t="shared" si="38"/>
        <v>1</v>
      </c>
      <c r="J87" s="3">
        <f t="shared" si="39"/>
        <v>0</v>
      </c>
      <c r="K87" s="2">
        <f t="shared" si="40"/>
        <v>0</v>
      </c>
      <c r="L87" s="2">
        <f t="shared" si="41"/>
        <v>1</v>
      </c>
      <c r="M87" s="3">
        <f t="shared" si="42"/>
        <v>0</v>
      </c>
    </row>
    <row r="112" spans="24:24" s="2" customFormat="1" ht="12.5" x14ac:dyDescent="0.25">
      <c r="X112" s="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opLeftCell="C2" zoomScale="85" zoomScaleNormal="85" workbookViewId="0">
      <selection activeCell="G12" sqref="G12"/>
    </sheetView>
  </sheetViews>
  <sheetFormatPr defaultRowHeight="14.5" x14ac:dyDescent="0.35"/>
  <cols>
    <col min="1" max="2" width="9.1796875" style="2"/>
    <col min="3" max="3" width="11.26953125" style="2" customWidth="1"/>
    <col min="4" max="4" width="14.1796875" style="2" customWidth="1"/>
    <col min="5" max="11" width="9.1796875" style="2"/>
    <col min="12" max="12" width="11.453125" style="2" customWidth="1"/>
    <col min="13" max="13" width="14.26953125" style="2" customWidth="1"/>
    <col min="14" max="18" width="9.1796875" style="2"/>
    <col min="19" max="19" width="10" style="2" customWidth="1"/>
    <col min="20" max="20" width="9.1796875" style="2"/>
    <col min="21" max="21" width="11.7265625" customWidth="1"/>
    <col min="22" max="22" width="13.7265625" customWidth="1"/>
  </cols>
  <sheetData>
    <row r="1" spans="1:22" x14ac:dyDescent="0.35">
      <c r="A1" s="11" t="s">
        <v>17</v>
      </c>
      <c r="J1" s="11" t="s">
        <v>16</v>
      </c>
    </row>
    <row r="2" spans="1:22" x14ac:dyDescent="0.35">
      <c r="A2" s="2" t="s">
        <v>13</v>
      </c>
      <c r="B2" s="8" t="s">
        <v>12</v>
      </c>
      <c r="C2" s="8" t="s">
        <v>11</v>
      </c>
      <c r="D2" s="9" t="s">
        <v>10</v>
      </c>
      <c r="E2" s="8" t="s">
        <v>9</v>
      </c>
      <c r="F2" s="8" t="s">
        <v>8</v>
      </c>
      <c r="G2" s="9" t="s">
        <v>7</v>
      </c>
      <c r="H2" s="48" t="s">
        <v>69</v>
      </c>
      <c r="J2" s="10" t="s">
        <v>13</v>
      </c>
      <c r="K2" s="8" t="s">
        <v>12</v>
      </c>
      <c r="L2" s="8" t="s">
        <v>11</v>
      </c>
      <c r="M2" s="9" t="s">
        <v>10</v>
      </c>
      <c r="N2" s="8" t="s">
        <v>9</v>
      </c>
      <c r="O2" s="8" t="s">
        <v>8</v>
      </c>
      <c r="P2" s="9" t="s">
        <v>7</v>
      </c>
      <c r="Q2" s="8" t="s">
        <v>6</v>
      </c>
      <c r="R2" s="8" t="s">
        <v>5</v>
      </c>
      <c r="S2" s="9" t="s">
        <v>4</v>
      </c>
      <c r="T2" s="2" t="s">
        <v>3</v>
      </c>
      <c r="U2" s="2" t="s">
        <v>2</v>
      </c>
      <c r="V2" s="3" t="s">
        <v>1</v>
      </c>
    </row>
    <row r="3" spans="1:22" x14ac:dyDescent="0.35">
      <c r="A3" s="4">
        <v>40999</v>
      </c>
      <c r="B3" s="2">
        <v>0</v>
      </c>
      <c r="C3" s="2">
        <f t="shared" ref="C3:C34" si="0">B3+1</f>
        <v>1</v>
      </c>
      <c r="D3" s="3">
        <f t="shared" ref="D3:D34" si="1">LN(C3)</f>
        <v>0</v>
      </c>
      <c r="E3" s="2">
        <v>0</v>
      </c>
      <c r="F3" s="2">
        <f t="shared" ref="F3:F34" si="2">E3+1</f>
        <v>1</v>
      </c>
      <c r="G3" s="3">
        <f t="shared" ref="G3:G34" si="3">LN(F3)</f>
        <v>0</v>
      </c>
      <c r="J3" s="4">
        <v>41381</v>
      </c>
      <c r="K3" s="6">
        <v>0</v>
      </c>
      <c r="L3" s="2">
        <f t="shared" ref="L3:L34" si="4">K3+1</f>
        <v>1</v>
      </c>
      <c r="M3" s="3">
        <f t="shared" ref="M3:M34" si="5">LN(L3)</f>
        <v>0</v>
      </c>
      <c r="N3" s="5">
        <v>0</v>
      </c>
      <c r="O3" s="2">
        <f t="shared" ref="O3:O34" si="6">N3+1</f>
        <v>1</v>
      </c>
      <c r="P3" s="3">
        <f t="shared" ref="P3:P34" si="7">LN(O3)</f>
        <v>0</v>
      </c>
      <c r="Q3" s="5">
        <v>0</v>
      </c>
      <c r="R3" s="2">
        <f t="shared" ref="R3:R34" si="8">Q3+1</f>
        <v>1</v>
      </c>
      <c r="S3" s="3">
        <f t="shared" ref="S3:S34" si="9">LN(R3)</f>
        <v>0</v>
      </c>
      <c r="T3" s="2">
        <v>0</v>
      </c>
      <c r="U3" s="2">
        <f t="shared" ref="U3:U34" si="10">T3+1</f>
        <v>1</v>
      </c>
      <c r="V3" s="3">
        <f t="shared" ref="V3:V34" si="11">LN(U3)</f>
        <v>0</v>
      </c>
    </row>
    <row r="4" spans="1:22" x14ac:dyDescent="0.35">
      <c r="A4" s="4">
        <v>41000</v>
      </c>
      <c r="B4" s="2">
        <v>0</v>
      </c>
      <c r="C4" s="2">
        <f t="shared" si="0"/>
        <v>1</v>
      </c>
      <c r="D4" s="3">
        <f t="shared" si="1"/>
        <v>0</v>
      </c>
      <c r="E4" s="2">
        <v>0</v>
      </c>
      <c r="F4" s="2">
        <f t="shared" si="2"/>
        <v>1</v>
      </c>
      <c r="G4" s="3">
        <f t="shared" si="3"/>
        <v>0</v>
      </c>
      <c r="J4" s="4">
        <v>41385</v>
      </c>
      <c r="K4" s="6">
        <v>0</v>
      </c>
      <c r="L4" s="2">
        <f t="shared" si="4"/>
        <v>1</v>
      </c>
      <c r="M4" s="3">
        <f t="shared" si="5"/>
        <v>0</v>
      </c>
      <c r="N4" s="5">
        <v>0</v>
      </c>
      <c r="O4" s="2">
        <f t="shared" si="6"/>
        <v>1</v>
      </c>
      <c r="P4" s="3">
        <f t="shared" si="7"/>
        <v>0</v>
      </c>
      <c r="Q4" s="5">
        <v>0</v>
      </c>
      <c r="R4" s="2">
        <f t="shared" si="8"/>
        <v>1</v>
      </c>
      <c r="S4" s="3">
        <f t="shared" si="9"/>
        <v>0</v>
      </c>
      <c r="T4" s="2">
        <v>0</v>
      </c>
      <c r="U4" s="2">
        <f t="shared" si="10"/>
        <v>1</v>
      </c>
      <c r="V4" s="3">
        <f t="shared" si="11"/>
        <v>0</v>
      </c>
    </row>
    <row r="5" spans="1:22" x14ac:dyDescent="0.35">
      <c r="A5" s="4">
        <v>41004</v>
      </c>
      <c r="B5" s="2">
        <v>0</v>
      </c>
      <c r="C5" s="2">
        <f t="shared" si="0"/>
        <v>1</v>
      </c>
      <c r="D5" s="3">
        <f t="shared" si="1"/>
        <v>0</v>
      </c>
      <c r="E5" s="2">
        <v>0</v>
      </c>
      <c r="F5" s="2">
        <f t="shared" si="2"/>
        <v>1</v>
      </c>
      <c r="G5" s="3">
        <f t="shared" si="3"/>
        <v>0</v>
      </c>
      <c r="J5" s="4">
        <v>41389</v>
      </c>
      <c r="K5" s="6">
        <v>0</v>
      </c>
      <c r="L5" s="2">
        <f t="shared" si="4"/>
        <v>1</v>
      </c>
      <c r="M5" s="3">
        <f t="shared" si="5"/>
        <v>0</v>
      </c>
      <c r="N5" s="5">
        <v>0</v>
      </c>
      <c r="O5" s="2">
        <f t="shared" si="6"/>
        <v>1</v>
      </c>
      <c r="P5" s="3">
        <f t="shared" si="7"/>
        <v>0</v>
      </c>
      <c r="Q5" s="5">
        <v>0</v>
      </c>
      <c r="R5" s="2">
        <f t="shared" si="8"/>
        <v>1</v>
      </c>
      <c r="S5" s="3">
        <f t="shared" si="9"/>
        <v>0</v>
      </c>
      <c r="T5" s="2">
        <v>0</v>
      </c>
      <c r="U5" s="2">
        <f t="shared" si="10"/>
        <v>1</v>
      </c>
      <c r="V5" s="3">
        <f t="shared" si="11"/>
        <v>0</v>
      </c>
    </row>
    <row r="6" spans="1:22" x14ac:dyDescent="0.35">
      <c r="A6" s="4">
        <v>41005</v>
      </c>
      <c r="B6" s="2">
        <v>0</v>
      </c>
      <c r="C6" s="2">
        <f t="shared" si="0"/>
        <v>1</v>
      </c>
      <c r="D6" s="3">
        <f t="shared" si="1"/>
        <v>0</v>
      </c>
      <c r="E6" s="2">
        <v>0</v>
      </c>
      <c r="F6" s="2">
        <f t="shared" si="2"/>
        <v>1</v>
      </c>
      <c r="G6" s="3">
        <f t="shared" si="3"/>
        <v>0</v>
      </c>
      <c r="J6" s="4">
        <v>41392</v>
      </c>
      <c r="K6" s="6">
        <v>0</v>
      </c>
      <c r="L6" s="2">
        <f t="shared" si="4"/>
        <v>1</v>
      </c>
      <c r="M6" s="3">
        <f t="shared" si="5"/>
        <v>0</v>
      </c>
      <c r="N6" s="5">
        <v>0</v>
      </c>
      <c r="O6" s="2">
        <f t="shared" si="6"/>
        <v>1</v>
      </c>
      <c r="P6" s="3">
        <f t="shared" si="7"/>
        <v>0</v>
      </c>
      <c r="Q6" s="5">
        <v>0</v>
      </c>
      <c r="R6" s="2">
        <f t="shared" si="8"/>
        <v>1</v>
      </c>
      <c r="S6" s="3">
        <f t="shared" si="9"/>
        <v>0</v>
      </c>
      <c r="T6" s="2">
        <v>0</v>
      </c>
      <c r="U6" s="2">
        <f t="shared" si="10"/>
        <v>1</v>
      </c>
      <c r="V6" s="3">
        <f t="shared" si="11"/>
        <v>0</v>
      </c>
    </row>
    <row r="7" spans="1:22" x14ac:dyDescent="0.35">
      <c r="A7" s="4">
        <v>41011</v>
      </c>
      <c r="B7" s="2">
        <v>0</v>
      </c>
      <c r="C7" s="2">
        <f t="shared" si="0"/>
        <v>1</v>
      </c>
      <c r="D7" s="3">
        <f t="shared" si="1"/>
        <v>0</v>
      </c>
      <c r="E7" s="2">
        <v>0</v>
      </c>
      <c r="F7" s="2">
        <f t="shared" si="2"/>
        <v>1</v>
      </c>
      <c r="G7" s="3">
        <f t="shared" si="3"/>
        <v>0</v>
      </c>
      <c r="J7" s="4">
        <v>41396</v>
      </c>
      <c r="K7" s="6">
        <v>0</v>
      </c>
      <c r="L7" s="2">
        <f t="shared" si="4"/>
        <v>1</v>
      </c>
      <c r="M7" s="3">
        <f t="shared" si="5"/>
        <v>0</v>
      </c>
      <c r="N7" s="5">
        <v>0</v>
      </c>
      <c r="O7" s="2">
        <f t="shared" si="6"/>
        <v>1</v>
      </c>
      <c r="P7" s="3">
        <f t="shared" si="7"/>
        <v>0</v>
      </c>
      <c r="Q7" s="5">
        <v>0</v>
      </c>
      <c r="R7" s="2">
        <f t="shared" si="8"/>
        <v>1</v>
      </c>
      <c r="S7" s="3">
        <f t="shared" si="9"/>
        <v>0</v>
      </c>
      <c r="T7" s="2">
        <v>0</v>
      </c>
      <c r="U7" s="2">
        <f t="shared" si="10"/>
        <v>1</v>
      </c>
      <c r="V7" s="3">
        <f t="shared" si="11"/>
        <v>0</v>
      </c>
    </row>
    <row r="8" spans="1:22" x14ac:dyDescent="0.35">
      <c r="A8" s="4">
        <v>41012</v>
      </c>
      <c r="B8" s="2">
        <v>48</v>
      </c>
      <c r="C8" s="2">
        <f t="shared" si="0"/>
        <v>49</v>
      </c>
      <c r="D8" s="3">
        <f t="shared" si="1"/>
        <v>3.8918202981106265</v>
      </c>
      <c r="E8" s="2">
        <v>0</v>
      </c>
      <c r="F8" s="2">
        <f t="shared" si="2"/>
        <v>1</v>
      </c>
      <c r="G8" s="3">
        <f t="shared" si="3"/>
        <v>0</v>
      </c>
      <c r="J8" s="4">
        <v>41401</v>
      </c>
      <c r="K8" s="6">
        <v>225</v>
      </c>
      <c r="L8" s="2">
        <f t="shared" si="4"/>
        <v>226</v>
      </c>
      <c r="M8" s="3">
        <f t="shared" si="5"/>
        <v>5.4205349992722862</v>
      </c>
      <c r="N8" s="5">
        <v>0</v>
      </c>
      <c r="O8" s="2">
        <f t="shared" si="6"/>
        <v>1</v>
      </c>
      <c r="P8" s="3">
        <f t="shared" si="7"/>
        <v>0</v>
      </c>
      <c r="Q8" s="5">
        <v>0</v>
      </c>
      <c r="R8" s="2">
        <f t="shared" si="8"/>
        <v>1</v>
      </c>
      <c r="S8" s="3">
        <f t="shared" si="9"/>
        <v>0</v>
      </c>
      <c r="T8" s="2">
        <v>0</v>
      </c>
      <c r="U8" s="2">
        <f t="shared" si="10"/>
        <v>1</v>
      </c>
      <c r="V8" s="3">
        <f t="shared" si="11"/>
        <v>0</v>
      </c>
    </row>
    <row r="9" spans="1:22" x14ac:dyDescent="0.35">
      <c r="A9" s="4">
        <v>41017</v>
      </c>
      <c r="B9" s="2">
        <v>18</v>
      </c>
      <c r="C9" s="2">
        <f t="shared" si="0"/>
        <v>19</v>
      </c>
      <c r="D9" s="3">
        <f t="shared" si="1"/>
        <v>2.9444389791664403</v>
      </c>
      <c r="E9" s="2">
        <v>1</v>
      </c>
      <c r="F9" s="2">
        <f t="shared" si="2"/>
        <v>2</v>
      </c>
      <c r="G9" s="3">
        <f t="shared" si="3"/>
        <v>0.69314718055994529</v>
      </c>
      <c r="J9" s="4">
        <v>41402</v>
      </c>
      <c r="K9" s="6">
        <v>5282</v>
      </c>
      <c r="L9" s="2">
        <f t="shared" si="4"/>
        <v>5283</v>
      </c>
      <c r="M9" s="3">
        <f t="shared" si="5"/>
        <v>8.572249397164315</v>
      </c>
      <c r="N9" s="5">
        <v>0</v>
      </c>
      <c r="O9" s="2">
        <f t="shared" si="6"/>
        <v>1</v>
      </c>
      <c r="P9" s="3">
        <f t="shared" si="7"/>
        <v>0</v>
      </c>
      <c r="Q9" s="5">
        <v>0</v>
      </c>
      <c r="R9" s="2">
        <f t="shared" si="8"/>
        <v>1</v>
      </c>
      <c r="S9" s="3">
        <f t="shared" si="9"/>
        <v>0</v>
      </c>
      <c r="T9" s="2">
        <v>0</v>
      </c>
      <c r="U9" s="2">
        <f t="shared" si="10"/>
        <v>1</v>
      </c>
      <c r="V9" s="3">
        <f t="shared" si="11"/>
        <v>0</v>
      </c>
    </row>
    <row r="10" spans="1:22" x14ac:dyDescent="0.35">
      <c r="A10" s="4">
        <v>41021</v>
      </c>
      <c r="B10" s="2">
        <v>5</v>
      </c>
      <c r="C10" s="2">
        <f t="shared" si="0"/>
        <v>6</v>
      </c>
      <c r="D10" s="3">
        <f t="shared" si="1"/>
        <v>1.791759469228055</v>
      </c>
      <c r="E10" s="2">
        <v>0</v>
      </c>
      <c r="F10" s="2">
        <f t="shared" si="2"/>
        <v>1</v>
      </c>
      <c r="G10" s="3">
        <f t="shared" si="3"/>
        <v>0</v>
      </c>
      <c r="J10" s="4">
        <v>41408</v>
      </c>
      <c r="K10" s="6">
        <v>24611</v>
      </c>
      <c r="L10" s="2">
        <f t="shared" si="4"/>
        <v>24612</v>
      </c>
      <c r="M10" s="3">
        <f t="shared" si="5"/>
        <v>10.11098940786038</v>
      </c>
      <c r="N10" s="5">
        <v>59</v>
      </c>
      <c r="O10" s="2">
        <f t="shared" si="6"/>
        <v>60</v>
      </c>
      <c r="P10" s="3">
        <f t="shared" si="7"/>
        <v>4.0943445622221004</v>
      </c>
      <c r="Q10" s="5">
        <v>2</v>
      </c>
      <c r="R10" s="2">
        <f t="shared" si="8"/>
        <v>3</v>
      </c>
      <c r="S10" s="3">
        <f t="shared" si="9"/>
        <v>1.0986122886681098</v>
      </c>
      <c r="T10" s="2">
        <v>61</v>
      </c>
      <c r="U10" s="2">
        <f t="shared" si="10"/>
        <v>62</v>
      </c>
      <c r="V10" s="3">
        <f t="shared" si="11"/>
        <v>4.1271343850450917</v>
      </c>
    </row>
    <row r="11" spans="1:22" x14ac:dyDescent="0.35">
      <c r="A11" s="4">
        <v>41030</v>
      </c>
      <c r="B11" s="2">
        <v>0</v>
      </c>
      <c r="C11" s="2">
        <f t="shared" si="0"/>
        <v>1</v>
      </c>
      <c r="D11" s="3">
        <f t="shared" si="1"/>
        <v>0</v>
      </c>
      <c r="E11" s="2">
        <v>0</v>
      </c>
      <c r="F11" s="2">
        <f t="shared" si="2"/>
        <v>1</v>
      </c>
      <c r="G11" s="3">
        <f t="shared" si="3"/>
        <v>0</v>
      </c>
      <c r="J11" s="4">
        <v>41419</v>
      </c>
      <c r="K11" s="6">
        <v>795</v>
      </c>
      <c r="L11" s="2">
        <f t="shared" si="4"/>
        <v>796</v>
      </c>
      <c r="M11" s="3">
        <f t="shared" si="5"/>
        <v>6.6795991858443831</v>
      </c>
      <c r="N11" s="5">
        <v>0</v>
      </c>
      <c r="O11" s="2">
        <f t="shared" si="6"/>
        <v>1</v>
      </c>
      <c r="P11" s="3">
        <f t="shared" si="7"/>
        <v>0</v>
      </c>
      <c r="Q11" s="5">
        <v>0</v>
      </c>
      <c r="R11" s="2">
        <f t="shared" si="8"/>
        <v>1</v>
      </c>
      <c r="S11" s="3">
        <f t="shared" si="9"/>
        <v>0</v>
      </c>
      <c r="T11" s="2">
        <v>0</v>
      </c>
      <c r="U11" s="2">
        <f t="shared" si="10"/>
        <v>1</v>
      </c>
      <c r="V11" s="3">
        <f t="shared" si="11"/>
        <v>0</v>
      </c>
    </row>
    <row r="12" spans="1:22" x14ac:dyDescent="0.35">
      <c r="A12" s="4">
        <v>41039</v>
      </c>
      <c r="B12" s="2">
        <v>9</v>
      </c>
      <c r="C12" s="2">
        <f t="shared" si="0"/>
        <v>10</v>
      </c>
      <c r="D12" s="3">
        <f t="shared" si="1"/>
        <v>2.3025850929940459</v>
      </c>
      <c r="E12" s="2">
        <v>0</v>
      </c>
      <c r="F12" s="2">
        <f t="shared" si="2"/>
        <v>1</v>
      </c>
      <c r="G12" s="3">
        <f t="shared" si="3"/>
        <v>0</v>
      </c>
      <c r="J12" s="4">
        <v>41420</v>
      </c>
      <c r="K12" s="6">
        <v>1029</v>
      </c>
      <c r="L12" s="2">
        <f t="shared" si="4"/>
        <v>1030</v>
      </c>
      <c r="M12" s="3">
        <f t="shared" si="5"/>
        <v>6.9373140812236818</v>
      </c>
      <c r="N12" s="5">
        <v>0</v>
      </c>
      <c r="O12" s="2">
        <f t="shared" si="6"/>
        <v>1</v>
      </c>
      <c r="P12" s="3">
        <f t="shared" si="7"/>
        <v>0</v>
      </c>
      <c r="Q12" s="5">
        <v>0</v>
      </c>
      <c r="R12" s="2">
        <f t="shared" si="8"/>
        <v>1</v>
      </c>
      <c r="S12" s="3">
        <f t="shared" si="9"/>
        <v>0</v>
      </c>
      <c r="T12" s="2">
        <v>0</v>
      </c>
      <c r="U12" s="2">
        <f t="shared" si="10"/>
        <v>1</v>
      </c>
      <c r="V12" s="3">
        <f t="shared" si="11"/>
        <v>0</v>
      </c>
    </row>
    <row r="13" spans="1:22" x14ac:dyDescent="0.35">
      <c r="A13" s="4">
        <v>41040</v>
      </c>
      <c r="B13" s="2">
        <v>11</v>
      </c>
      <c r="C13" s="2">
        <f t="shared" si="0"/>
        <v>12</v>
      </c>
      <c r="D13" s="3">
        <f t="shared" si="1"/>
        <v>2.4849066497880004</v>
      </c>
      <c r="E13" s="2">
        <v>0</v>
      </c>
      <c r="F13" s="2">
        <f t="shared" si="2"/>
        <v>1</v>
      </c>
      <c r="G13" s="3">
        <f t="shared" si="3"/>
        <v>0</v>
      </c>
      <c r="J13" s="4">
        <v>41426</v>
      </c>
      <c r="K13" s="6">
        <v>73168</v>
      </c>
      <c r="L13" s="2">
        <f t="shared" si="4"/>
        <v>73169</v>
      </c>
      <c r="M13" s="3">
        <f t="shared" si="5"/>
        <v>11.20052711298135</v>
      </c>
      <c r="N13" s="5">
        <v>6</v>
      </c>
      <c r="O13" s="2">
        <f t="shared" si="6"/>
        <v>7</v>
      </c>
      <c r="P13" s="3">
        <f t="shared" si="7"/>
        <v>1.9459101490553132</v>
      </c>
      <c r="Q13" s="5">
        <v>0</v>
      </c>
      <c r="R13" s="2">
        <f t="shared" si="8"/>
        <v>1</v>
      </c>
      <c r="S13" s="3">
        <f t="shared" si="9"/>
        <v>0</v>
      </c>
      <c r="T13" s="2">
        <v>6</v>
      </c>
      <c r="U13" s="2">
        <f t="shared" si="10"/>
        <v>7</v>
      </c>
      <c r="V13" s="3">
        <f t="shared" si="11"/>
        <v>1.9459101490553132</v>
      </c>
    </row>
    <row r="14" spans="1:22" x14ac:dyDescent="0.35">
      <c r="A14" s="4">
        <v>41046</v>
      </c>
      <c r="B14" s="2">
        <v>0</v>
      </c>
      <c r="C14" s="2">
        <f t="shared" si="0"/>
        <v>1</v>
      </c>
      <c r="D14" s="3">
        <f t="shared" si="1"/>
        <v>0</v>
      </c>
      <c r="E14" s="2">
        <v>0</v>
      </c>
      <c r="F14" s="2">
        <f t="shared" si="2"/>
        <v>1</v>
      </c>
      <c r="G14" s="3">
        <f t="shared" si="3"/>
        <v>0</v>
      </c>
      <c r="J14" s="4">
        <v>41427</v>
      </c>
      <c r="K14" s="6">
        <v>46133</v>
      </c>
      <c r="L14" s="2">
        <f t="shared" si="4"/>
        <v>46134</v>
      </c>
      <c r="M14" s="3">
        <f t="shared" si="5"/>
        <v>10.739305484260235</v>
      </c>
      <c r="N14" s="5">
        <v>2</v>
      </c>
      <c r="O14" s="2">
        <f t="shared" si="6"/>
        <v>3</v>
      </c>
      <c r="P14" s="3">
        <f t="shared" si="7"/>
        <v>1.0986122886681098</v>
      </c>
      <c r="Q14" s="5">
        <v>0</v>
      </c>
      <c r="R14" s="2">
        <f t="shared" si="8"/>
        <v>1</v>
      </c>
      <c r="S14" s="3">
        <f t="shared" si="9"/>
        <v>0</v>
      </c>
      <c r="T14" s="2">
        <v>2</v>
      </c>
      <c r="U14" s="2">
        <f t="shared" si="10"/>
        <v>3</v>
      </c>
      <c r="V14" s="3">
        <f t="shared" si="11"/>
        <v>1.0986122886681098</v>
      </c>
    </row>
    <row r="15" spans="1:22" x14ac:dyDescent="0.35">
      <c r="A15" s="4">
        <v>41047</v>
      </c>
      <c r="B15" s="2">
        <v>0</v>
      </c>
      <c r="C15" s="2">
        <f t="shared" si="0"/>
        <v>1</v>
      </c>
      <c r="D15" s="3">
        <f t="shared" si="1"/>
        <v>0</v>
      </c>
      <c r="E15" s="2">
        <v>0</v>
      </c>
      <c r="F15" s="2">
        <f t="shared" si="2"/>
        <v>1</v>
      </c>
      <c r="G15" s="3">
        <f t="shared" si="3"/>
        <v>0</v>
      </c>
      <c r="J15" s="4">
        <v>41432</v>
      </c>
      <c r="K15" s="6">
        <v>14142</v>
      </c>
      <c r="L15" s="2">
        <f t="shared" si="4"/>
        <v>14143</v>
      </c>
      <c r="M15" s="3">
        <f t="shared" si="5"/>
        <v>9.5569750810205001</v>
      </c>
      <c r="N15" s="5">
        <v>0</v>
      </c>
      <c r="O15" s="2">
        <f t="shared" si="6"/>
        <v>1</v>
      </c>
      <c r="P15" s="3">
        <f t="shared" si="7"/>
        <v>0</v>
      </c>
      <c r="Q15" s="5">
        <v>0</v>
      </c>
      <c r="R15" s="2">
        <f t="shared" si="8"/>
        <v>1</v>
      </c>
      <c r="S15" s="3">
        <f t="shared" si="9"/>
        <v>0</v>
      </c>
      <c r="T15" s="2">
        <v>0</v>
      </c>
      <c r="U15" s="2">
        <f t="shared" si="10"/>
        <v>1</v>
      </c>
      <c r="V15" s="3">
        <f t="shared" si="11"/>
        <v>0</v>
      </c>
    </row>
    <row r="16" spans="1:22" x14ac:dyDescent="0.35">
      <c r="A16" s="4">
        <v>41055</v>
      </c>
      <c r="B16" s="2">
        <v>0</v>
      </c>
      <c r="C16" s="2">
        <f t="shared" si="0"/>
        <v>1</v>
      </c>
      <c r="D16" s="3">
        <f t="shared" si="1"/>
        <v>0</v>
      </c>
      <c r="E16" s="2">
        <v>0</v>
      </c>
      <c r="F16" s="2">
        <f t="shared" si="2"/>
        <v>1</v>
      </c>
      <c r="G16" s="3">
        <f t="shared" si="3"/>
        <v>0</v>
      </c>
      <c r="J16" s="4">
        <v>41433</v>
      </c>
      <c r="K16" s="6">
        <v>12975</v>
      </c>
      <c r="L16" s="2">
        <f t="shared" si="4"/>
        <v>12976</v>
      </c>
      <c r="M16" s="3">
        <f t="shared" si="5"/>
        <v>9.4708567763551947</v>
      </c>
      <c r="N16" s="5">
        <v>3</v>
      </c>
      <c r="O16" s="2">
        <f t="shared" si="6"/>
        <v>4</v>
      </c>
      <c r="P16" s="3">
        <f t="shared" si="7"/>
        <v>1.3862943611198906</v>
      </c>
      <c r="Q16" s="5">
        <v>0</v>
      </c>
      <c r="R16" s="2">
        <f t="shared" si="8"/>
        <v>1</v>
      </c>
      <c r="S16" s="3">
        <f t="shared" si="9"/>
        <v>0</v>
      </c>
      <c r="T16" s="2">
        <v>3</v>
      </c>
      <c r="U16" s="2">
        <f t="shared" si="10"/>
        <v>4</v>
      </c>
      <c r="V16" s="3">
        <f t="shared" si="11"/>
        <v>1.3862943611198906</v>
      </c>
    </row>
    <row r="17" spans="1:22" x14ac:dyDescent="0.35">
      <c r="A17" s="4">
        <v>41060</v>
      </c>
      <c r="B17" s="2">
        <v>0</v>
      </c>
      <c r="C17" s="2">
        <f t="shared" si="0"/>
        <v>1</v>
      </c>
      <c r="D17" s="3">
        <f t="shared" si="1"/>
        <v>0</v>
      </c>
      <c r="E17" s="2">
        <v>0</v>
      </c>
      <c r="F17" s="2">
        <f t="shared" si="2"/>
        <v>1</v>
      </c>
      <c r="G17" s="3">
        <f t="shared" si="3"/>
        <v>0</v>
      </c>
      <c r="J17" s="4">
        <v>41437</v>
      </c>
      <c r="K17" s="6">
        <v>20446</v>
      </c>
      <c r="L17" s="2">
        <f t="shared" si="4"/>
        <v>20447</v>
      </c>
      <c r="M17" s="3">
        <f t="shared" si="5"/>
        <v>9.9255914514430543</v>
      </c>
      <c r="N17" s="5">
        <v>0</v>
      </c>
      <c r="O17" s="2">
        <f t="shared" si="6"/>
        <v>1</v>
      </c>
      <c r="P17" s="3">
        <f t="shared" si="7"/>
        <v>0</v>
      </c>
      <c r="Q17" s="5">
        <v>0</v>
      </c>
      <c r="R17" s="2">
        <f t="shared" si="8"/>
        <v>1</v>
      </c>
      <c r="S17" s="3">
        <f t="shared" si="9"/>
        <v>0</v>
      </c>
      <c r="T17" s="2">
        <v>0</v>
      </c>
      <c r="U17" s="2">
        <f t="shared" si="10"/>
        <v>1</v>
      </c>
      <c r="V17" s="3">
        <f t="shared" si="11"/>
        <v>0</v>
      </c>
    </row>
    <row r="18" spans="1:22" x14ac:dyDescent="0.35">
      <c r="A18" s="4">
        <v>41061</v>
      </c>
      <c r="B18" s="2">
        <v>0</v>
      </c>
      <c r="C18" s="2">
        <f t="shared" si="0"/>
        <v>1</v>
      </c>
      <c r="D18" s="3">
        <f t="shared" si="1"/>
        <v>0</v>
      </c>
      <c r="E18" s="2">
        <v>0</v>
      </c>
      <c r="F18" s="2">
        <f t="shared" si="2"/>
        <v>1</v>
      </c>
      <c r="G18" s="3">
        <f t="shared" si="3"/>
        <v>0</v>
      </c>
      <c r="J18" s="4">
        <v>41439</v>
      </c>
      <c r="K18" s="6">
        <v>735</v>
      </c>
      <c r="L18" s="2">
        <f t="shared" si="4"/>
        <v>736</v>
      </c>
      <c r="M18" s="3">
        <f t="shared" si="5"/>
        <v>6.6012301187288767</v>
      </c>
      <c r="N18" s="5">
        <v>0</v>
      </c>
      <c r="O18" s="2">
        <f t="shared" si="6"/>
        <v>1</v>
      </c>
      <c r="P18" s="3">
        <f t="shared" si="7"/>
        <v>0</v>
      </c>
      <c r="Q18" s="5">
        <v>0</v>
      </c>
      <c r="R18" s="2">
        <f t="shared" si="8"/>
        <v>1</v>
      </c>
      <c r="S18" s="3">
        <f t="shared" si="9"/>
        <v>0</v>
      </c>
      <c r="T18" s="2">
        <v>0</v>
      </c>
      <c r="U18" s="2">
        <f t="shared" si="10"/>
        <v>1</v>
      </c>
      <c r="V18" s="3">
        <f t="shared" si="11"/>
        <v>0</v>
      </c>
    </row>
    <row r="19" spans="1:22" x14ac:dyDescent="0.35">
      <c r="A19" s="4">
        <v>41066</v>
      </c>
      <c r="B19" s="2">
        <v>0</v>
      </c>
      <c r="C19" s="2">
        <f t="shared" si="0"/>
        <v>1</v>
      </c>
      <c r="D19" s="3">
        <f t="shared" si="1"/>
        <v>0</v>
      </c>
      <c r="E19" s="2">
        <v>0</v>
      </c>
      <c r="F19" s="2">
        <f t="shared" si="2"/>
        <v>1</v>
      </c>
      <c r="G19" s="3">
        <f t="shared" si="3"/>
        <v>0</v>
      </c>
      <c r="J19" s="4">
        <v>41444</v>
      </c>
      <c r="K19" s="6">
        <v>376</v>
      </c>
      <c r="L19" s="2">
        <f t="shared" si="4"/>
        <v>377</v>
      </c>
      <c r="M19" s="3">
        <f t="shared" si="5"/>
        <v>5.9322451874480109</v>
      </c>
      <c r="N19" s="5">
        <v>0</v>
      </c>
      <c r="O19" s="2">
        <f t="shared" si="6"/>
        <v>1</v>
      </c>
      <c r="P19" s="3">
        <f t="shared" si="7"/>
        <v>0</v>
      </c>
      <c r="Q19" s="5">
        <v>0</v>
      </c>
      <c r="R19" s="2">
        <f t="shared" si="8"/>
        <v>1</v>
      </c>
      <c r="S19" s="3">
        <f t="shared" si="9"/>
        <v>0</v>
      </c>
      <c r="T19" s="2">
        <v>0</v>
      </c>
      <c r="U19" s="2">
        <f t="shared" si="10"/>
        <v>1</v>
      </c>
      <c r="V19" s="3">
        <f t="shared" si="11"/>
        <v>0</v>
      </c>
    </row>
    <row r="20" spans="1:22" x14ac:dyDescent="0.35">
      <c r="A20" s="4">
        <v>41067</v>
      </c>
      <c r="B20" s="2">
        <v>0</v>
      </c>
      <c r="C20" s="2">
        <f t="shared" si="0"/>
        <v>1</v>
      </c>
      <c r="D20" s="3">
        <f t="shared" si="1"/>
        <v>0</v>
      </c>
      <c r="E20" s="2">
        <v>0</v>
      </c>
      <c r="F20" s="2">
        <f t="shared" si="2"/>
        <v>1</v>
      </c>
      <c r="G20" s="3">
        <f t="shared" si="3"/>
        <v>0</v>
      </c>
      <c r="J20" s="4">
        <v>41445</v>
      </c>
      <c r="K20" s="6">
        <v>15</v>
      </c>
      <c r="L20" s="2">
        <f t="shared" si="4"/>
        <v>16</v>
      </c>
      <c r="M20" s="3">
        <f t="shared" si="5"/>
        <v>2.7725887222397811</v>
      </c>
      <c r="N20" s="5">
        <v>0</v>
      </c>
      <c r="O20" s="2">
        <f t="shared" si="6"/>
        <v>1</v>
      </c>
      <c r="P20" s="3">
        <f t="shared" si="7"/>
        <v>0</v>
      </c>
      <c r="Q20" s="5">
        <v>0</v>
      </c>
      <c r="R20" s="2">
        <f t="shared" si="8"/>
        <v>1</v>
      </c>
      <c r="S20" s="3">
        <f t="shared" si="9"/>
        <v>0</v>
      </c>
      <c r="T20" s="2">
        <v>0</v>
      </c>
      <c r="U20" s="2">
        <f t="shared" si="10"/>
        <v>1</v>
      </c>
      <c r="V20" s="3">
        <f t="shared" si="11"/>
        <v>0</v>
      </c>
    </row>
    <row r="21" spans="1:22" x14ac:dyDescent="0.35">
      <c r="A21" s="4">
        <v>41074</v>
      </c>
      <c r="B21" s="2">
        <v>0</v>
      </c>
      <c r="C21" s="2">
        <f t="shared" si="0"/>
        <v>1</v>
      </c>
      <c r="D21" s="3">
        <f t="shared" si="1"/>
        <v>0</v>
      </c>
      <c r="E21" s="2">
        <v>0</v>
      </c>
      <c r="F21" s="2">
        <f t="shared" si="2"/>
        <v>1</v>
      </c>
      <c r="G21" s="3">
        <f t="shared" si="3"/>
        <v>0</v>
      </c>
      <c r="J21" s="4">
        <v>41453</v>
      </c>
      <c r="K21" s="6">
        <v>28</v>
      </c>
      <c r="L21" s="2">
        <f t="shared" si="4"/>
        <v>29</v>
      </c>
      <c r="M21" s="3">
        <f t="shared" si="5"/>
        <v>3.3672958299864741</v>
      </c>
      <c r="N21" s="5">
        <v>0</v>
      </c>
      <c r="O21" s="2">
        <f t="shared" si="6"/>
        <v>1</v>
      </c>
      <c r="P21" s="3">
        <f t="shared" si="7"/>
        <v>0</v>
      </c>
      <c r="Q21" s="5">
        <v>0</v>
      </c>
      <c r="R21" s="2">
        <f t="shared" si="8"/>
        <v>1</v>
      </c>
      <c r="S21" s="3">
        <f t="shared" si="9"/>
        <v>0</v>
      </c>
      <c r="T21" s="2">
        <v>0</v>
      </c>
      <c r="U21" s="2">
        <f t="shared" si="10"/>
        <v>1</v>
      </c>
      <c r="V21" s="3">
        <f t="shared" si="11"/>
        <v>0</v>
      </c>
    </row>
    <row r="22" spans="1:22" x14ac:dyDescent="0.35">
      <c r="A22" s="4">
        <v>41075</v>
      </c>
      <c r="B22" s="2">
        <v>0</v>
      </c>
      <c r="C22" s="2">
        <f t="shared" si="0"/>
        <v>1</v>
      </c>
      <c r="D22" s="3">
        <f t="shared" si="1"/>
        <v>0</v>
      </c>
      <c r="E22" s="2">
        <v>0</v>
      </c>
      <c r="F22" s="2">
        <f t="shared" si="2"/>
        <v>1</v>
      </c>
      <c r="G22" s="3">
        <f t="shared" si="3"/>
        <v>0</v>
      </c>
      <c r="J22" s="4">
        <v>41454</v>
      </c>
      <c r="K22" s="6">
        <v>0</v>
      </c>
      <c r="L22" s="2">
        <f t="shared" si="4"/>
        <v>1</v>
      </c>
      <c r="M22" s="3">
        <f t="shared" si="5"/>
        <v>0</v>
      </c>
      <c r="N22" s="5">
        <v>0</v>
      </c>
      <c r="O22" s="2">
        <f t="shared" si="6"/>
        <v>1</v>
      </c>
      <c r="P22" s="3">
        <f t="shared" si="7"/>
        <v>0</v>
      </c>
      <c r="Q22" s="5">
        <v>0</v>
      </c>
      <c r="R22" s="2">
        <f t="shared" si="8"/>
        <v>1</v>
      </c>
      <c r="S22" s="3">
        <f t="shared" si="9"/>
        <v>0</v>
      </c>
      <c r="T22" s="2">
        <v>0</v>
      </c>
      <c r="U22" s="2">
        <f t="shared" si="10"/>
        <v>1</v>
      </c>
      <c r="V22" s="3">
        <f t="shared" si="11"/>
        <v>0</v>
      </c>
    </row>
    <row r="23" spans="1:22" x14ac:dyDescent="0.35">
      <c r="A23" s="4">
        <v>41082</v>
      </c>
      <c r="B23" s="2">
        <v>0</v>
      </c>
      <c r="C23" s="2">
        <f t="shared" si="0"/>
        <v>1</v>
      </c>
      <c r="D23" s="3">
        <f t="shared" si="1"/>
        <v>0</v>
      </c>
      <c r="E23" s="2">
        <v>0</v>
      </c>
      <c r="F23" s="2">
        <f t="shared" si="2"/>
        <v>1</v>
      </c>
      <c r="G23" s="3">
        <f t="shared" si="3"/>
        <v>0</v>
      </c>
      <c r="J23" s="4">
        <v>41460</v>
      </c>
      <c r="K23" s="6">
        <v>0</v>
      </c>
      <c r="L23" s="2">
        <f t="shared" si="4"/>
        <v>1</v>
      </c>
      <c r="M23" s="3">
        <f t="shared" si="5"/>
        <v>0</v>
      </c>
      <c r="N23" s="5">
        <v>0</v>
      </c>
      <c r="O23" s="2">
        <f t="shared" si="6"/>
        <v>1</v>
      </c>
      <c r="P23" s="3">
        <f t="shared" si="7"/>
        <v>0</v>
      </c>
      <c r="Q23" s="5">
        <v>0</v>
      </c>
      <c r="R23" s="2">
        <f t="shared" si="8"/>
        <v>1</v>
      </c>
      <c r="S23" s="3">
        <f t="shared" si="9"/>
        <v>0</v>
      </c>
      <c r="T23" s="2">
        <v>0</v>
      </c>
      <c r="U23" s="2">
        <f t="shared" si="10"/>
        <v>1</v>
      </c>
      <c r="V23" s="3">
        <f t="shared" si="11"/>
        <v>0</v>
      </c>
    </row>
    <row r="24" spans="1:22" x14ac:dyDescent="0.35">
      <c r="A24" s="4">
        <v>40999</v>
      </c>
      <c r="B24" s="2">
        <v>0</v>
      </c>
      <c r="C24" s="2">
        <f t="shared" si="0"/>
        <v>1</v>
      </c>
      <c r="D24" s="3">
        <f t="shared" si="1"/>
        <v>0</v>
      </c>
      <c r="E24" s="2">
        <v>0</v>
      </c>
      <c r="F24" s="2">
        <f t="shared" si="2"/>
        <v>1</v>
      </c>
      <c r="G24" s="3">
        <f t="shared" si="3"/>
        <v>0</v>
      </c>
      <c r="J24" s="4">
        <v>41381</v>
      </c>
      <c r="K24" s="6">
        <v>0</v>
      </c>
      <c r="L24" s="2">
        <f t="shared" si="4"/>
        <v>1</v>
      </c>
      <c r="M24" s="3">
        <f t="shared" si="5"/>
        <v>0</v>
      </c>
      <c r="N24" s="5">
        <v>0</v>
      </c>
      <c r="O24" s="2">
        <f t="shared" si="6"/>
        <v>1</v>
      </c>
      <c r="P24" s="3">
        <f t="shared" si="7"/>
        <v>0</v>
      </c>
      <c r="Q24" s="5">
        <v>0</v>
      </c>
      <c r="R24" s="2">
        <f t="shared" si="8"/>
        <v>1</v>
      </c>
      <c r="S24" s="3">
        <f t="shared" si="9"/>
        <v>0</v>
      </c>
      <c r="T24" s="2">
        <v>0</v>
      </c>
      <c r="U24" s="2">
        <f t="shared" si="10"/>
        <v>1</v>
      </c>
      <c r="V24" s="3">
        <f t="shared" si="11"/>
        <v>0</v>
      </c>
    </row>
    <row r="25" spans="1:22" x14ac:dyDescent="0.35">
      <c r="A25" s="4">
        <v>41000</v>
      </c>
      <c r="B25" s="2">
        <v>0</v>
      </c>
      <c r="C25" s="2">
        <f t="shared" si="0"/>
        <v>1</v>
      </c>
      <c r="D25" s="3">
        <f t="shared" si="1"/>
        <v>0</v>
      </c>
      <c r="E25" s="2">
        <v>0</v>
      </c>
      <c r="F25" s="2">
        <f t="shared" si="2"/>
        <v>1</v>
      </c>
      <c r="G25" s="3">
        <f t="shared" si="3"/>
        <v>0</v>
      </c>
      <c r="J25" s="4">
        <v>41389</v>
      </c>
      <c r="K25" s="6">
        <v>0</v>
      </c>
      <c r="L25" s="2">
        <f t="shared" si="4"/>
        <v>1</v>
      </c>
      <c r="M25" s="3">
        <f t="shared" si="5"/>
        <v>0</v>
      </c>
      <c r="N25" s="5">
        <v>0</v>
      </c>
      <c r="O25" s="2">
        <f t="shared" si="6"/>
        <v>1</v>
      </c>
      <c r="P25" s="3">
        <f t="shared" si="7"/>
        <v>0</v>
      </c>
      <c r="Q25" s="5">
        <v>0</v>
      </c>
      <c r="R25" s="2">
        <f t="shared" si="8"/>
        <v>1</v>
      </c>
      <c r="S25" s="3">
        <f t="shared" si="9"/>
        <v>0</v>
      </c>
      <c r="T25" s="2">
        <v>0</v>
      </c>
      <c r="U25" s="2">
        <f t="shared" si="10"/>
        <v>1</v>
      </c>
      <c r="V25" s="3">
        <f t="shared" si="11"/>
        <v>0</v>
      </c>
    </row>
    <row r="26" spans="1:22" x14ac:dyDescent="0.35">
      <c r="A26" s="4">
        <v>41004</v>
      </c>
      <c r="B26" s="2">
        <v>0</v>
      </c>
      <c r="C26" s="2">
        <f t="shared" si="0"/>
        <v>1</v>
      </c>
      <c r="D26" s="3">
        <f t="shared" si="1"/>
        <v>0</v>
      </c>
      <c r="E26" s="2">
        <v>0</v>
      </c>
      <c r="F26" s="2">
        <f t="shared" si="2"/>
        <v>1</v>
      </c>
      <c r="G26" s="3">
        <f t="shared" si="3"/>
        <v>0</v>
      </c>
      <c r="J26" s="4">
        <v>41392</v>
      </c>
      <c r="K26" s="6">
        <v>0</v>
      </c>
      <c r="L26" s="2">
        <f t="shared" si="4"/>
        <v>1</v>
      </c>
      <c r="M26" s="3">
        <f t="shared" si="5"/>
        <v>0</v>
      </c>
      <c r="N26" s="5">
        <v>0</v>
      </c>
      <c r="O26" s="2">
        <f t="shared" si="6"/>
        <v>1</v>
      </c>
      <c r="P26" s="3">
        <f t="shared" si="7"/>
        <v>0</v>
      </c>
      <c r="Q26" s="5">
        <v>0</v>
      </c>
      <c r="R26" s="2">
        <f t="shared" si="8"/>
        <v>1</v>
      </c>
      <c r="S26" s="3">
        <f t="shared" si="9"/>
        <v>0</v>
      </c>
      <c r="T26" s="2">
        <v>0</v>
      </c>
      <c r="U26" s="2">
        <f t="shared" si="10"/>
        <v>1</v>
      </c>
      <c r="V26" s="3">
        <f t="shared" si="11"/>
        <v>0</v>
      </c>
    </row>
    <row r="27" spans="1:22" x14ac:dyDescent="0.35">
      <c r="A27" s="4">
        <v>41005</v>
      </c>
      <c r="B27" s="2">
        <v>0</v>
      </c>
      <c r="C27" s="2">
        <f t="shared" si="0"/>
        <v>1</v>
      </c>
      <c r="D27" s="3">
        <f t="shared" si="1"/>
        <v>0</v>
      </c>
      <c r="E27" s="2">
        <v>0</v>
      </c>
      <c r="F27" s="2">
        <f t="shared" si="2"/>
        <v>1</v>
      </c>
      <c r="G27" s="3">
        <f t="shared" si="3"/>
        <v>0</v>
      </c>
      <c r="J27" s="4">
        <v>41396</v>
      </c>
      <c r="K27" s="6">
        <v>0</v>
      </c>
      <c r="L27" s="2">
        <f t="shared" si="4"/>
        <v>1</v>
      </c>
      <c r="M27" s="3">
        <f t="shared" si="5"/>
        <v>0</v>
      </c>
      <c r="N27" s="5">
        <v>0</v>
      </c>
      <c r="O27" s="2">
        <f t="shared" si="6"/>
        <v>1</v>
      </c>
      <c r="P27" s="3">
        <f t="shared" si="7"/>
        <v>0</v>
      </c>
      <c r="Q27" s="5">
        <v>0</v>
      </c>
      <c r="R27" s="2">
        <f t="shared" si="8"/>
        <v>1</v>
      </c>
      <c r="S27" s="3">
        <f t="shared" si="9"/>
        <v>0</v>
      </c>
      <c r="T27" s="2">
        <v>0</v>
      </c>
      <c r="U27" s="2">
        <f t="shared" si="10"/>
        <v>1</v>
      </c>
      <c r="V27" s="3">
        <f t="shared" si="11"/>
        <v>0</v>
      </c>
    </row>
    <row r="28" spans="1:22" x14ac:dyDescent="0.35">
      <c r="A28" s="4">
        <v>41011</v>
      </c>
      <c r="B28" s="2">
        <v>0</v>
      </c>
      <c r="C28" s="2">
        <f t="shared" si="0"/>
        <v>1</v>
      </c>
      <c r="D28" s="3">
        <f t="shared" si="1"/>
        <v>0</v>
      </c>
      <c r="E28" s="2">
        <v>2</v>
      </c>
      <c r="F28" s="2">
        <f t="shared" si="2"/>
        <v>3</v>
      </c>
      <c r="G28" s="3">
        <f t="shared" si="3"/>
        <v>1.0986122886681098</v>
      </c>
      <c r="J28" s="4">
        <v>41401</v>
      </c>
      <c r="K28" s="6">
        <v>285</v>
      </c>
      <c r="L28" s="2">
        <f t="shared" si="4"/>
        <v>286</v>
      </c>
      <c r="M28" s="3">
        <f t="shared" si="5"/>
        <v>5.6559918108198524</v>
      </c>
      <c r="N28" s="5">
        <v>0</v>
      </c>
      <c r="O28" s="2">
        <f t="shared" si="6"/>
        <v>1</v>
      </c>
      <c r="P28" s="3">
        <f t="shared" si="7"/>
        <v>0</v>
      </c>
      <c r="Q28" s="5">
        <v>0</v>
      </c>
      <c r="R28" s="2">
        <f t="shared" si="8"/>
        <v>1</v>
      </c>
      <c r="S28" s="3">
        <f t="shared" si="9"/>
        <v>0</v>
      </c>
      <c r="T28" s="2">
        <v>0</v>
      </c>
      <c r="U28" s="2">
        <f t="shared" si="10"/>
        <v>1</v>
      </c>
      <c r="V28" s="3">
        <f t="shared" si="11"/>
        <v>0</v>
      </c>
    </row>
    <row r="29" spans="1:22" x14ac:dyDescent="0.35">
      <c r="A29" s="4">
        <v>41012</v>
      </c>
      <c r="B29" s="2">
        <v>6</v>
      </c>
      <c r="C29" s="2">
        <f t="shared" si="0"/>
        <v>7</v>
      </c>
      <c r="D29" s="3">
        <f t="shared" si="1"/>
        <v>1.9459101490553132</v>
      </c>
      <c r="E29" s="2">
        <v>0</v>
      </c>
      <c r="F29" s="2">
        <f t="shared" si="2"/>
        <v>1</v>
      </c>
      <c r="G29" s="3">
        <f t="shared" si="3"/>
        <v>0</v>
      </c>
      <c r="J29" s="4">
        <v>41402</v>
      </c>
      <c r="K29" s="6">
        <v>242</v>
      </c>
      <c r="L29" s="2">
        <f t="shared" si="4"/>
        <v>243</v>
      </c>
      <c r="M29" s="3">
        <f t="shared" si="5"/>
        <v>5.4930614433405482</v>
      </c>
      <c r="N29" s="5">
        <v>0</v>
      </c>
      <c r="O29" s="2">
        <f t="shared" si="6"/>
        <v>1</v>
      </c>
      <c r="P29" s="3">
        <f t="shared" si="7"/>
        <v>0</v>
      </c>
      <c r="Q29" s="5">
        <v>0</v>
      </c>
      <c r="R29" s="2">
        <f t="shared" si="8"/>
        <v>1</v>
      </c>
      <c r="S29" s="3">
        <f t="shared" si="9"/>
        <v>0</v>
      </c>
      <c r="T29" s="2">
        <v>0</v>
      </c>
      <c r="U29" s="2">
        <f t="shared" si="10"/>
        <v>1</v>
      </c>
      <c r="V29" s="3">
        <f t="shared" si="11"/>
        <v>0</v>
      </c>
    </row>
    <row r="30" spans="1:22" x14ac:dyDescent="0.35">
      <c r="A30" s="4">
        <v>41017</v>
      </c>
      <c r="B30" s="2">
        <v>1</v>
      </c>
      <c r="C30" s="2">
        <f t="shared" si="0"/>
        <v>2</v>
      </c>
      <c r="D30" s="3">
        <f t="shared" si="1"/>
        <v>0.69314718055994529</v>
      </c>
      <c r="E30" s="2">
        <v>0</v>
      </c>
      <c r="F30" s="2">
        <f t="shared" si="2"/>
        <v>1</v>
      </c>
      <c r="G30" s="3">
        <f t="shared" si="3"/>
        <v>0</v>
      </c>
      <c r="J30" s="4">
        <v>41408</v>
      </c>
      <c r="K30" s="6">
        <v>6979</v>
      </c>
      <c r="L30" s="2">
        <f t="shared" si="4"/>
        <v>6980</v>
      </c>
      <c r="M30" s="3">
        <f t="shared" si="5"/>
        <v>8.8508041957564174</v>
      </c>
      <c r="N30" s="5">
        <v>14</v>
      </c>
      <c r="O30" s="2">
        <f t="shared" si="6"/>
        <v>15</v>
      </c>
      <c r="P30" s="3">
        <f t="shared" si="7"/>
        <v>2.7080502011022101</v>
      </c>
      <c r="Q30" s="5">
        <v>0</v>
      </c>
      <c r="R30" s="2">
        <f t="shared" si="8"/>
        <v>1</v>
      </c>
      <c r="S30" s="3">
        <f t="shared" si="9"/>
        <v>0</v>
      </c>
      <c r="T30" s="2">
        <v>14</v>
      </c>
      <c r="U30" s="2">
        <f t="shared" si="10"/>
        <v>15</v>
      </c>
      <c r="V30" s="3">
        <f t="shared" si="11"/>
        <v>2.7080502011022101</v>
      </c>
    </row>
    <row r="31" spans="1:22" x14ac:dyDescent="0.35">
      <c r="A31" s="4">
        <v>41021</v>
      </c>
      <c r="B31" s="2">
        <v>1</v>
      </c>
      <c r="C31" s="2">
        <f t="shared" si="0"/>
        <v>2</v>
      </c>
      <c r="D31" s="3">
        <f t="shared" si="1"/>
        <v>0.69314718055994529</v>
      </c>
      <c r="E31" s="2">
        <v>0</v>
      </c>
      <c r="F31" s="2">
        <f t="shared" si="2"/>
        <v>1</v>
      </c>
      <c r="G31" s="3">
        <f t="shared" si="3"/>
        <v>0</v>
      </c>
      <c r="J31" s="4">
        <v>41411</v>
      </c>
      <c r="K31" s="6">
        <v>27474</v>
      </c>
      <c r="L31" s="2">
        <f t="shared" si="4"/>
        <v>27475</v>
      </c>
      <c r="M31" s="3">
        <f t="shared" si="5"/>
        <v>10.221031779271822</v>
      </c>
      <c r="N31" s="5">
        <v>19</v>
      </c>
      <c r="O31" s="2">
        <f t="shared" si="6"/>
        <v>20</v>
      </c>
      <c r="P31" s="3">
        <f t="shared" si="7"/>
        <v>2.9957322735539909</v>
      </c>
      <c r="Q31" s="5">
        <v>6</v>
      </c>
      <c r="R31" s="2">
        <f t="shared" si="8"/>
        <v>7</v>
      </c>
      <c r="S31" s="3">
        <f t="shared" si="9"/>
        <v>1.9459101490553132</v>
      </c>
      <c r="T31" s="2">
        <v>25</v>
      </c>
      <c r="U31" s="2">
        <f t="shared" si="10"/>
        <v>26</v>
      </c>
      <c r="V31" s="3">
        <f t="shared" si="11"/>
        <v>3.2580965380214821</v>
      </c>
    </row>
    <row r="32" spans="1:22" x14ac:dyDescent="0.35">
      <c r="A32" s="4">
        <v>41027</v>
      </c>
      <c r="B32" s="2">
        <v>0</v>
      </c>
      <c r="C32" s="2">
        <f t="shared" si="0"/>
        <v>1</v>
      </c>
      <c r="D32" s="3">
        <f t="shared" si="1"/>
        <v>0</v>
      </c>
      <c r="E32" s="2">
        <v>0</v>
      </c>
      <c r="F32" s="2">
        <f t="shared" si="2"/>
        <v>1</v>
      </c>
      <c r="G32" s="3">
        <f t="shared" si="3"/>
        <v>0</v>
      </c>
      <c r="J32" s="4">
        <v>41416</v>
      </c>
      <c r="K32" s="6">
        <v>13138</v>
      </c>
      <c r="L32" s="2">
        <f t="shared" si="4"/>
        <v>13139</v>
      </c>
      <c r="M32" s="3">
        <f t="shared" si="5"/>
        <v>9.483340185641822</v>
      </c>
      <c r="N32" s="5">
        <v>0</v>
      </c>
      <c r="O32" s="2">
        <f t="shared" si="6"/>
        <v>1</v>
      </c>
      <c r="P32" s="3">
        <f t="shared" si="7"/>
        <v>0</v>
      </c>
      <c r="Q32" s="5">
        <v>0</v>
      </c>
      <c r="R32" s="2">
        <f t="shared" si="8"/>
        <v>1</v>
      </c>
      <c r="S32" s="3">
        <f t="shared" si="9"/>
        <v>0</v>
      </c>
      <c r="T32" s="2">
        <v>0</v>
      </c>
      <c r="U32" s="2">
        <f t="shared" si="10"/>
        <v>1</v>
      </c>
      <c r="V32" s="3">
        <f t="shared" si="11"/>
        <v>0</v>
      </c>
    </row>
    <row r="33" spans="1:22" x14ac:dyDescent="0.35">
      <c r="A33" s="4">
        <v>41030</v>
      </c>
      <c r="B33" s="2">
        <v>1</v>
      </c>
      <c r="C33" s="2">
        <f t="shared" si="0"/>
        <v>2</v>
      </c>
      <c r="D33" s="3">
        <f t="shared" si="1"/>
        <v>0.69314718055994529</v>
      </c>
      <c r="E33" s="2">
        <v>0</v>
      </c>
      <c r="F33" s="2">
        <f t="shared" si="2"/>
        <v>1</v>
      </c>
      <c r="G33" s="3">
        <f t="shared" si="3"/>
        <v>0</v>
      </c>
      <c r="J33" s="4">
        <v>41419</v>
      </c>
      <c r="K33" s="6">
        <v>5872</v>
      </c>
      <c r="L33" s="2">
        <f t="shared" si="4"/>
        <v>5873</v>
      </c>
      <c r="M33" s="3">
        <f t="shared" si="5"/>
        <v>8.6781208555225202</v>
      </c>
      <c r="N33" s="5">
        <v>0</v>
      </c>
      <c r="O33" s="2">
        <f t="shared" si="6"/>
        <v>1</v>
      </c>
      <c r="P33" s="3">
        <f t="shared" si="7"/>
        <v>0</v>
      </c>
      <c r="Q33" s="5">
        <v>0</v>
      </c>
      <c r="R33" s="2">
        <f t="shared" si="8"/>
        <v>1</v>
      </c>
      <c r="S33" s="3">
        <f t="shared" si="9"/>
        <v>0</v>
      </c>
      <c r="T33" s="2">
        <v>0</v>
      </c>
      <c r="U33" s="2">
        <f t="shared" si="10"/>
        <v>1</v>
      </c>
      <c r="V33" s="3">
        <f t="shared" si="11"/>
        <v>0</v>
      </c>
    </row>
    <row r="34" spans="1:22" x14ac:dyDescent="0.35">
      <c r="A34" s="4">
        <v>41039</v>
      </c>
      <c r="B34" s="2">
        <v>0</v>
      </c>
      <c r="C34" s="2">
        <f t="shared" si="0"/>
        <v>1</v>
      </c>
      <c r="D34" s="3">
        <f t="shared" si="1"/>
        <v>0</v>
      </c>
      <c r="E34" s="2">
        <v>0</v>
      </c>
      <c r="F34" s="2">
        <f t="shared" si="2"/>
        <v>1</v>
      </c>
      <c r="G34" s="3">
        <f t="shared" si="3"/>
        <v>0</v>
      </c>
      <c r="J34" s="4">
        <v>41420</v>
      </c>
      <c r="K34" s="6">
        <v>2193</v>
      </c>
      <c r="L34" s="2">
        <f t="shared" si="4"/>
        <v>2194</v>
      </c>
      <c r="M34" s="3">
        <f t="shared" si="5"/>
        <v>7.6934816408351754</v>
      </c>
      <c r="N34" s="5">
        <v>7</v>
      </c>
      <c r="O34" s="2">
        <f t="shared" si="6"/>
        <v>8</v>
      </c>
      <c r="P34" s="3">
        <f t="shared" si="7"/>
        <v>2.0794415416798357</v>
      </c>
      <c r="Q34" s="5">
        <v>1</v>
      </c>
      <c r="R34" s="2">
        <f t="shared" si="8"/>
        <v>2</v>
      </c>
      <c r="S34" s="3">
        <f t="shared" si="9"/>
        <v>0.69314718055994529</v>
      </c>
      <c r="T34" s="2">
        <v>8</v>
      </c>
      <c r="U34" s="2">
        <f t="shared" si="10"/>
        <v>9</v>
      </c>
      <c r="V34" s="3">
        <f t="shared" si="11"/>
        <v>2.1972245773362196</v>
      </c>
    </row>
    <row r="35" spans="1:22" x14ac:dyDescent="0.35">
      <c r="A35" s="4">
        <v>41040</v>
      </c>
      <c r="B35" s="2">
        <v>0</v>
      </c>
      <c r="C35" s="2">
        <f t="shared" ref="C35:C66" si="12">B35+1</f>
        <v>1</v>
      </c>
      <c r="D35" s="3">
        <f t="shared" ref="D35:D66" si="13">LN(C35)</f>
        <v>0</v>
      </c>
      <c r="E35" s="2">
        <v>0</v>
      </c>
      <c r="F35" s="2">
        <f t="shared" ref="F35:F66" si="14">E35+1</f>
        <v>1</v>
      </c>
      <c r="G35" s="3">
        <f t="shared" ref="G35:G66" si="15">LN(F35)</f>
        <v>0</v>
      </c>
      <c r="J35" s="4">
        <v>41426</v>
      </c>
      <c r="K35" s="6">
        <v>12352</v>
      </c>
      <c r="L35" s="2">
        <f t="shared" ref="L35:L66" si="16">K35+1</f>
        <v>12353</v>
      </c>
      <c r="M35" s="3">
        <f t="shared" ref="M35:M66" si="17">LN(L35)</f>
        <v>9.4216542275368145</v>
      </c>
      <c r="N35" s="5">
        <v>0</v>
      </c>
      <c r="O35" s="2">
        <f t="shared" ref="O35:O66" si="18">N35+1</f>
        <v>1</v>
      </c>
      <c r="P35" s="3">
        <f t="shared" ref="P35:P66" si="19">LN(O35)</f>
        <v>0</v>
      </c>
      <c r="Q35" s="5">
        <v>0</v>
      </c>
      <c r="R35" s="2">
        <f t="shared" ref="R35:R66" si="20">Q35+1</f>
        <v>1</v>
      </c>
      <c r="S35" s="3">
        <f t="shared" ref="S35:S66" si="21">LN(R35)</f>
        <v>0</v>
      </c>
      <c r="T35" s="2">
        <v>0</v>
      </c>
      <c r="U35" s="2">
        <f t="shared" ref="U35:U66" si="22">T35+1</f>
        <v>1</v>
      </c>
      <c r="V35" s="3">
        <f t="shared" ref="V35:V66" si="23">LN(U35)</f>
        <v>0</v>
      </c>
    </row>
    <row r="36" spans="1:22" x14ac:dyDescent="0.35">
      <c r="A36" s="4">
        <v>41046</v>
      </c>
      <c r="B36" s="2">
        <v>0</v>
      </c>
      <c r="C36" s="2">
        <f t="shared" si="12"/>
        <v>1</v>
      </c>
      <c r="D36" s="3">
        <f t="shared" si="13"/>
        <v>0</v>
      </c>
      <c r="E36" s="2">
        <v>0</v>
      </c>
      <c r="F36" s="2">
        <f t="shared" si="14"/>
        <v>1</v>
      </c>
      <c r="G36" s="3">
        <f t="shared" si="15"/>
        <v>0</v>
      </c>
      <c r="J36" s="4">
        <v>41427</v>
      </c>
      <c r="K36" s="6">
        <v>4664</v>
      </c>
      <c r="L36" s="2">
        <f t="shared" si="16"/>
        <v>4665</v>
      </c>
      <c r="M36" s="3">
        <f t="shared" si="17"/>
        <v>8.4478431132814436</v>
      </c>
      <c r="N36" s="5">
        <v>0</v>
      </c>
      <c r="O36" s="2">
        <f t="shared" si="18"/>
        <v>1</v>
      </c>
      <c r="P36" s="3">
        <f t="shared" si="19"/>
        <v>0</v>
      </c>
      <c r="Q36" s="5">
        <v>0</v>
      </c>
      <c r="R36" s="2">
        <f t="shared" si="20"/>
        <v>1</v>
      </c>
      <c r="S36" s="3">
        <f t="shared" si="21"/>
        <v>0</v>
      </c>
      <c r="T36" s="2">
        <v>0</v>
      </c>
      <c r="U36" s="2">
        <f t="shared" si="22"/>
        <v>1</v>
      </c>
      <c r="V36" s="3">
        <f t="shared" si="23"/>
        <v>0</v>
      </c>
    </row>
    <row r="37" spans="1:22" x14ac:dyDescent="0.35">
      <c r="A37" s="4">
        <v>41047</v>
      </c>
      <c r="B37" s="2">
        <v>0</v>
      </c>
      <c r="C37" s="2">
        <f t="shared" si="12"/>
        <v>1</v>
      </c>
      <c r="D37" s="3">
        <f t="shared" si="13"/>
        <v>0</v>
      </c>
      <c r="E37" s="2">
        <v>0</v>
      </c>
      <c r="F37" s="2">
        <f t="shared" si="14"/>
        <v>1</v>
      </c>
      <c r="G37" s="3">
        <f t="shared" si="15"/>
        <v>0</v>
      </c>
      <c r="J37" s="4">
        <v>41432</v>
      </c>
      <c r="K37" s="6">
        <v>24</v>
      </c>
      <c r="L37" s="2">
        <f t="shared" si="16"/>
        <v>25</v>
      </c>
      <c r="M37" s="3">
        <f t="shared" si="17"/>
        <v>3.2188758248682006</v>
      </c>
      <c r="N37" s="5">
        <v>0</v>
      </c>
      <c r="O37" s="2">
        <f t="shared" si="18"/>
        <v>1</v>
      </c>
      <c r="P37" s="3">
        <f t="shared" si="19"/>
        <v>0</v>
      </c>
      <c r="Q37" s="5">
        <v>0</v>
      </c>
      <c r="R37" s="2">
        <f t="shared" si="20"/>
        <v>1</v>
      </c>
      <c r="S37" s="3">
        <f t="shared" si="21"/>
        <v>0</v>
      </c>
      <c r="T37" s="2">
        <v>0</v>
      </c>
      <c r="U37" s="2">
        <f t="shared" si="22"/>
        <v>1</v>
      </c>
      <c r="V37" s="3">
        <f t="shared" si="23"/>
        <v>0</v>
      </c>
    </row>
    <row r="38" spans="1:22" x14ac:dyDescent="0.35">
      <c r="A38" s="4">
        <v>41055</v>
      </c>
      <c r="B38" s="2">
        <v>0</v>
      </c>
      <c r="C38" s="2">
        <f t="shared" si="12"/>
        <v>1</v>
      </c>
      <c r="D38" s="3">
        <f t="shared" si="13"/>
        <v>0</v>
      </c>
      <c r="E38" s="2">
        <v>0</v>
      </c>
      <c r="F38" s="2">
        <f t="shared" si="14"/>
        <v>1</v>
      </c>
      <c r="G38" s="3">
        <f t="shared" si="15"/>
        <v>0</v>
      </c>
      <c r="J38" s="4">
        <v>41437</v>
      </c>
      <c r="K38" s="6">
        <v>3712</v>
      </c>
      <c r="L38" s="2">
        <f t="shared" si="16"/>
        <v>3713</v>
      </c>
      <c r="M38" s="3">
        <f t="shared" si="17"/>
        <v>8.2195954541770799</v>
      </c>
      <c r="N38" s="5">
        <v>1</v>
      </c>
      <c r="O38" s="2">
        <f t="shared" si="18"/>
        <v>2</v>
      </c>
      <c r="P38" s="3">
        <f t="shared" si="19"/>
        <v>0.69314718055994529</v>
      </c>
      <c r="Q38" s="5">
        <v>0</v>
      </c>
      <c r="R38" s="2">
        <f t="shared" si="20"/>
        <v>1</v>
      </c>
      <c r="S38" s="3">
        <f t="shared" si="21"/>
        <v>0</v>
      </c>
      <c r="T38" s="2">
        <v>1</v>
      </c>
      <c r="U38" s="2">
        <f t="shared" si="22"/>
        <v>2</v>
      </c>
      <c r="V38" s="3">
        <f t="shared" si="23"/>
        <v>0.69314718055994529</v>
      </c>
    </row>
    <row r="39" spans="1:22" x14ac:dyDescent="0.35">
      <c r="A39" s="4">
        <v>41060</v>
      </c>
      <c r="B39" s="2">
        <v>0</v>
      </c>
      <c r="C39" s="2">
        <f t="shared" si="12"/>
        <v>1</v>
      </c>
      <c r="D39" s="3">
        <f t="shared" si="13"/>
        <v>0</v>
      </c>
      <c r="E39" s="2">
        <v>0</v>
      </c>
      <c r="F39" s="2">
        <f t="shared" si="14"/>
        <v>1</v>
      </c>
      <c r="G39" s="3">
        <f t="shared" si="15"/>
        <v>0</v>
      </c>
      <c r="J39" s="4">
        <v>41439</v>
      </c>
      <c r="K39" s="6">
        <v>448</v>
      </c>
      <c r="L39" s="2">
        <f t="shared" si="16"/>
        <v>449</v>
      </c>
      <c r="M39" s="3">
        <f t="shared" si="17"/>
        <v>6.1070228877422545</v>
      </c>
      <c r="N39" s="5">
        <v>1</v>
      </c>
      <c r="O39" s="2">
        <f t="shared" si="18"/>
        <v>2</v>
      </c>
      <c r="P39" s="3">
        <f t="shared" si="19"/>
        <v>0.69314718055994529</v>
      </c>
      <c r="Q39" s="5">
        <v>0</v>
      </c>
      <c r="R39" s="2">
        <f t="shared" si="20"/>
        <v>1</v>
      </c>
      <c r="S39" s="3">
        <f t="shared" si="21"/>
        <v>0</v>
      </c>
      <c r="T39" s="2">
        <v>1</v>
      </c>
      <c r="U39" s="2">
        <f t="shared" si="22"/>
        <v>2</v>
      </c>
      <c r="V39" s="3">
        <f t="shared" si="23"/>
        <v>0.69314718055994529</v>
      </c>
    </row>
    <row r="40" spans="1:22" x14ac:dyDescent="0.35">
      <c r="A40" s="4">
        <v>41061</v>
      </c>
      <c r="B40" s="2">
        <v>0</v>
      </c>
      <c r="C40" s="2">
        <f t="shared" si="12"/>
        <v>1</v>
      </c>
      <c r="D40" s="3">
        <f t="shared" si="13"/>
        <v>0</v>
      </c>
      <c r="E40" s="2">
        <v>0</v>
      </c>
      <c r="F40" s="2">
        <f t="shared" si="14"/>
        <v>1</v>
      </c>
      <c r="G40" s="3">
        <f t="shared" si="15"/>
        <v>0</v>
      </c>
      <c r="J40" s="4">
        <v>41444</v>
      </c>
      <c r="K40" s="6">
        <v>35</v>
      </c>
      <c r="L40" s="2">
        <f t="shared" si="16"/>
        <v>36</v>
      </c>
      <c r="M40" s="3">
        <f t="shared" si="17"/>
        <v>3.5835189384561099</v>
      </c>
      <c r="N40" s="5">
        <v>0</v>
      </c>
      <c r="O40" s="2">
        <f t="shared" si="18"/>
        <v>1</v>
      </c>
      <c r="P40" s="3">
        <f t="shared" si="19"/>
        <v>0</v>
      </c>
      <c r="Q40" s="5">
        <v>0</v>
      </c>
      <c r="R40" s="2">
        <f t="shared" si="20"/>
        <v>1</v>
      </c>
      <c r="S40" s="3">
        <f t="shared" si="21"/>
        <v>0</v>
      </c>
      <c r="T40" s="2">
        <v>0</v>
      </c>
      <c r="U40" s="2">
        <f t="shared" si="22"/>
        <v>1</v>
      </c>
      <c r="V40" s="3">
        <f t="shared" si="23"/>
        <v>0</v>
      </c>
    </row>
    <row r="41" spans="1:22" x14ac:dyDescent="0.35">
      <c r="A41" s="4">
        <v>41066</v>
      </c>
      <c r="B41" s="2">
        <v>0</v>
      </c>
      <c r="C41" s="2">
        <f t="shared" si="12"/>
        <v>1</v>
      </c>
      <c r="D41" s="3">
        <f t="shared" si="13"/>
        <v>0</v>
      </c>
      <c r="E41" s="2">
        <v>0</v>
      </c>
      <c r="F41" s="2">
        <f t="shared" si="14"/>
        <v>1</v>
      </c>
      <c r="G41" s="3">
        <f t="shared" si="15"/>
        <v>0</v>
      </c>
      <c r="J41" s="4">
        <v>41445</v>
      </c>
      <c r="K41" s="6">
        <v>0</v>
      </c>
      <c r="L41" s="2">
        <f t="shared" si="16"/>
        <v>1</v>
      </c>
      <c r="M41" s="3">
        <f t="shared" si="17"/>
        <v>0</v>
      </c>
      <c r="N41" s="5">
        <v>0</v>
      </c>
      <c r="O41" s="2">
        <f t="shared" si="18"/>
        <v>1</v>
      </c>
      <c r="P41" s="3">
        <f t="shared" si="19"/>
        <v>0</v>
      </c>
      <c r="Q41" s="5">
        <v>0</v>
      </c>
      <c r="R41" s="2">
        <f t="shared" si="20"/>
        <v>1</v>
      </c>
      <c r="S41" s="3">
        <f t="shared" si="21"/>
        <v>0</v>
      </c>
      <c r="T41" s="2">
        <v>0</v>
      </c>
      <c r="U41" s="2">
        <f t="shared" si="22"/>
        <v>1</v>
      </c>
      <c r="V41" s="3">
        <f t="shared" si="23"/>
        <v>0</v>
      </c>
    </row>
    <row r="42" spans="1:22" x14ac:dyDescent="0.35">
      <c r="A42" s="4">
        <v>41067</v>
      </c>
      <c r="B42" s="2">
        <v>0</v>
      </c>
      <c r="C42" s="2">
        <f t="shared" si="12"/>
        <v>1</v>
      </c>
      <c r="D42" s="3">
        <f t="shared" si="13"/>
        <v>0</v>
      </c>
      <c r="E42" s="2">
        <v>0</v>
      </c>
      <c r="F42" s="2">
        <f t="shared" si="14"/>
        <v>1</v>
      </c>
      <c r="G42" s="3">
        <f t="shared" si="15"/>
        <v>0</v>
      </c>
      <c r="J42" s="4">
        <v>41454</v>
      </c>
      <c r="K42" s="6">
        <v>0</v>
      </c>
      <c r="L42" s="2">
        <f t="shared" si="16"/>
        <v>1</v>
      </c>
      <c r="M42" s="3">
        <f t="shared" si="17"/>
        <v>0</v>
      </c>
      <c r="N42" s="5">
        <v>0</v>
      </c>
      <c r="O42" s="2">
        <f t="shared" si="18"/>
        <v>1</v>
      </c>
      <c r="P42" s="3">
        <f t="shared" si="19"/>
        <v>0</v>
      </c>
      <c r="Q42" s="5">
        <v>0</v>
      </c>
      <c r="R42" s="2">
        <f t="shared" si="20"/>
        <v>1</v>
      </c>
      <c r="S42" s="3">
        <f t="shared" si="21"/>
        <v>0</v>
      </c>
      <c r="T42" s="2">
        <v>0</v>
      </c>
      <c r="U42" s="2">
        <f t="shared" si="22"/>
        <v>1</v>
      </c>
      <c r="V42" s="3">
        <f t="shared" si="23"/>
        <v>0</v>
      </c>
    </row>
    <row r="43" spans="1:22" x14ac:dyDescent="0.35">
      <c r="A43" s="4">
        <v>41074</v>
      </c>
      <c r="B43" s="2">
        <v>0</v>
      </c>
      <c r="C43" s="2">
        <f t="shared" si="12"/>
        <v>1</v>
      </c>
      <c r="D43" s="3">
        <f t="shared" si="13"/>
        <v>0</v>
      </c>
      <c r="E43" s="2">
        <v>0</v>
      </c>
      <c r="F43" s="2">
        <f t="shared" si="14"/>
        <v>1</v>
      </c>
      <c r="G43" s="3">
        <f t="shared" si="15"/>
        <v>0</v>
      </c>
      <c r="J43" s="4">
        <v>41460</v>
      </c>
      <c r="K43" s="6">
        <v>0</v>
      </c>
      <c r="L43" s="2">
        <f t="shared" si="16"/>
        <v>1</v>
      </c>
      <c r="M43" s="3">
        <f t="shared" si="17"/>
        <v>0</v>
      </c>
      <c r="N43" s="5">
        <v>0</v>
      </c>
      <c r="O43" s="2">
        <f t="shared" si="18"/>
        <v>1</v>
      </c>
      <c r="P43" s="3">
        <f t="shared" si="19"/>
        <v>0</v>
      </c>
      <c r="Q43" s="5">
        <v>0</v>
      </c>
      <c r="R43" s="2">
        <f t="shared" si="20"/>
        <v>1</v>
      </c>
      <c r="S43" s="3">
        <f t="shared" si="21"/>
        <v>0</v>
      </c>
      <c r="T43" s="2">
        <v>0</v>
      </c>
      <c r="U43" s="2">
        <f t="shared" si="22"/>
        <v>1</v>
      </c>
      <c r="V43" s="3">
        <f t="shared" si="23"/>
        <v>0</v>
      </c>
    </row>
    <row r="44" spans="1:22" x14ac:dyDescent="0.35">
      <c r="A44" s="4">
        <v>41075</v>
      </c>
      <c r="B44" s="2">
        <v>0</v>
      </c>
      <c r="C44" s="2">
        <f t="shared" si="12"/>
        <v>1</v>
      </c>
      <c r="D44" s="3">
        <f t="shared" si="13"/>
        <v>0</v>
      </c>
      <c r="E44" s="2">
        <v>0</v>
      </c>
      <c r="F44" s="2">
        <f t="shared" si="14"/>
        <v>1</v>
      </c>
      <c r="G44" s="3">
        <f t="shared" si="15"/>
        <v>0</v>
      </c>
      <c r="J44" s="4">
        <v>41385</v>
      </c>
      <c r="K44" s="6">
        <v>0</v>
      </c>
      <c r="L44" s="2">
        <f t="shared" si="16"/>
        <v>1</v>
      </c>
      <c r="M44" s="3">
        <f t="shared" si="17"/>
        <v>0</v>
      </c>
      <c r="N44" s="5">
        <v>0</v>
      </c>
      <c r="O44" s="2">
        <f t="shared" si="18"/>
        <v>1</v>
      </c>
      <c r="P44" s="3">
        <f t="shared" si="19"/>
        <v>0</v>
      </c>
      <c r="Q44" s="5">
        <v>0</v>
      </c>
      <c r="R44" s="2">
        <f t="shared" si="20"/>
        <v>1</v>
      </c>
      <c r="S44" s="3">
        <f t="shared" si="21"/>
        <v>0</v>
      </c>
      <c r="T44" s="2">
        <v>0</v>
      </c>
      <c r="U44" s="2">
        <f t="shared" si="22"/>
        <v>1</v>
      </c>
      <c r="V44" s="3">
        <f t="shared" si="23"/>
        <v>0</v>
      </c>
    </row>
    <row r="45" spans="1:22" x14ac:dyDescent="0.35">
      <c r="A45" s="4">
        <v>41082</v>
      </c>
      <c r="B45" s="2">
        <v>0</v>
      </c>
      <c r="C45" s="2">
        <f t="shared" si="12"/>
        <v>1</v>
      </c>
      <c r="D45" s="3">
        <f t="shared" si="13"/>
        <v>0</v>
      </c>
      <c r="E45" s="2">
        <v>0</v>
      </c>
      <c r="F45" s="2">
        <f t="shared" si="14"/>
        <v>1</v>
      </c>
      <c r="G45" s="3">
        <f t="shared" si="15"/>
        <v>0</v>
      </c>
      <c r="J45" s="4">
        <v>41389</v>
      </c>
      <c r="K45" s="6">
        <v>0</v>
      </c>
      <c r="L45" s="2">
        <f t="shared" si="16"/>
        <v>1</v>
      </c>
      <c r="M45" s="3">
        <f t="shared" si="17"/>
        <v>0</v>
      </c>
      <c r="N45" s="5">
        <v>0</v>
      </c>
      <c r="O45" s="2">
        <f t="shared" si="18"/>
        <v>1</v>
      </c>
      <c r="P45" s="3">
        <f t="shared" si="19"/>
        <v>0</v>
      </c>
      <c r="Q45" s="5">
        <v>0</v>
      </c>
      <c r="R45" s="2">
        <f t="shared" si="20"/>
        <v>1</v>
      </c>
      <c r="S45" s="3">
        <f t="shared" si="21"/>
        <v>0</v>
      </c>
      <c r="T45" s="2">
        <v>0</v>
      </c>
      <c r="U45" s="2">
        <f t="shared" si="22"/>
        <v>1</v>
      </c>
      <c r="V45" s="3">
        <f t="shared" si="23"/>
        <v>0</v>
      </c>
    </row>
    <row r="46" spans="1:22" x14ac:dyDescent="0.35">
      <c r="A46" s="4">
        <v>40999</v>
      </c>
      <c r="B46" s="2">
        <v>0</v>
      </c>
      <c r="C46" s="2">
        <f t="shared" si="12"/>
        <v>1</v>
      </c>
      <c r="D46" s="3">
        <f t="shared" si="13"/>
        <v>0</v>
      </c>
      <c r="E46" s="2">
        <v>0</v>
      </c>
      <c r="F46" s="2">
        <f t="shared" si="14"/>
        <v>1</v>
      </c>
      <c r="G46" s="3">
        <f t="shared" si="15"/>
        <v>0</v>
      </c>
      <c r="J46" s="4">
        <v>41392</v>
      </c>
      <c r="K46" s="6">
        <v>0</v>
      </c>
      <c r="L46" s="2">
        <f t="shared" si="16"/>
        <v>1</v>
      </c>
      <c r="M46" s="3">
        <f t="shared" si="17"/>
        <v>0</v>
      </c>
      <c r="N46" s="5">
        <v>0</v>
      </c>
      <c r="O46" s="2">
        <f t="shared" si="18"/>
        <v>1</v>
      </c>
      <c r="P46" s="3">
        <f t="shared" si="19"/>
        <v>0</v>
      </c>
      <c r="Q46" s="5">
        <v>0</v>
      </c>
      <c r="R46" s="2">
        <f t="shared" si="20"/>
        <v>1</v>
      </c>
      <c r="S46" s="3">
        <f t="shared" si="21"/>
        <v>0</v>
      </c>
      <c r="T46" s="2">
        <v>0</v>
      </c>
      <c r="U46" s="2">
        <f t="shared" si="22"/>
        <v>1</v>
      </c>
      <c r="V46" s="3">
        <f t="shared" si="23"/>
        <v>0</v>
      </c>
    </row>
    <row r="47" spans="1:22" x14ac:dyDescent="0.35">
      <c r="A47" s="4">
        <v>41000</v>
      </c>
      <c r="B47" s="2">
        <v>0</v>
      </c>
      <c r="C47" s="2">
        <f t="shared" si="12"/>
        <v>1</v>
      </c>
      <c r="D47" s="3">
        <f t="shared" si="13"/>
        <v>0</v>
      </c>
      <c r="E47" s="2">
        <v>0</v>
      </c>
      <c r="F47" s="2">
        <f t="shared" si="14"/>
        <v>1</v>
      </c>
      <c r="G47" s="3">
        <f t="shared" si="15"/>
        <v>0</v>
      </c>
      <c r="J47" s="4">
        <v>41401</v>
      </c>
      <c r="K47" s="6">
        <v>72</v>
      </c>
      <c r="L47" s="2">
        <f t="shared" si="16"/>
        <v>73</v>
      </c>
      <c r="M47" s="3">
        <f t="shared" si="17"/>
        <v>4.290459441148391</v>
      </c>
      <c r="N47" s="5">
        <v>0</v>
      </c>
      <c r="O47" s="2">
        <f t="shared" si="18"/>
        <v>1</v>
      </c>
      <c r="P47" s="3">
        <f t="shared" si="19"/>
        <v>0</v>
      </c>
      <c r="Q47" s="5">
        <v>0</v>
      </c>
      <c r="R47" s="2">
        <f t="shared" si="20"/>
        <v>1</v>
      </c>
      <c r="S47" s="3">
        <f t="shared" si="21"/>
        <v>0</v>
      </c>
      <c r="T47" s="2">
        <v>0</v>
      </c>
      <c r="U47" s="2">
        <f t="shared" si="22"/>
        <v>1</v>
      </c>
      <c r="V47" s="3">
        <f t="shared" si="23"/>
        <v>0</v>
      </c>
    </row>
    <row r="48" spans="1:22" x14ac:dyDescent="0.35">
      <c r="A48" s="4">
        <v>41004</v>
      </c>
      <c r="B48" s="2">
        <v>0</v>
      </c>
      <c r="C48" s="2">
        <f t="shared" si="12"/>
        <v>1</v>
      </c>
      <c r="D48" s="3">
        <f t="shared" si="13"/>
        <v>0</v>
      </c>
      <c r="E48" s="2">
        <v>0</v>
      </c>
      <c r="F48" s="2">
        <f t="shared" si="14"/>
        <v>1</v>
      </c>
      <c r="G48" s="3">
        <f t="shared" si="15"/>
        <v>0</v>
      </c>
      <c r="J48" s="4">
        <v>41402</v>
      </c>
      <c r="K48" s="6">
        <v>153</v>
      </c>
      <c r="L48" s="2">
        <f t="shared" si="16"/>
        <v>154</v>
      </c>
      <c r="M48" s="3">
        <f t="shared" si="17"/>
        <v>5.0369526024136295</v>
      </c>
      <c r="N48" s="5">
        <v>0</v>
      </c>
      <c r="O48" s="2">
        <f t="shared" si="18"/>
        <v>1</v>
      </c>
      <c r="P48" s="3">
        <f t="shared" si="19"/>
        <v>0</v>
      </c>
      <c r="Q48" s="5">
        <v>0</v>
      </c>
      <c r="R48" s="2">
        <f t="shared" si="20"/>
        <v>1</v>
      </c>
      <c r="S48" s="3">
        <f t="shared" si="21"/>
        <v>0</v>
      </c>
      <c r="T48" s="2">
        <v>0</v>
      </c>
      <c r="U48" s="2">
        <f t="shared" si="22"/>
        <v>1</v>
      </c>
      <c r="V48" s="3">
        <f t="shared" si="23"/>
        <v>0</v>
      </c>
    </row>
    <row r="49" spans="1:22" x14ac:dyDescent="0.35">
      <c r="A49" s="4">
        <v>41005</v>
      </c>
      <c r="B49" s="2">
        <v>0</v>
      </c>
      <c r="C49" s="2">
        <f t="shared" si="12"/>
        <v>1</v>
      </c>
      <c r="D49" s="3">
        <f t="shared" si="13"/>
        <v>0</v>
      </c>
      <c r="E49" s="2">
        <v>0</v>
      </c>
      <c r="F49" s="2">
        <f t="shared" si="14"/>
        <v>1</v>
      </c>
      <c r="G49" s="3">
        <f t="shared" si="15"/>
        <v>0</v>
      </c>
      <c r="J49" s="4">
        <v>41408</v>
      </c>
      <c r="K49" s="6">
        <v>16628</v>
      </c>
      <c r="L49" s="2">
        <f t="shared" si="16"/>
        <v>16629</v>
      </c>
      <c r="M49" s="3">
        <f t="shared" si="17"/>
        <v>9.7189034380879136</v>
      </c>
      <c r="N49" s="5">
        <v>137</v>
      </c>
      <c r="O49" s="2">
        <f t="shared" si="18"/>
        <v>138</v>
      </c>
      <c r="P49" s="3">
        <f t="shared" si="19"/>
        <v>4.9272536851572051</v>
      </c>
      <c r="Q49" s="5">
        <v>17</v>
      </c>
      <c r="R49" s="2">
        <f t="shared" si="20"/>
        <v>18</v>
      </c>
      <c r="S49" s="3">
        <f t="shared" si="21"/>
        <v>2.8903717578961645</v>
      </c>
      <c r="T49" s="2">
        <v>154</v>
      </c>
      <c r="U49" s="2">
        <f t="shared" si="22"/>
        <v>155</v>
      </c>
      <c r="V49" s="3">
        <f t="shared" si="23"/>
        <v>5.0434251169192468</v>
      </c>
    </row>
    <row r="50" spans="1:22" x14ac:dyDescent="0.35">
      <c r="A50" s="4">
        <v>41011</v>
      </c>
      <c r="B50" s="2">
        <v>0</v>
      </c>
      <c r="C50" s="2">
        <f t="shared" si="12"/>
        <v>1</v>
      </c>
      <c r="D50" s="3">
        <f t="shared" si="13"/>
        <v>0</v>
      </c>
      <c r="E50" s="2">
        <v>0</v>
      </c>
      <c r="F50" s="2">
        <f t="shared" si="14"/>
        <v>1</v>
      </c>
      <c r="G50" s="3">
        <f t="shared" si="15"/>
        <v>0</v>
      </c>
      <c r="J50" s="4">
        <v>41411</v>
      </c>
      <c r="K50" s="6">
        <v>37549</v>
      </c>
      <c r="L50" s="2">
        <f t="shared" si="16"/>
        <v>37550</v>
      </c>
      <c r="M50" s="3">
        <f t="shared" si="17"/>
        <v>10.53342865719228</v>
      </c>
      <c r="N50" s="5">
        <v>2</v>
      </c>
      <c r="O50" s="2">
        <f t="shared" si="18"/>
        <v>3</v>
      </c>
      <c r="P50" s="3">
        <f t="shared" si="19"/>
        <v>1.0986122886681098</v>
      </c>
      <c r="Q50" s="5">
        <v>0</v>
      </c>
      <c r="R50" s="2">
        <f t="shared" si="20"/>
        <v>1</v>
      </c>
      <c r="S50" s="3">
        <f t="shared" si="21"/>
        <v>0</v>
      </c>
      <c r="T50" s="2">
        <v>2</v>
      </c>
      <c r="U50" s="2">
        <f t="shared" si="22"/>
        <v>3</v>
      </c>
      <c r="V50" s="3">
        <f t="shared" si="23"/>
        <v>1.0986122886681098</v>
      </c>
    </row>
    <row r="51" spans="1:22" x14ac:dyDescent="0.35">
      <c r="A51" s="4">
        <v>41012</v>
      </c>
      <c r="B51" s="2">
        <v>16</v>
      </c>
      <c r="C51" s="2">
        <f t="shared" si="12"/>
        <v>17</v>
      </c>
      <c r="D51" s="3">
        <f t="shared" si="13"/>
        <v>2.8332133440562162</v>
      </c>
      <c r="E51" s="2">
        <v>0</v>
      </c>
      <c r="F51" s="2">
        <f t="shared" si="14"/>
        <v>1</v>
      </c>
      <c r="G51" s="3">
        <f t="shared" si="15"/>
        <v>0</v>
      </c>
      <c r="J51" s="4">
        <v>41416</v>
      </c>
      <c r="K51" s="6">
        <v>19862</v>
      </c>
      <c r="L51" s="2">
        <f t="shared" si="16"/>
        <v>19863</v>
      </c>
      <c r="M51" s="3">
        <f t="shared" si="17"/>
        <v>9.896613983592955</v>
      </c>
      <c r="N51" s="5">
        <v>35</v>
      </c>
      <c r="O51" s="2">
        <f t="shared" si="18"/>
        <v>36</v>
      </c>
      <c r="P51" s="3">
        <f t="shared" si="19"/>
        <v>3.5835189384561099</v>
      </c>
      <c r="Q51" s="5">
        <v>0</v>
      </c>
      <c r="R51" s="2">
        <f t="shared" si="20"/>
        <v>1</v>
      </c>
      <c r="S51" s="3">
        <f t="shared" si="21"/>
        <v>0</v>
      </c>
      <c r="T51" s="2">
        <v>35</v>
      </c>
      <c r="U51" s="2">
        <f t="shared" si="22"/>
        <v>36</v>
      </c>
      <c r="V51" s="3">
        <f t="shared" si="23"/>
        <v>3.5835189384561099</v>
      </c>
    </row>
    <row r="52" spans="1:22" x14ac:dyDescent="0.35">
      <c r="A52" s="4">
        <v>41017</v>
      </c>
      <c r="B52" s="2">
        <v>3</v>
      </c>
      <c r="C52" s="2">
        <f t="shared" si="12"/>
        <v>4</v>
      </c>
      <c r="D52" s="3">
        <f t="shared" si="13"/>
        <v>1.3862943611198906</v>
      </c>
      <c r="E52" s="2">
        <v>0</v>
      </c>
      <c r="F52" s="2">
        <f t="shared" si="14"/>
        <v>1</v>
      </c>
      <c r="G52" s="3">
        <f t="shared" si="15"/>
        <v>0</v>
      </c>
      <c r="J52" s="4">
        <v>41419</v>
      </c>
      <c r="K52" s="6">
        <v>15471</v>
      </c>
      <c r="L52" s="2">
        <f t="shared" si="16"/>
        <v>15472</v>
      </c>
      <c r="M52" s="3">
        <f t="shared" si="17"/>
        <v>9.6467872176930758</v>
      </c>
      <c r="N52" s="5">
        <v>1</v>
      </c>
      <c r="O52" s="2">
        <f t="shared" si="18"/>
        <v>2</v>
      </c>
      <c r="P52" s="3">
        <f t="shared" si="19"/>
        <v>0.69314718055994529</v>
      </c>
      <c r="Q52" s="5">
        <v>0</v>
      </c>
      <c r="R52" s="2">
        <f t="shared" si="20"/>
        <v>1</v>
      </c>
      <c r="S52" s="3">
        <f t="shared" si="21"/>
        <v>0</v>
      </c>
      <c r="T52" s="2">
        <v>1</v>
      </c>
      <c r="U52" s="2">
        <f t="shared" si="22"/>
        <v>2</v>
      </c>
      <c r="V52" s="3">
        <f t="shared" si="23"/>
        <v>0.69314718055994529</v>
      </c>
    </row>
    <row r="53" spans="1:22" x14ac:dyDescent="0.35">
      <c r="A53" s="4">
        <v>41021</v>
      </c>
      <c r="B53" s="2">
        <v>5</v>
      </c>
      <c r="C53" s="2">
        <f t="shared" si="12"/>
        <v>6</v>
      </c>
      <c r="D53" s="3">
        <f t="shared" si="13"/>
        <v>1.791759469228055</v>
      </c>
      <c r="E53" s="2">
        <v>0</v>
      </c>
      <c r="F53" s="2">
        <f t="shared" si="14"/>
        <v>1</v>
      </c>
      <c r="G53" s="3">
        <f t="shared" si="15"/>
        <v>0</v>
      </c>
      <c r="J53" s="4">
        <v>41420</v>
      </c>
      <c r="K53" s="6">
        <v>23598</v>
      </c>
      <c r="L53" s="2">
        <f t="shared" si="16"/>
        <v>23599</v>
      </c>
      <c r="M53" s="3">
        <f t="shared" si="17"/>
        <v>10.06895961723459</v>
      </c>
      <c r="N53" s="5">
        <v>60</v>
      </c>
      <c r="O53" s="2">
        <f t="shared" si="18"/>
        <v>61</v>
      </c>
      <c r="P53" s="3">
        <f t="shared" si="19"/>
        <v>4.1108738641733114</v>
      </c>
      <c r="Q53" s="5">
        <v>4</v>
      </c>
      <c r="R53" s="2">
        <f t="shared" si="20"/>
        <v>5</v>
      </c>
      <c r="S53" s="3">
        <f t="shared" si="21"/>
        <v>1.6094379124341003</v>
      </c>
      <c r="T53" s="2">
        <v>64</v>
      </c>
      <c r="U53" s="2">
        <f t="shared" si="22"/>
        <v>65</v>
      </c>
      <c r="V53" s="3">
        <f t="shared" si="23"/>
        <v>4.1743872698956368</v>
      </c>
    </row>
    <row r="54" spans="1:22" x14ac:dyDescent="0.35">
      <c r="A54" s="4">
        <v>41027</v>
      </c>
      <c r="B54" s="2">
        <v>4</v>
      </c>
      <c r="C54" s="2">
        <f t="shared" si="12"/>
        <v>5</v>
      </c>
      <c r="D54" s="3">
        <f t="shared" si="13"/>
        <v>1.6094379124341003</v>
      </c>
      <c r="E54" s="2">
        <v>0</v>
      </c>
      <c r="F54" s="2">
        <f t="shared" si="14"/>
        <v>1</v>
      </c>
      <c r="G54" s="3">
        <f t="shared" si="15"/>
        <v>0</v>
      </c>
      <c r="J54" s="4">
        <v>41426</v>
      </c>
      <c r="K54" s="6">
        <v>85228</v>
      </c>
      <c r="L54" s="2">
        <f t="shared" si="16"/>
        <v>85229</v>
      </c>
      <c r="M54" s="3">
        <f t="shared" si="17"/>
        <v>11.353097030489632</v>
      </c>
      <c r="N54" s="5">
        <v>11</v>
      </c>
      <c r="O54" s="2">
        <f t="shared" si="18"/>
        <v>12</v>
      </c>
      <c r="P54" s="3">
        <f t="shared" si="19"/>
        <v>2.4849066497880004</v>
      </c>
      <c r="Q54" s="5">
        <v>0</v>
      </c>
      <c r="R54" s="2">
        <f t="shared" si="20"/>
        <v>1</v>
      </c>
      <c r="S54" s="3">
        <f t="shared" si="21"/>
        <v>0</v>
      </c>
      <c r="T54" s="2">
        <v>11</v>
      </c>
      <c r="U54" s="2">
        <f t="shared" si="22"/>
        <v>12</v>
      </c>
      <c r="V54" s="3">
        <f t="shared" si="23"/>
        <v>2.4849066497880004</v>
      </c>
    </row>
    <row r="55" spans="1:22" x14ac:dyDescent="0.35">
      <c r="A55" s="4">
        <v>41030</v>
      </c>
      <c r="B55" s="2">
        <v>8</v>
      </c>
      <c r="C55" s="2">
        <f t="shared" si="12"/>
        <v>9</v>
      </c>
      <c r="D55" s="3">
        <f t="shared" si="13"/>
        <v>2.1972245773362196</v>
      </c>
      <c r="E55" s="2">
        <v>0</v>
      </c>
      <c r="F55" s="2">
        <f t="shared" si="14"/>
        <v>1</v>
      </c>
      <c r="G55" s="3">
        <f t="shared" si="15"/>
        <v>0</v>
      </c>
      <c r="J55" s="4">
        <v>41427</v>
      </c>
      <c r="K55" s="6">
        <v>52984</v>
      </c>
      <c r="L55" s="2">
        <f t="shared" si="16"/>
        <v>52985</v>
      </c>
      <c r="M55" s="3">
        <f t="shared" si="17"/>
        <v>10.877764133608936</v>
      </c>
      <c r="N55" s="5">
        <v>0</v>
      </c>
      <c r="O55" s="2">
        <f t="shared" si="18"/>
        <v>1</v>
      </c>
      <c r="P55" s="3">
        <f t="shared" si="19"/>
        <v>0</v>
      </c>
      <c r="Q55" s="5">
        <v>0</v>
      </c>
      <c r="R55" s="2">
        <f t="shared" si="20"/>
        <v>1</v>
      </c>
      <c r="S55" s="3">
        <f t="shared" si="21"/>
        <v>0</v>
      </c>
      <c r="T55" s="2">
        <v>0</v>
      </c>
      <c r="U55" s="2">
        <f t="shared" si="22"/>
        <v>1</v>
      </c>
      <c r="V55" s="3">
        <f t="shared" si="23"/>
        <v>0</v>
      </c>
    </row>
    <row r="56" spans="1:22" x14ac:dyDescent="0.35">
      <c r="A56" s="4">
        <v>41039</v>
      </c>
      <c r="B56" s="2">
        <v>10</v>
      </c>
      <c r="C56" s="2">
        <f t="shared" si="12"/>
        <v>11</v>
      </c>
      <c r="D56" s="3">
        <f t="shared" si="13"/>
        <v>2.3978952727983707</v>
      </c>
      <c r="E56" s="2">
        <v>0</v>
      </c>
      <c r="F56" s="2">
        <f t="shared" si="14"/>
        <v>1</v>
      </c>
      <c r="G56" s="3">
        <f t="shared" si="15"/>
        <v>0</v>
      </c>
      <c r="J56" s="4">
        <v>41432</v>
      </c>
      <c r="K56" s="6">
        <v>826</v>
      </c>
      <c r="L56" s="2">
        <f t="shared" si="16"/>
        <v>827</v>
      </c>
      <c r="M56" s="3">
        <f t="shared" si="17"/>
        <v>6.7178046950236912</v>
      </c>
      <c r="N56" s="5">
        <v>5</v>
      </c>
      <c r="O56" s="2">
        <f t="shared" si="18"/>
        <v>6</v>
      </c>
      <c r="P56" s="3">
        <f t="shared" si="19"/>
        <v>1.791759469228055</v>
      </c>
      <c r="Q56" s="5">
        <v>0</v>
      </c>
      <c r="R56" s="2">
        <f t="shared" si="20"/>
        <v>1</v>
      </c>
      <c r="S56" s="3">
        <f t="shared" si="21"/>
        <v>0</v>
      </c>
      <c r="T56" s="2">
        <v>5</v>
      </c>
      <c r="U56" s="2">
        <f t="shared" si="22"/>
        <v>6</v>
      </c>
      <c r="V56" s="3">
        <f t="shared" si="23"/>
        <v>1.791759469228055</v>
      </c>
    </row>
    <row r="57" spans="1:22" x14ac:dyDescent="0.35">
      <c r="A57" s="4">
        <v>41046</v>
      </c>
      <c r="B57" s="2">
        <v>0</v>
      </c>
      <c r="C57" s="2">
        <f t="shared" si="12"/>
        <v>1</v>
      </c>
      <c r="D57" s="3">
        <f t="shared" si="13"/>
        <v>0</v>
      </c>
      <c r="E57" s="2">
        <v>0</v>
      </c>
      <c r="F57" s="2">
        <f t="shared" si="14"/>
        <v>1</v>
      </c>
      <c r="G57" s="3">
        <f t="shared" si="15"/>
        <v>0</v>
      </c>
      <c r="J57" s="4">
        <v>41433</v>
      </c>
      <c r="K57" s="6">
        <v>2016</v>
      </c>
      <c r="L57" s="2">
        <f t="shared" si="16"/>
        <v>2017</v>
      </c>
      <c r="M57" s="3">
        <f t="shared" si="17"/>
        <v>7.6093665379542115</v>
      </c>
      <c r="N57" s="5">
        <v>5</v>
      </c>
      <c r="O57" s="2">
        <f t="shared" si="18"/>
        <v>6</v>
      </c>
      <c r="P57" s="3">
        <f t="shared" si="19"/>
        <v>1.791759469228055</v>
      </c>
      <c r="Q57" s="5">
        <v>0</v>
      </c>
      <c r="R57" s="2">
        <f t="shared" si="20"/>
        <v>1</v>
      </c>
      <c r="S57" s="3">
        <f t="shared" si="21"/>
        <v>0</v>
      </c>
      <c r="T57" s="2">
        <v>5</v>
      </c>
      <c r="U57" s="2">
        <f t="shared" si="22"/>
        <v>6</v>
      </c>
      <c r="V57" s="3">
        <f t="shared" si="23"/>
        <v>1.791759469228055</v>
      </c>
    </row>
    <row r="58" spans="1:22" x14ac:dyDescent="0.35">
      <c r="A58" s="4">
        <v>41047</v>
      </c>
      <c r="B58" s="2">
        <v>0</v>
      </c>
      <c r="C58" s="2">
        <f t="shared" si="12"/>
        <v>1</v>
      </c>
      <c r="D58" s="3">
        <f t="shared" si="13"/>
        <v>0</v>
      </c>
      <c r="E58" s="2">
        <v>0</v>
      </c>
      <c r="F58" s="2">
        <f t="shared" si="14"/>
        <v>1</v>
      </c>
      <c r="G58" s="3">
        <f t="shared" si="15"/>
        <v>0</v>
      </c>
      <c r="J58" s="4">
        <v>41437</v>
      </c>
      <c r="K58" s="6">
        <v>1422</v>
      </c>
      <c r="L58" s="2">
        <f t="shared" si="16"/>
        <v>1423</v>
      </c>
      <c r="M58" s="3">
        <f t="shared" si="17"/>
        <v>7.2605225980898522</v>
      </c>
      <c r="N58" s="5">
        <v>7</v>
      </c>
      <c r="O58" s="2">
        <f t="shared" si="18"/>
        <v>8</v>
      </c>
      <c r="P58" s="3">
        <f t="shared" si="19"/>
        <v>2.0794415416798357</v>
      </c>
      <c r="Q58" s="5">
        <v>0</v>
      </c>
      <c r="R58" s="2">
        <f t="shared" si="20"/>
        <v>1</v>
      </c>
      <c r="S58" s="3">
        <f t="shared" si="21"/>
        <v>0</v>
      </c>
      <c r="T58" s="2">
        <v>7</v>
      </c>
      <c r="U58" s="2">
        <f t="shared" si="22"/>
        <v>8</v>
      </c>
      <c r="V58" s="3">
        <f t="shared" si="23"/>
        <v>2.0794415416798357</v>
      </c>
    </row>
    <row r="59" spans="1:22" x14ac:dyDescent="0.35">
      <c r="A59" s="4">
        <v>41055</v>
      </c>
      <c r="B59" s="2">
        <v>0</v>
      </c>
      <c r="C59" s="2">
        <f t="shared" si="12"/>
        <v>1</v>
      </c>
      <c r="D59" s="3">
        <f t="shared" si="13"/>
        <v>0</v>
      </c>
      <c r="E59" s="2">
        <v>0</v>
      </c>
      <c r="F59" s="2">
        <f t="shared" si="14"/>
        <v>1</v>
      </c>
      <c r="G59" s="3">
        <f t="shared" si="15"/>
        <v>0</v>
      </c>
      <c r="J59" s="4">
        <v>41439</v>
      </c>
      <c r="K59" s="6">
        <v>736</v>
      </c>
      <c r="L59" s="2">
        <f t="shared" si="16"/>
        <v>737</v>
      </c>
      <c r="M59" s="3">
        <f t="shared" si="17"/>
        <v>6.6025878921893364</v>
      </c>
      <c r="N59" s="5">
        <v>0</v>
      </c>
      <c r="O59" s="2">
        <f t="shared" si="18"/>
        <v>1</v>
      </c>
      <c r="P59" s="3">
        <f t="shared" si="19"/>
        <v>0</v>
      </c>
      <c r="Q59" s="5">
        <v>0</v>
      </c>
      <c r="R59" s="2">
        <f t="shared" si="20"/>
        <v>1</v>
      </c>
      <c r="S59" s="3">
        <f t="shared" si="21"/>
        <v>0</v>
      </c>
      <c r="T59" s="2">
        <v>0</v>
      </c>
      <c r="U59" s="2">
        <f t="shared" si="22"/>
        <v>1</v>
      </c>
      <c r="V59" s="3">
        <f t="shared" si="23"/>
        <v>0</v>
      </c>
    </row>
    <row r="60" spans="1:22" x14ac:dyDescent="0.35">
      <c r="A60" s="4">
        <v>41060</v>
      </c>
      <c r="B60" s="2">
        <v>0</v>
      </c>
      <c r="C60" s="2">
        <f t="shared" si="12"/>
        <v>1</v>
      </c>
      <c r="D60" s="3">
        <f t="shared" si="13"/>
        <v>0</v>
      </c>
      <c r="E60" s="2">
        <v>0</v>
      </c>
      <c r="F60" s="2">
        <f t="shared" si="14"/>
        <v>1</v>
      </c>
      <c r="G60" s="3">
        <f t="shared" si="15"/>
        <v>0</v>
      </c>
      <c r="J60" s="4">
        <v>41445</v>
      </c>
      <c r="K60" s="6">
        <v>154</v>
      </c>
      <c r="L60" s="2">
        <f t="shared" si="16"/>
        <v>155</v>
      </c>
      <c r="M60" s="3">
        <f t="shared" si="17"/>
        <v>5.0434251169192468</v>
      </c>
      <c r="N60" s="5">
        <v>1</v>
      </c>
      <c r="O60" s="2">
        <f t="shared" si="18"/>
        <v>2</v>
      </c>
      <c r="P60" s="3">
        <f t="shared" si="19"/>
        <v>0.69314718055994529</v>
      </c>
      <c r="Q60" s="5">
        <v>0</v>
      </c>
      <c r="R60" s="2">
        <f t="shared" si="20"/>
        <v>1</v>
      </c>
      <c r="S60" s="3">
        <f t="shared" si="21"/>
        <v>0</v>
      </c>
      <c r="T60" s="2">
        <v>1</v>
      </c>
      <c r="U60" s="2">
        <f t="shared" si="22"/>
        <v>2</v>
      </c>
      <c r="V60" s="3">
        <f t="shared" si="23"/>
        <v>0.69314718055994529</v>
      </c>
    </row>
    <row r="61" spans="1:22" x14ac:dyDescent="0.35">
      <c r="A61" s="4">
        <v>41061</v>
      </c>
      <c r="B61" s="2">
        <v>0</v>
      </c>
      <c r="C61" s="2">
        <f t="shared" si="12"/>
        <v>1</v>
      </c>
      <c r="D61" s="3">
        <f t="shared" si="13"/>
        <v>0</v>
      </c>
      <c r="E61" s="2">
        <v>0</v>
      </c>
      <c r="F61" s="2">
        <f t="shared" si="14"/>
        <v>1</v>
      </c>
      <c r="G61" s="3">
        <f t="shared" si="15"/>
        <v>0</v>
      </c>
      <c r="J61" s="4">
        <v>41453</v>
      </c>
      <c r="K61" s="6">
        <v>0</v>
      </c>
      <c r="L61" s="2">
        <f t="shared" si="16"/>
        <v>1</v>
      </c>
      <c r="M61" s="3">
        <f t="shared" si="17"/>
        <v>0</v>
      </c>
      <c r="N61" s="5">
        <v>0</v>
      </c>
      <c r="O61" s="2">
        <f t="shared" si="18"/>
        <v>1</v>
      </c>
      <c r="P61" s="3">
        <f t="shared" si="19"/>
        <v>0</v>
      </c>
      <c r="Q61" s="5">
        <v>0</v>
      </c>
      <c r="R61" s="2">
        <f t="shared" si="20"/>
        <v>1</v>
      </c>
      <c r="S61" s="3">
        <f t="shared" si="21"/>
        <v>0</v>
      </c>
      <c r="T61" s="2">
        <v>0</v>
      </c>
      <c r="U61" s="2">
        <f t="shared" si="22"/>
        <v>1</v>
      </c>
      <c r="V61" s="3">
        <f t="shared" si="23"/>
        <v>0</v>
      </c>
    </row>
    <row r="62" spans="1:22" x14ac:dyDescent="0.35">
      <c r="A62" s="4">
        <v>41066</v>
      </c>
      <c r="B62" s="2">
        <v>0</v>
      </c>
      <c r="C62" s="2">
        <f t="shared" si="12"/>
        <v>1</v>
      </c>
      <c r="D62" s="3">
        <f t="shared" si="13"/>
        <v>0</v>
      </c>
      <c r="E62" s="2">
        <v>0</v>
      </c>
      <c r="F62" s="2">
        <f t="shared" si="14"/>
        <v>1</v>
      </c>
      <c r="G62" s="3">
        <f t="shared" si="15"/>
        <v>0</v>
      </c>
      <c r="J62" s="4">
        <v>41454</v>
      </c>
      <c r="K62" s="6">
        <v>0</v>
      </c>
      <c r="L62" s="2">
        <f t="shared" si="16"/>
        <v>1</v>
      </c>
      <c r="M62" s="3">
        <f t="shared" si="17"/>
        <v>0</v>
      </c>
      <c r="N62" s="5">
        <v>0</v>
      </c>
      <c r="O62" s="2">
        <f t="shared" si="18"/>
        <v>1</v>
      </c>
      <c r="P62" s="3">
        <f t="shared" si="19"/>
        <v>0</v>
      </c>
      <c r="Q62" s="5">
        <v>0</v>
      </c>
      <c r="R62" s="2">
        <f t="shared" si="20"/>
        <v>1</v>
      </c>
      <c r="S62" s="3">
        <f t="shared" si="21"/>
        <v>0</v>
      </c>
      <c r="T62" s="2">
        <v>0</v>
      </c>
      <c r="U62" s="2">
        <f t="shared" si="22"/>
        <v>1</v>
      </c>
      <c r="V62" s="3">
        <f t="shared" si="23"/>
        <v>0</v>
      </c>
    </row>
    <row r="63" spans="1:22" x14ac:dyDescent="0.35">
      <c r="A63" s="4">
        <v>41067</v>
      </c>
      <c r="B63" s="2">
        <v>0</v>
      </c>
      <c r="C63" s="2">
        <f t="shared" si="12"/>
        <v>1</v>
      </c>
      <c r="D63" s="3">
        <f t="shared" si="13"/>
        <v>0</v>
      </c>
      <c r="E63" s="2">
        <v>0</v>
      </c>
      <c r="F63" s="2">
        <f t="shared" si="14"/>
        <v>1</v>
      </c>
      <c r="G63" s="3">
        <f t="shared" si="15"/>
        <v>0</v>
      </c>
      <c r="J63" s="4">
        <v>41460</v>
      </c>
      <c r="K63" s="6">
        <v>0</v>
      </c>
      <c r="L63" s="2">
        <f t="shared" si="16"/>
        <v>1</v>
      </c>
      <c r="M63" s="3">
        <f t="shared" si="17"/>
        <v>0</v>
      </c>
      <c r="N63" s="5">
        <v>0</v>
      </c>
      <c r="O63" s="2">
        <f t="shared" si="18"/>
        <v>1</v>
      </c>
      <c r="P63" s="3">
        <f t="shared" si="19"/>
        <v>0</v>
      </c>
      <c r="Q63" s="5">
        <v>0</v>
      </c>
      <c r="R63" s="2">
        <f t="shared" si="20"/>
        <v>1</v>
      </c>
      <c r="S63" s="3">
        <f t="shared" si="21"/>
        <v>0</v>
      </c>
      <c r="T63" s="2">
        <v>0</v>
      </c>
      <c r="U63" s="2">
        <f t="shared" si="22"/>
        <v>1</v>
      </c>
      <c r="V63" s="3">
        <f t="shared" si="23"/>
        <v>0</v>
      </c>
    </row>
    <row r="64" spans="1:22" x14ac:dyDescent="0.35">
      <c r="A64" s="4">
        <v>41074</v>
      </c>
      <c r="B64" s="2">
        <v>0</v>
      </c>
      <c r="C64" s="2">
        <f t="shared" si="12"/>
        <v>1</v>
      </c>
      <c r="D64" s="3">
        <f t="shared" si="13"/>
        <v>0</v>
      </c>
      <c r="E64" s="2">
        <v>0</v>
      </c>
      <c r="F64" s="2">
        <f t="shared" si="14"/>
        <v>1</v>
      </c>
      <c r="G64" s="3">
        <f t="shared" si="15"/>
        <v>0</v>
      </c>
      <c r="J64" s="4">
        <v>41381</v>
      </c>
      <c r="K64" s="6">
        <v>0</v>
      </c>
      <c r="L64" s="2">
        <f t="shared" si="16"/>
        <v>1</v>
      </c>
      <c r="M64" s="3">
        <f t="shared" si="17"/>
        <v>0</v>
      </c>
      <c r="N64" s="5">
        <v>0</v>
      </c>
      <c r="O64" s="2">
        <f t="shared" si="18"/>
        <v>1</v>
      </c>
      <c r="P64" s="3">
        <f t="shared" si="19"/>
        <v>0</v>
      </c>
      <c r="Q64" s="5">
        <v>0</v>
      </c>
      <c r="R64" s="2">
        <f t="shared" si="20"/>
        <v>1</v>
      </c>
      <c r="S64" s="3">
        <f t="shared" si="21"/>
        <v>0</v>
      </c>
      <c r="T64" s="2">
        <v>0</v>
      </c>
      <c r="U64" s="2">
        <f t="shared" si="22"/>
        <v>1</v>
      </c>
      <c r="V64" s="3">
        <f t="shared" si="23"/>
        <v>0</v>
      </c>
    </row>
    <row r="65" spans="1:22" x14ac:dyDescent="0.35">
      <c r="A65" s="4">
        <v>41075</v>
      </c>
      <c r="B65" s="2">
        <v>0</v>
      </c>
      <c r="C65" s="2">
        <f t="shared" si="12"/>
        <v>1</v>
      </c>
      <c r="D65" s="3">
        <f t="shared" si="13"/>
        <v>0</v>
      </c>
      <c r="E65" s="2">
        <v>0</v>
      </c>
      <c r="F65" s="2">
        <f t="shared" si="14"/>
        <v>1</v>
      </c>
      <c r="G65" s="3">
        <f t="shared" si="15"/>
        <v>0</v>
      </c>
      <c r="J65" s="4">
        <v>41385</v>
      </c>
      <c r="K65" s="6">
        <v>0</v>
      </c>
      <c r="L65" s="2">
        <f t="shared" si="16"/>
        <v>1</v>
      </c>
      <c r="M65" s="3">
        <f t="shared" si="17"/>
        <v>0</v>
      </c>
      <c r="N65" s="5">
        <v>0</v>
      </c>
      <c r="O65" s="2">
        <f t="shared" si="18"/>
        <v>1</v>
      </c>
      <c r="P65" s="3">
        <f t="shared" si="19"/>
        <v>0</v>
      </c>
      <c r="Q65" s="5">
        <v>0</v>
      </c>
      <c r="R65" s="2">
        <f t="shared" si="20"/>
        <v>1</v>
      </c>
      <c r="S65" s="3">
        <f t="shared" si="21"/>
        <v>0</v>
      </c>
      <c r="T65" s="2">
        <v>0</v>
      </c>
      <c r="U65" s="2">
        <f t="shared" si="22"/>
        <v>1</v>
      </c>
      <c r="V65" s="3">
        <f t="shared" si="23"/>
        <v>0</v>
      </c>
    </row>
    <row r="66" spans="1:22" x14ac:dyDescent="0.35">
      <c r="A66" s="4">
        <v>41082</v>
      </c>
      <c r="B66" s="2">
        <v>0</v>
      </c>
      <c r="C66" s="2">
        <f t="shared" si="12"/>
        <v>1</v>
      </c>
      <c r="D66" s="3">
        <f t="shared" si="13"/>
        <v>0</v>
      </c>
      <c r="E66" s="2">
        <v>0</v>
      </c>
      <c r="F66" s="2">
        <f t="shared" si="14"/>
        <v>1</v>
      </c>
      <c r="G66" s="3">
        <f t="shared" si="15"/>
        <v>0</v>
      </c>
      <c r="J66" s="4">
        <v>41389</v>
      </c>
      <c r="K66" s="6">
        <v>0</v>
      </c>
      <c r="L66" s="2">
        <f t="shared" si="16"/>
        <v>1</v>
      </c>
      <c r="M66" s="3">
        <f t="shared" si="17"/>
        <v>0</v>
      </c>
      <c r="N66" s="5">
        <v>0</v>
      </c>
      <c r="O66" s="2">
        <f t="shared" si="18"/>
        <v>1</v>
      </c>
      <c r="P66" s="3">
        <f t="shared" si="19"/>
        <v>0</v>
      </c>
      <c r="Q66" s="5">
        <v>0</v>
      </c>
      <c r="R66" s="2">
        <f t="shared" si="20"/>
        <v>1</v>
      </c>
      <c r="S66" s="3">
        <f t="shared" si="21"/>
        <v>0</v>
      </c>
      <c r="T66" s="2">
        <v>0</v>
      </c>
      <c r="U66" s="2">
        <f t="shared" si="22"/>
        <v>1</v>
      </c>
      <c r="V66" s="3">
        <f t="shared" si="23"/>
        <v>0</v>
      </c>
    </row>
    <row r="67" spans="1:22" x14ac:dyDescent="0.35">
      <c r="A67" s="4">
        <v>40999</v>
      </c>
      <c r="B67" s="2">
        <v>0</v>
      </c>
      <c r="C67" s="2">
        <f t="shared" ref="C67:C87" si="24">B67+1</f>
        <v>1</v>
      </c>
      <c r="D67" s="3">
        <f t="shared" ref="D67:D87" si="25">LN(C67)</f>
        <v>0</v>
      </c>
      <c r="E67" s="2">
        <v>0</v>
      </c>
      <c r="F67" s="2">
        <f t="shared" ref="F67:F87" si="26">E67+1</f>
        <v>1</v>
      </c>
      <c r="G67" s="3">
        <f t="shared" ref="G67:G87" si="27">LN(F67)</f>
        <v>0</v>
      </c>
      <c r="J67" s="4">
        <v>41392</v>
      </c>
      <c r="K67" s="6">
        <v>0</v>
      </c>
      <c r="L67" s="2">
        <f t="shared" ref="L67:L84" si="28">K67+1</f>
        <v>1</v>
      </c>
      <c r="M67" s="3">
        <f t="shared" ref="M67:M84" si="29">LN(L67)</f>
        <v>0</v>
      </c>
      <c r="N67" s="5">
        <v>0</v>
      </c>
      <c r="O67" s="2">
        <f t="shared" ref="O67:O84" si="30">N67+1</f>
        <v>1</v>
      </c>
      <c r="P67" s="3">
        <f t="shared" ref="P67:P84" si="31">LN(O67)</f>
        <v>0</v>
      </c>
      <c r="Q67" s="5">
        <v>0</v>
      </c>
      <c r="R67" s="2">
        <f t="shared" ref="R67:R84" si="32">Q67+1</f>
        <v>1</v>
      </c>
      <c r="S67" s="3">
        <f t="shared" ref="S67:S84" si="33">LN(R67)</f>
        <v>0</v>
      </c>
      <c r="T67" s="2">
        <v>0</v>
      </c>
      <c r="U67" s="2">
        <f t="shared" ref="U67:U84" si="34">T67+1</f>
        <v>1</v>
      </c>
      <c r="V67" s="3">
        <f t="shared" ref="V67:V84" si="35">LN(U67)</f>
        <v>0</v>
      </c>
    </row>
    <row r="68" spans="1:22" x14ac:dyDescent="0.35">
      <c r="A68" s="4">
        <v>41000</v>
      </c>
      <c r="B68" s="2">
        <v>0</v>
      </c>
      <c r="C68" s="2">
        <f t="shared" si="24"/>
        <v>1</v>
      </c>
      <c r="D68" s="3">
        <f t="shared" si="25"/>
        <v>0</v>
      </c>
      <c r="E68" s="2">
        <v>0</v>
      </c>
      <c r="F68" s="2">
        <f t="shared" si="26"/>
        <v>1</v>
      </c>
      <c r="G68" s="3">
        <f t="shared" si="27"/>
        <v>0</v>
      </c>
      <c r="J68" s="4">
        <v>41396</v>
      </c>
      <c r="K68" s="6">
        <v>0</v>
      </c>
      <c r="L68" s="2">
        <f t="shared" si="28"/>
        <v>1</v>
      </c>
      <c r="M68" s="3">
        <f t="shared" si="29"/>
        <v>0</v>
      </c>
      <c r="N68" s="5">
        <v>0</v>
      </c>
      <c r="O68" s="2">
        <f t="shared" si="30"/>
        <v>1</v>
      </c>
      <c r="P68" s="3">
        <f t="shared" si="31"/>
        <v>0</v>
      </c>
      <c r="Q68" s="5">
        <v>0</v>
      </c>
      <c r="R68" s="2">
        <f t="shared" si="32"/>
        <v>1</v>
      </c>
      <c r="S68" s="3">
        <f t="shared" si="33"/>
        <v>0</v>
      </c>
      <c r="T68" s="2">
        <v>0</v>
      </c>
      <c r="U68" s="2">
        <f t="shared" si="34"/>
        <v>1</v>
      </c>
      <c r="V68" s="3">
        <f t="shared" si="35"/>
        <v>0</v>
      </c>
    </row>
    <row r="69" spans="1:22" x14ac:dyDescent="0.35">
      <c r="A69" s="4">
        <v>41004</v>
      </c>
      <c r="B69" s="2">
        <v>0</v>
      </c>
      <c r="C69" s="2">
        <f t="shared" si="24"/>
        <v>1</v>
      </c>
      <c r="D69" s="3">
        <f t="shared" si="25"/>
        <v>0</v>
      </c>
      <c r="E69" s="2">
        <v>0</v>
      </c>
      <c r="F69" s="2">
        <f t="shared" si="26"/>
        <v>1</v>
      </c>
      <c r="G69" s="3">
        <f t="shared" si="27"/>
        <v>0</v>
      </c>
      <c r="J69" s="4">
        <v>41401</v>
      </c>
      <c r="K69" s="6">
        <v>106</v>
      </c>
      <c r="L69" s="2">
        <f t="shared" si="28"/>
        <v>107</v>
      </c>
      <c r="M69" s="3">
        <f t="shared" si="29"/>
        <v>4.6728288344619058</v>
      </c>
      <c r="N69" s="5">
        <v>0</v>
      </c>
      <c r="O69" s="2">
        <f t="shared" si="30"/>
        <v>1</v>
      </c>
      <c r="P69" s="3">
        <f t="shared" si="31"/>
        <v>0</v>
      </c>
      <c r="Q69" s="5">
        <v>0</v>
      </c>
      <c r="R69" s="2">
        <f t="shared" si="32"/>
        <v>1</v>
      </c>
      <c r="S69" s="3">
        <f t="shared" si="33"/>
        <v>0</v>
      </c>
      <c r="T69" s="2">
        <v>0</v>
      </c>
      <c r="U69" s="2">
        <f t="shared" si="34"/>
        <v>1</v>
      </c>
      <c r="V69" s="3">
        <f t="shared" si="35"/>
        <v>0</v>
      </c>
    </row>
    <row r="70" spans="1:22" x14ac:dyDescent="0.35">
      <c r="A70" s="4">
        <v>41005</v>
      </c>
      <c r="B70" s="2">
        <v>0</v>
      </c>
      <c r="C70" s="2">
        <f t="shared" si="24"/>
        <v>1</v>
      </c>
      <c r="D70" s="3">
        <f t="shared" si="25"/>
        <v>0</v>
      </c>
      <c r="E70" s="2">
        <v>0</v>
      </c>
      <c r="F70" s="2">
        <f t="shared" si="26"/>
        <v>1</v>
      </c>
      <c r="G70" s="3">
        <f t="shared" si="27"/>
        <v>0</v>
      </c>
      <c r="J70" s="4">
        <v>41402</v>
      </c>
      <c r="K70" s="6">
        <v>2436</v>
      </c>
      <c r="L70" s="2">
        <f t="shared" si="28"/>
        <v>2437</v>
      </c>
      <c r="M70" s="3">
        <f t="shared" si="29"/>
        <v>7.7985230536252059</v>
      </c>
      <c r="N70" s="5">
        <v>0</v>
      </c>
      <c r="O70" s="2">
        <f t="shared" si="30"/>
        <v>1</v>
      </c>
      <c r="P70" s="3">
        <f t="shared" si="31"/>
        <v>0</v>
      </c>
      <c r="Q70" s="5">
        <v>0</v>
      </c>
      <c r="R70" s="2">
        <f t="shared" si="32"/>
        <v>1</v>
      </c>
      <c r="S70" s="3">
        <f t="shared" si="33"/>
        <v>0</v>
      </c>
      <c r="T70" s="2">
        <v>0</v>
      </c>
      <c r="U70" s="2">
        <f t="shared" si="34"/>
        <v>1</v>
      </c>
      <c r="V70" s="3">
        <f t="shared" si="35"/>
        <v>0</v>
      </c>
    </row>
    <row r="71" spans="1:22" x14ac:dyDescent="0.35">
      <c r="A71" s="4">
        <v>41011</v>
      </c>
      <c r="B71" s="2">
        <v>5</v>
      </c>
      <c r="C71" s="2">
        <f t="shared" si="24"/>
        <v>6</v>
      </c>
      <c r="D71" s="3">
        <f t="shared" si="25"/>
        <v>1.791759469228055</v>
      </c>
      <c r="E71" s="2">
        <v>0</v>
      </c>
      <c r="F71" s="2">
        <f t="shared" si="26"/>
        <v>1</v>
      </c>
      <c r="G71" s="3">
        <f t="shared" si="27"/>
        <v>0</v>
      </c>
      <c r="J71" s="4">
        <v>41408</v>
      </c>
      <c r="K71" s="6">
        <v>23276</v>
      </c>
      <c r="L71" s="2">
        <f t="shared" si="28"/>
        <v>23277</v>
      </c>
      <c r="M71" s="3">
        <f t="shared" si="29"/>
        <v>10.055221027562059</v>
      </c>
      <c r="N71" s="5">
        <v>31</v>
      </c>
      <c r="O71" s="2">
        <f t="shared" si="30"/>
        <v>32</v>
      </c>
      <c r="P71" s="3">
        <f t="shared" si="31"/>
        <v>3.4657359027997265</v>
      </c>
      <c r="Q71" s="5">
        <v>5</v>
      </c>
      <c r="R71" s="2">
        <f t="shared" si="32"/>
        <v>6</v>
      </c>
      <c r="S71" s="3">
        <f t="shared" si="33"/>
        <v>1.791759469228055</v>
      </c>
      <c r="T71" s="2">
        <v>36</v>
      </c>
      <c r="U71" s="2">
        <f t="shared" si="34"/>
        <v>37</v>
      </c>
      <c r="V71" s="3">
        <f t="shared" si="35"/>
        <v>3.6109179126442243</v>
      </c>
    </row>
    <row r="72" spans="1:22" x14ac:dyDescent="0.35">
      <c r="A72" s="4">
        <v>41012</v>
      </c>
      <c r="B72" s="2">
        <v>1</v>
      </c>
      <c r="C72" s="2">
        <f t="shared" si="24"/>
        <v>2</v>
      </c>
      <c r="D72" s="3">
        <f t="shared" si="25"/>
        <v>0.69314718055994529</v>
      </c>
      <c r="E72" s="2">
        <v>0</v>
      </c>
      <c r="F72" s="2">
        <f t="shared" si="26"/>
        <v>1</v>
      </c>
      <c r="G72" s="3">
        <f t="shared" si="27"/>
        <v>0</v>
      </c>
      <c r="J72" s="4">
        <v>41411</v>
      </c>
      <c r="K72" s="6">
        <v>1594</v>
      </c>
      <c r="L72" s="2">
        <f t="shared" si="28"/>
        <v>1595</v>
      </c>
      <c r="M72" s="3">
        <f t="shared" si="29"/>
        <v>7.3746290152189449</v>
      </c>
      <c r="N72" s="5">
        <v>0</v>
      </c>
      <c r="O72" s="2">
        <f t="shared" si="30"/>
        <v>1</v>
      </c>
      <c r="P72" s="3">
        <f t="shared" si="31"/>
        <v>0</v>
      </c>
      <c r="Q72" s="5">
        <v>0</v>
      </c>
      <c r="R72" s="2">
        <f t="shared" si="32"/>
        <v>1</v>
      </c>
      <c r="S72" s="3">
        <f t="shared" si="33"/>
        <v>0</v>
      </c>
      <c r="T72" s="2">
        <v>0</v>
      </c>
      <c r="U72" s="2">
        <f t="shared" si="34"/>
        <v>1</v>
      </c>
      <c r="V72" s="3">
        <f t="shared" si="35"/>
        <v>0</v>
      </c>
    </row>
    <row r="73" spans="1:22" x14ac:dyDescent="0.35">
      <c r="A73" s="4">
        <v>41017</v>
      </c>
      <c r="B73" s="2">
        <v>12</v>
      </c>
      <c r="C73" s="2">
        <f t="shared" si="24"/>
        <v>13</v>
      </c>
      <c r="D73" s="3">
        <f t="shared" si="25"/>
        <v>2.5649493574615367</v>
      </c>
      <c r="E73" s="2">
        <v>0</v>
      </c>
      <c r="F73" s="2">
        <f t="shared" si="26"/>
        <v>1</v>
      </c>
      <c r="G73" s="3">
        <f t="shared" si="27"/>
        <v>0</v>
      </c>
      <c r="J73" s="4">
        <v>41419</v>
      </c>
      <c r="K73" s="6">
        <v>28958</v>
      </c>
      <c r="L73" s="2">
        <f t="shared" si="28"/>
        <v>28959</v>
      </c>
      <c r="M73" s="3">
        <f t="shared" si="29"/>
        <v>10.273636315516725</v>
      </c>
      <c r="N73" s="5">
        <v>1</v>
      </c>
      <c r="O73" s="2">
        <f t="shared" si="30"/>
        <v>2</v>
      </c>
      <c r="P73" s="3">
        <f t="shared" si="31"/>
        <v>0.69314718055994529</v>
      </c>
      <c r="Q73" s="5">
        <v>0</v>
      </c>
      <c r="R73" s="2">
        <f t="shared" si="32"/>
        <v>1</v>
      </c>
      <c r="S73" s="3">
        <f t="shared" si="33"/>
        <v>0</v>
      </c>
      <c r="T73" s="2">
        <v>1</v>
      </c>
      <c r="U73" s="2">
        <f t="shared" si="34"/>
        <v>2</v>
      </c>
      <c r="V73" s="3">
        <f t="shared" si="35"/>
        <v>0.69314718055994529</v>
      </c>
    </row>
    <row r="74" spans="1:22" x14ac:dyDescent="0.35">
      <c r="A74" s="4">
        <v>41021</v>
      </c>
      <c r="B74" s="2">
        <v>0</v>
      </c>
      <c r="C74" s="2">
        <f t="shared" si="24"/>
        <v>1</v>
      </c>
      <c r="D74" s="3">
        <f t="shared" si="25"/>
        <v>0</v>
      </c>
      <c r="E74" s="2">
        <v>0</v>
      </c>
      <c r="F74" s="2">
        <f t="shared" si="26"/>
        <v>1</v>
      </c>
      <c r="G74" s="3">
        <f t="shared" si="27"/>
        <v>0</v>
      </c>
      <c r="J74" s="4">
        <v>41420</v>
      </c>
      <c r="K74" s="6">
        <v>3224</v>
      </c>
      <c r="L74" s="2">
        <f t="shared" si="28"/>
        <v>3225</v>
      </c>
      <c r="M74" s="3">
        <f t="shared" si="29"/>
        <v>8.0786882292298721</v>
      </c>
      <c r="N74" s="5">
        <v>1</v>
      </c>
      <c r="O74" s="2">
        <f t="shared" si="30"/>
        <v>2</v>
      </c>
      <c r="P74" s="3">
        <f t="shared" si="31"/>
        <v>0.69314718055994529</v>
      </c>
      <c r="Q74" s="5">
        <v>0</v>
      </c>
      <c r="R74" s="2">
        <f t="shared" si="32"/>
        <v>1</v>
      </c>
      <c r="S74" s="3">
        <f t="shared" si="33"/>
        <v>0</v>
      </c>
      <c r="T74" s="2">
        <v>1</v>
      </c>
      <c r="U74" s="2">
        <f t="shared" si="34"/>
        <v>2</v>
      </c>
      <c r="V74" s="3">
        <f t="shared" si="35"/>
        <v>0.69314718055994529</v>
      </c>
    </row>
    <row r="75" spans="1:22" x14ac:dyDescent="0.35">
      <c r="A75" s="4">
        <v>41030</v>
      </c>
      <c r="B75" s="2">
        <v>0</v>
      </c>
      <c r="C75" s="2">
        <f t="shared" si="24"/>
        <v>1</v>
      </c>
      <c r="D75" s="3">
        <f t="shared" si="25"/>
        <v>0</v>
      </c>
      <c r="E75" s="2">
        <v>0</v>
      </c>
      <c r="F75" s="2">
        <f t="shared" si="26"/>
        <v>1</v>
      </c>
      <c r="G75" s="3">
        <f t="shared" si="27"/>
        <v>0</v>
      </c>
      <c r="J75" s="4">
        <v>41427</v>
      </c>
      <c r="K75" s="6">
        <v>24</v>
      </c>
      <c r="L75" s="2">
        <f t="shared" si="28"/>
        <v>25</v>
      </c>
      <c r="M75" s="3">
        <f t="shared" si="29"/>
        <v>3.2188758248682006</v>
      </c>
      <c r="N75" s="5">
        <v>0</v>
      </c>
      <c r="O75" s="2">
        <f t="shared" si="30"/>
        <v>1</v>
      </c>
      <c r="P75" s="3">
        <f t="shared" si="31"/>
        <v>0</v>
      </c>
      <c r="Q75" s="5">
        <v>0</v>
      </c>
      <c r="R75" s="2">
        <f t="shared" si="32"/>
        <v>1</v>
      </c>
      <c r="S75" s="3">
        <f t="shared" si="33"/>
        <v>0</v>
      </c>
      <c r="T75" s="2">
        <v>0</v>
      </c>
      <c r="U75" s="2">
        <f t="shared" si="34"/>
        <v>1</v>
      </c>
      <c r="V75" s="3">
        <f t="shared" si="35"/>
        <v>0</v>
      </c>
    </row>
    <row r="76" spans="1:22" x14ac:dyDescent="0.35">
      <c r="A76" s="4">
        <v>41039</v>
      </c>
      <c r="B76" s="2">
        <v>0</v>
      </c>
      <c r="C76" s="2">
        <f t="shared" si="24"/>
        <v>1</v>
      </c>
      <c r="D76" s="3">
        <f t="shared" si="25"/>
        <v>0</v>
      </c>
      <c r="E76" s="2">
        <v>0</v>
      </c>
      <c r="F76" s="2">
        <f t="shared" si="26"/>
        <v>1</v>
      </c>
      <c r="G76" s="3">
        <f t="shared" si="27"/>
        <v>0</v>
      </c>
      <c r="J76" s="4">
        <v>41432</v>
      </c>
      <c r="K76" s="6">
        <v>6344</v>
      </c>
      <c r="L76" s="2">
        <f t="shared" si="28"/>
        <v>6345</v>
      </c>
      <c r="M76" s="3">
        <f t="shared" si="29"/>
        <v>8.7554223801484881</v>
      </c>
      <c r="N76" s="5">
        <v>0</v>
      </c>
      <c r="O76" s="2">
        <f t="shared" si="30"/>
        <v>1</v>
      </c>
      <c r="P76" s="3">
        <f t="shared" si="31"/>
        <v>0</v>
      </c>
      <c r="Q76" s="5">
        <v>0</v>
      </c>
      <c r="R76" s="2">
        <f t="shared" si="32"/>
        <v>1</v>
      </c>
      <c r="S76" s="3">
        <f t="shared" si="33"/>
        <v>0</v>
      </c>
      <c r="T76" s="2">
        <v>0</v>
      </c>
      <c r="U76" s="2">
        <f t="shared" si="34"/>
        <v>1</v>
      </c>
      <c r="V76" s="3">
        <f t="shared" si="35"/>
        <v>0</v>
      </c>
    </row>
    <row r="77" spans="1:22" x14ac:dyDescent="0.35">
      <c r="A77" s="4">
        <v>41040</v>
      </c>
      <c r="B77" s="2">
        <v>3</v>
      </c>
      <c r="C77" s="2">
        <f t="shared" si="24"/>
        <v>4</v>
      </c>
      <c r="D77" s="3">
        <f t="shared" si="25"/>
        <v>1.3862943611198906</v>
      </c>
      <c r="E77" s="2">
        <v>0</v>
      </c>
      <c r="F77" s="2">
        <f t="shared" si="26"/>
        <v>1</v>
      </c>
      <c r="G77" s="3">
        <f t="shared" si="27"/>
        <v>0</v>
      </c>
      <c r="J77" s="4">
        <v>41433</v>
      </c>
      <c r="K77" s="6">
        <v>1756</v>
      </c>
      <c r="L77" s="2">
        <f t="shared" si="28"/>
        <v>1757</v>
      </c>
      <c r="M77" s="3">
        <f t="shared" si="29"/>
        <v>7.4713630881870969</v>
      </c>
      <c r="N77" s="5">
        <v>2</v>
      </c>
      <c r="O77" s="2">
        <f t="shared" si="30"/>
        <v>3</v>
      </c>
      <c r="P77" s="3">
        <f t="shared" si="31"/>
        <v>1.0986122886681098</v>
      </c>
      <c r="Q77" s="5">
        <v>1</v>
      </c>
      <c r="R77" s="2">
        <f t="shared" si="32"/>
        <v>2</v>
      </c>
      <c r="S77" s="3">
        <f t="shared" si="33"/>
        <v>0.69314718055994529</v>
      </c>
      <c r="T77" s="2">
        <v>3</v>
      </c>
      <c r="U77" s="2">
        <f t="shared" si="34"/>
        <v>4</v>
      </c>
      <c r="V77" s="3">
        <f t="shared" si="35"/>
        <v>1.3862943611198906</v>
      </c>
    </row>
    <row r="78" spans="1:22" x14ac:dyDescent="0.35">
      <c r="A78" s="4">
        <v>41046</v>
      </c>
      <c r="B78" s="2">
        <v>1</v>
      </c>
      <c r="C78" s="2">
        <f t="shared" si="24"/>
        <v>2</v>
      </c>
      <c r="D78" s="3">
        <f t="shared" si="25"/>
        <v>0.69314718055994529</v>
      </c>
      <c r="E78" s="2">
        <v>0</v>
      </c>
      <c r="F78" s="2">
        <f t="shared" si="26"/>
        <v>1</v>
      </c>
      <c r="G78" s="3">
        <f t="shared" si="27"/>
        <v>0</v>
      </c>
      <c r="J78" s="4">
        <v>41437</v>
      </c>
      <c r="K78" s="6">
        <v>12521</v>
      </c>
      <c r="L78" s="2">
        <f t="shared" si="28"/>
        <v>12522</v>
      </c>
      <c r="M78" s="3">
        <f t="shared" si="29"/>
        <v>9.435242376305256</v>
      </c>
      <c r="N78" s="5">
        <v>2</v>
      </c>
      <c r="O78" s="2">
        <f t="shared" si="30"/>
        <v>3</v>
      </c>
      <c r="P78" s="3">
        <f t="shared" si="31"/>
        <v>1.0986122886681098</v>
      </c>
      <c r="Q78" s="5">
        <v>0</v>
      </c>
      <c r="R78" s="2">
        <f t="shared" si="32"/>
        <v>1</v>
      </c>
      <c r="S78" s="3">
        <f t="shared" si="33"/>
        <v>0</v>
      </c>
      <c r="T78" s="2">
        <v>2</v>
      </c>
      <c r="U78" s="2">
        <f t="shared" si="34"/>
        <v>3</v>
      </c>
      <c r="V78" s="3">
        <f t="shared" si="35"/>
        <v>1.0986122886681098</v>
      </c>
    </row>
    <row r="79" spans="1:22" x14ac:dyDescent="0.35">
      <c r="A79" s="4">
        <v>41047</v>
      </c>
      <c r="B79" s="2">
        <v>0</v>
      </c>
      <c r="C79" s="2">
        <f t="shared" si="24"/>
        <v>1</v>
      </c>
      <c r="D79" s="3">
        <f t="shared" si="25"/>
        <v>0</v>
      </c>
      <c r="E79" s="2">
        <v>0</v>
      </c>
      <c r="F79" s="2">
        <f t="shared" si="26"/>
        <v>1</v>
      </c>
      <c r="G79" s="3">
        <f t="shared" si="27"/>
        <v>0</v>
      </c>
      <c r="J79" s="4">
        <v>41439</v>
      </c>
      <c r="K79" s="6">
        <v>211</v>
      </c>
      <c r="L79" s="2">
        <f t="shared" si="28"/>
        <v>212</v>
      </c>
      <c r="M79" s="3">
        <f t="shared" si="29"/>
        <v>5.3565862746720123</v>
      </c>
      <c r="N79" s="5">
        <v>0</v>
      </c>
      <c r="O79" s="2">
        <f t="shared" si="30"/>
        <v>1</v>
      </c>
      <c r="P79" s="3">
        <f t="shared" si="31"/>
        <v>0</v>
      </c>
      <c r="Q79" s="5">
        <v>0</v>
      </c>
      <c r="R79" s="2">
        <f t="shared" si="32"/>
        <v>1</v>
      </c>
      <c r="S79" s="3">
        <f t="shared" si="33"/>
        <v>0</v>
      </c>
      <c r="T79" s="2">
        <v>0</v>
      </c>
      <c r="U79" s="2">
        <f t="shared" si="34"/>
        <v>1</v>
      </c>
      <c r="V79" s="3">
        <f t="shared" si="35"/>
        <v>0</v>
      </c>
    </row>
    <row r="80" spans="1:22" x14ac:dyDescent="0.35">
      <c r="A80" s="4">
        <v>41055</v>
      </c>
      <c r="B80" s="2">
        <v>0</v>
      </c>
      <c r="C80" s="2">
        <f t="shared" si="24"/>
        <v>1</v>
      </c>
      <c r="D80" s="3">
        <f t="shared" si="25"/>
        <v>0</v>
      </c>
      <c r="E80" s="2">
        <v>0</v>
      </c>
      <c r="F80" s="2">
        <f t="shared" si="26"/>
        <v>1</v>
      </c>
      <c r="G80" s="3">
        <f t="shared" si="27"/>
        <v>0</v>
      </c>
      <c r="J80" s="4">
        <v>41444</v>
      </c>
      <c r="K80" s="6">
        <v>19</v>
      </c>
      <c r="L80" s="2">
        <f t="shared" si="28"/>
        <v>20</v>
      </c>
      <c r="M80" s="3">
        <f t="shared" si="29"/>
        <v>2.9957322735539909</v>
      </c>
      <c r="N80" s="5">
        <v>0</v>
      </c>
      <c r="O80" s="2">
        <f t="shared" si="30"/>
        <v>1</v>
      </c>
      <c r="P80" s="3">
        <f t="shared" si="31"/>
        <v>0</v>
      </c>
      <c r="Q80" s="5">
        <v>0</v>
      </c>
      <c r="R80" s="2">
        <f t="shared" si="32"/>
        <v>1</v>
      </c>
      <c r="S80" s="3">
        <f t="shared" si="33"/>
        <v>0</v>
      </c>
      <c r="T80" s="2">
        <v>0</v>
      </c>
      <c r="U80" s="2">
        <f t="shared" si="34"/>
        <v>1</v>
      </c>
      <c r="V80" s="3">
        <f t="shared" si="35"/>
        <v>0</v>
      </c>
    </row>
    <row r="81" spans="1:22" x14ac:dyDescent="0.35">
      <c r="A81" s="4">
        <v>41060</v>
      </c>
      <c r="B81" s="2">
        <v>0</v>
      </c>
      <c r="C81" s="2">
        <f t="shared" si="24"/>
        <v>1</v>
      </c>
      <c r="D81" s="3">
        <f t="shared" si="25"/>
        <v>0</v>
      </c>
      <c r="E81" s="2">
        <v>0</v>
      </c>
      <c r="F81" s="2">
        <f t="shared" si="26"/>
        <v>1</v>
      </c>
      <c r="G81" s="3">
        <f t="shared" si="27"/>
        <v>0</v>
      </c>
      <c r="J81" s="4">
        <v>41445</v>
      </c>
      <c r="K81" s="6">
        <v>48</v>
      </c>
      <c r="L81" s="2">
        <f t="shared" si="28"/>
        <v>49</v>
      </c>
      <c r="M81" s="3">
        <f t="shared" si="29"/>
        <v>3.8918202981106265</v>
      </c>
      <c r="N81" s="5">
        <v>0</v>
      </c>
      <c r="O81" s="2">
        <f t="shared" si="30"/>
        <v>1</v>
      </c>
      <c r="P81" s="3">
        <f t="shared" si="31"/>
        <v>0</v>
      </c>
      <c r="Q81" s="5">
        <v>0</v>
      </c>
      <c r="R81" s="2">
        <f t="shared" si="32"/>
        <v>1</v>
      </c>
      <c r="S81" s="3">
        <f t="shared" si="33"/>
        <v>0</v>
      </c>
      <c r="T81" s="2">
        <v>0</v>
      </c>
      <c r="U81" s="2">
        <f t="shared" si="34"/>
        <v>1</v>
      </c>
      <c r="V81" s="3">
        <f t="shared" si="35"/>
        <v>0</v>
      </c>
    </row>
    <row r="82" spans="1:22" x14ac:dyDescent="0.35">
      <c r="A82" s="4">
        <v>41061</v>
      </c>
      <c r="B82" s="2">
        <v>0</v>
      </c>
      <c r="C82" s="2">
        <f t="shared" si="24"/>
        <v>1</v>
      </c>
      <c r="D82" s="3">
        <f t="shared" si="25"/>
        <v>0</v>
      </c>
      <c r="E82" s="2">
        <v>0</v>
      </c>
      <c r="F82" s="2">
        <f t="shared" si="26"/>
        <v>1</v>
      </c>
      <c r="G82" s="3">
        <f t="shared" si="27"/>
        <v>0</v>
      </c>
      <c r="J82" s="4">
        <v>41453</v>
      </c>
      <c r="K82" s="6">
        <v>0</v>
      </c>
      <c r="L82" s="2">
        <f t="shared" si="28"/>
        <v>1</v>
      </c>
      <c r="M82" s="3">
        <f t="shared" si="29"/>
        <v>0</v>
      </c>
      <c r="N82" s="5">
        <v>0</v>
      </c>
      <c r="O82" s="2">
        <f t="shared" si="30"/>
        <v>1</v>
      </c>
      <c r="P82" s="3">
        <f t="shared" si="31"/>
        <v>0</v>
      </c>
      <c r="Q82" s="5">
        <v>0</v>
      </c>
      <c r="R82" s="2">
        <f t="shared" si="32"/>
        <v>1</v>
      </c>
      <c r="S82" s="3">
        <f t="shared" si="33"/>
        <v>0</v>
      </c>
      <c r="T82" s="2">
        <v>0</v>
      </c>
      <c r="U82" s="2">
        <f t="shared" si="34"/>
        <v>1</v>
      </c>
      <c r="V82" s="3">
        <f t="shared" si="35"/>
        <v>0</v>
      </c>
    </row>
    <row r="83" spans="1:22" x14ac:dyDescent="0.35">
      <c r="A83" s="4">
        <v>41066</v>
      </c>
      <c r="B83" s="2">
        <v>0</v>
      </c>
      <c r="C83" s="2">
        <f t="shared" si="24"/>
        <v>1</v>
      </c>
      <c r="D83" s="3">
        <f t="shared" si="25"/>
        <v>0</v>
      </c>
      <c r="E83" s="2">
        <v>0</v>
      </c>
      <c r="F83" s="2">
        <f t="shared" si="26"/>
        <v>1</v>
      </c>
      <c r="G83" s="3">
        <f t="shared" si="27"/>
        <v>0</v>
      </c>
      <c r="J83" s="4">
        <v>41454</v>
      </c>
      <c r="K83" s="6">
        <v>0</v>
      </c>
      <c r="L83" s="2">
        <f t="shared" si="28"/>
        <v>1</v>
      </c>
      <c r="M83" s="3">
        <f t="shared" si="29"/>
        <v>0</v>
      </c>
      <c r="N83" s="5">
        <v>0</v>
      </c>
      <c r="O83" s="2">
        <f t="shared" si="30"/>
        <v>1</v>
      </c>
      <c r="P83" s="3">
        <f t="shared" si="31"/>
        <v>0</v>
      </c>
      <c r="Q83" s="5">
        <v>0</v>
      </c>
      <c r="R83" s="2">
        <f t="shared" si="32"/>
        <v>1</v>
      </c>
      <c r="S83" s="3">
        <f t="shared" si="33"/>
        <v>0</v>
      </c>
      <c r="T83" s="2">
        <v>0</v>
      </c>
      <c r="U83" s="2">
        <f t="shared" si="34"/>
        <v>1</v>
      </c>
      <c r="V83" s="3">
        <f t="shared" si="35"/>
        <v>0</v>
      </c>
    </row>
    <row r="84" spans="1:22" x14ac:dyDescent="0.35">
      <c r="A84" s="4">
        <v>41067</v>
      </c>
      <c r="B84" s="2">
        <v>0</v>
      </c>
      <c r="C84" s="2">
        <f t="shared" si="24"/>
        <v>1</v>
      </c>
      <c r="D84" s="3">
        <f t="shared" si="25"/>
        <v>0</v>
      </c>
      <c r="E84" s="2">
        <v>0</v>
      </c>
      <c r="F84" s="2">
        <f t="shared" si="26"/>
        <v>1</v>
      </c>
      <c r="G84" s="3">
        <f t="shared" si="27"/>
        <v>0</v>
      </c>
      <c r="J84" s="4">
        <v>41460</v>
      </c>
      <c r="K84" s="6">
        <v>0</v>
      </c>
      <c r="L84" s="2">
        <f t="shared" si="28"/>
        <v>1</v>
      </c>
      <c r="M84" s="3">
        <f t="shared" si="29"/>
        <v>0</v>
      </c>
      <c r="N84" s="5">
        <v>0</v>
      </c>
      <c r="O84" s="2">
        <f t="shared" si="30"/>
        <v>1</v>
      </c>
      <c r="P84" s="3">
        <f t="shared" si="31"/>
        <v>0</v>
      </c>
      <c r="Q84" s="5">
        <v>0</v>
      </c>
      <c r="R84" s="2">
        <f t="shared" si="32"/>
        <v>1</v>
      </c>
      <c r="S84" s="3">
        <f t="shared" si="33"/>
        <v>0</v>
      </c>
      <c r="T84" s="2">
        <v>0</v>
      </c>
      <c r="U84" s="2">
        <f t="shared" si="34"/>
        <v>1</v>
      </c>
      <c r="V84" s="3">
        <f t="shared" si="35"/>
        <v>0</v>
      </c>
    </row>
    <row r="85" spans="1:22" x14ac:dyDescent="0.35">
      <c r="A85" s="4">
        <v>41074</v>
      </c>
      <c r="B85" s="2">
        <v>0</v>
      </c>
      <c r="C85" s="2">
        <f t="shared" si="24"/>
        <v>1</v>
      </c>
      <c r="D85" s="3">
        <f t="shared" si="25"/>
        <v>0</v>
      </c>
      <c r="E85" s="2">
        <v>0</v>
      </c>
      <c r="F85" s="2">
        <f t="shared" si="26"/>
        <v>1</v>
      </c>
      <c r="G85" s="3">
        <f t="shared" si="27"/>
        <v>0</v>
      </c>
    </row>
    <row r="86" spans="1:22" x14ac:dyDescent="0.35">
      <c r="A86" s="4">
        <v>41075</v>
      </c>
      <c r="B86" s="2">
        <v>0</v>
      </c>
      <c r="C86" s="2">
        <f t="shared" si="24"/>
        <v>1</v>
      </c>
      <c r="D86" s="3">
        <f t="shared" si="25"/>
        <v>0</v>
      </c>
      <c r="E86" s="2">
        <v>0</v>
      </c>
      <c r="F86" s="2">
        <f t="shared" si="26"/>
        <v>1</v>
      </c>
      <c r="G86" s="3">
        <f t="shared" si="27"/>
        <v>0</v>
      </c>
    </row>
    <row r="87" spans="1:22" x14ac:dyDescent="0.35">
      <c r="A87" s="4">
        <v>41082</v>
      </c>
      <c r="B87" s="2">
        <v>0</v>
      </c>
      <c r="C87" s="2">
        <f t="shared" si="24"/>
        <v>1</v>
      </c>
      <c r="D87" s="3">
        <f t="shared" si="25"/>
        <v>0</v>
      </c>
      <c r="E87" s="2">
        <v>0</v>
      </c>
      <c r="F87" s="2">
        <f t="shared" si="26"/>
        <v>1</v>
      </c>
      <c r="G87" s="3">
        <f t="shared" si="2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E1" zoomScale="80" zoomScaleNormal="80" workbookViewId="0">
      <selection activeCell="P11" sqref="P11"/>
    </sheetView>
  </sheetViews>
  <sheetFormatPr defaultRowHeight="14.5" x14ac:dyDescent="0.35"/>
  <cols>
    <col min="1" max="1" width="11" customWidth="1"/>
    <col min="3" max="3" width="15.26953125" customWidth="1"/>
    <col min="5" max="5" width="10.26953125" style="14" customWidth="1"/>
    <col min="9" max="9" width="10.26953125" style="14" customWidth="1"/>
    <col min="11" max="11" width="11.26953125" style="2" customWidth="1"/>
    <col min="12" max="12" width="14.1796875" style="2" customWidth="1"/>
    <col min="14" max="15" width="9.1796875" style="2"/>
    <col min="18" max="18" width="19.26953125" bestFit="1" customWidth="1"/>
    <col min="19" max="19" width="13.7265625" bestFit="1" customWidth="1"/>
    <col min="20" max="20" width="14.54296875" bestFit="1" customWidth="1"/>
    <col min="21" max="22" width="13" bestFit="1" customWidth="1"/>
    <col min="23" max="23" width="13.81640625" bestFit="1" customWidth="1"/>
    <col min="24" max="24" width="13" bestFit="1" customWidth="1"/>
    <col min="25" max="25" width="13.7265625" bestFit="1" customWidth="1"/>
    <col min="26" max="26" width="13.1796875" bestFit="1" customWidth="1"/>
  </cols>
  <sheetData>
    <row r="1" spans="1:23" x14ac:dyDescent="0.35">
      <c r="A1" s="11" t="s">
        <v>66</v>
      </c>
      <c r="B1" s="2"/>
      <c r="C1" s="2"/>
      <c r="D1" s="2"/>
      <c r="E1" s="42" t="s">
        <v>67</v>
      </c>
      <c r="F1" s="2"/>
      <c r="G1" s="2"/>
      <c r="H1" s="2"/>
      <c r="I1" s="42" t="s">
        <v>67</v>
      </c>
      <c r="J1" s="2"/>
      <c r="M1" s="2"/>
    </row>
    <row r="2" spans="1:23" x14ac:dyDescent="0.35">
      <c r="A2" s="2" t="s">
        <v>13</v>
      </c>
      <c r="B2" s="2" t="s">
        <v>12</v>
      </c>
      <c r="C2" s="48" t="s">
        <v>68</v>
      </c>
      <c r="D2" s="2"/>
      <c r="E2" s="4" t="s">
        <v>13</v>
      </c>
      <c r="F2" s="2" t="s">
        <v>12</v>
      </c>
      <c r="G2" s="2" t="s">
        <v>9</v>
      </c>
      <c r="H2" s="2"/>
      <c r="I2" s="4" t="s">
        <v>13</v>
      </c>
      <c r="J2" s="2" t="s">
        <v>12</v>
      </c>
      <c r="K2" s="8" t="s">
        <v>11</v>
      </c>
      <c r="L2" s="9" t="s">
        <v>10</v>
      </c>
      <c r="M2" s="2" t="s">
        <v>9</v>
      </c>
      <c r="N2" s="8" t="s">
        <v>8</v>
      </c>
      <c r="O2" s="9" t="s">
        <v>7</v>
      </c>
      <c r="P2" s="49" t="s">
        <v>69</v>
      </c>
      <c r="R2" t="s">
        <v>63</v>
      </c>
    </row>
    <row r="3" spans="1:23" ht="15" thickBot="1" x14ac:dyDescent="0.4">
      <c r="A3" s="4">
        <v>40993</v>
      </c>
      <c r="B3" s="2">
        <v>0</v>
      </c>
      <c r="C3" s="2"/>
      <c r="D3" s="2"/>
      <c r="E3" s="4">
        <v>41381</v>
      </c>
      <c r="F3" s="6">
        <v>0</v>
      </c>
      <c r="G3" s="44">
        <v>0</v>
      </c>
      <c r="I3" s="4">
        <v>41381</v>
      </c>
      <c r="J3" s="6">
        <v>0</v>
      </c>
      <c r="K3" s="2">
        <f t="shared" ref="K3:K34" si="0">J3+1</f>
        <v>1</v>
      </c>
      <c r="L3" s="3">
        <f t="shared" ref="L3:L34" si="1">LN(K3)</f>
        <v>0</v>
      </c>
      <c r="M3" s="44">
        <v>0</v>
      </c>
      <c r="N3" s="2">
        <f t="shared" ref="N3:N34" si="2">M3+1</f>
        <v>1</v>
      </c>
      <c r="O3" s="3">
        <f t="shared" ref="O3:O34" si="3">LN(N3)</f>
        <v>0</v>
      </c>
    </row>
    <row r="4" spans="1:23" x14ac:dyDescent="0.35">
      <c r="A4" s="4">
        <v>40999</v>
      </c>
      <c r="B4" s="2">
        <v>0</v>
      </c>
      <c r="C4" s="2"/>
      <c r="D4" s="2"/>
      <c r="E4" s="4">
        <v>41385</v>
      </c>
      <c r="F4" s="6">
        <v>0</v>
      </c>
      <c r="G4" s="44">
        <v>0</v>
      </c>
      <c r="I4" s="4">
        <v>41385</v>
      </c>
      <c r="J4" s="6">
        <v>0</v>
      </c>
      <c r="K4" s="2">
        <f t="shared" si="0"/>
        <v>1</v>
      </c>
      <c r="L4" s="3">
        <f t="shared" si="1"/>
        <v>0</v>
      </c>
      <c r="M4" s="44">
        <v>0</v>
      </c>
      <c r="N4" s="2">
        <f t="shared" si="2"/>
        <v>1</v>
      </c>
      <c r="O4" s="3">
        <f t="shared" si="3"/>
        <v>0</v>
      </c>
      <c r="R4" s="33" t="s">
        <v>62</v>
      </c>
      <c r="S4" s="33"/>
    </row>
    <row r="5" spans="1:23" x14ac:dyDescent="0.35">
      <c r="A5" s="4">
        <v>41000</v>
      </c>
      <c r="B5" s="2">
        <v>0</v>
      </c>
      <c r="C5" s="2"/>
      <c r="D5" s="2"/>
      <c r="E5" s="4">
        <v>41389</v>
      </c>
      <c r="F5" s="6">
        <v>0</v>
      </c>
      <c r="G5" s="44">
        <v>0</v>
      </c>
      <c r="I5" s="4">
        <v>41389</v>
      </c>
      <c r="J5" s="6">
        <v>0</v>
      </c>
      <c r="K5" s="2">
        <f t="shared" si="0"/>
        <v>1</v>
      </c>
      <c r="L5" s="3">
        <f t="shared" si="1"/>
        <v>0</v>
      </c>
      <c r="M5" s="44">
        <v>0</v>
      </c>
      <c r="N5" s="2">
        <f t="shared" si="2"/>
        <v>1</v>
      </c>
      <c r="O5" s="3">
        <f t="shared" si="3"/>
        <v>0</v>
      </c>
      <c r="R5" s="25" t="s">
        <v>61</v>
      </c>
      <c r="S5" s="25">
        <v>9.5926190330293426E-2</v>
      </c>
    </row>
    <row r="6" spans="1:23" x14ac:dyDescent="0.35">
      <c r="A6" s="4">
        <v>41004</v>
      </c>
      <c r="B6" s="2">
        <v>0</v>
      </c>
      <c r="C6" s="2"/>
      <c r="D6" s="2"/>
      <c r="E6" s="4">
        <v>41392</v>
      </c>
      <c r="F6" s="6">
        <v>0</v>
      </c>
      <c r="G6" s="44">
        <v>0</v>
      </c>
      <c r="I6" s="4">
        <v>41392</v>
      </c>
      <c r="J6" s="6">
        <v>0</v>
      </c>
      <c r="K6" s="2">
        <f t="shared" si="0"/>
        <v>1</v>
      </c>
      <c r="L6" s="3">
        <f t="shared" si="1"/>
        <v>0</v>
      </c>
      <c r="M6" s="44">
        <v>0</v>
      </c>
      <c r="N6" s="2">
        <f t="shared" si="2"/>
        <v>1</v>
      </c>
      <c r="O6" s="3">
        <f t="shared" si="3"/>
        <v>0</v>
      </c>
      <c r="R6" s="25" t="s">
        <v>60</v>
      </c>
      <c r="S6" s="25">
        <v>9.2018339912836797E-3</v>
      </c>
    </row>
    <row r="7" spans="1:23" x14ac:dyDescent="0.35">
      <c r="A7" s="4">
        <v>41005</v>
      </c>
      <c r="B7" s="2">
        <v>0</v>
      </c>
      <c r="C7" s="2"/>
      <c r="D7" s="2"/>
      <c r="E7" s="4">
        <v>41396</v>
      </c>
      <c r="F7" s="6">
        <v>0</v>
      </c>
      <c r="G7" s="44">
        <v>0</v>
      </c>
      <c r="I7" s="4">
        <v>41396</v>
      </c>
      <c r="J7" s="6">
        <v>0</v>
      </c>
      <c r="K7" s="2">
        <f t="shared" si="0"/>
        <v>1</v>
      </c>
      <c r="L7" s="3">
        <f t="shared" si="1"/>
        <v>0</v>
      </c>
      <c r="M7" s="44">
        <v>0</v>
      </c>
      <c r="N7" s="2">
        <f t="shared" si="2"/>
        <v>1</v>
      </c>
      <c r="O7" s="3">
        <f t="shared" si="3"/>
        <v>0</v>
      </c>
      <c r="R7" s="25" t="s">
        <v>59</v>
      </c>
      <c r="S7" s="25">
        <v>-2.7354933100261552E-3</v>
      </c>
    </row>
    <row r="8" spans="1:23" x14ac:dyDescent="0.35">
      <c r="A8" s="4">
        <v>41011</v>
      </c>
      <c r="B8" s="2">
        <v>0</v>
      </c>
      <c r="C8" s="2"/>
      <c r="D8" s="7"/>
      <c r="E8" s="4">
        <v>41401</v>
      </c>
      <c r="F8" s="6">
        <v>0</v>
      </c>
      <c r="G8" s="44">
        <v>0</v>
      </c>
      <c r="I8" s="4">
        <v>41401</v>
      </c>
      <c r="J8" s="6">
        <v>0</v>
      </c>
      <c r="K8" s="2">
        <f t="shared" si="0"/>
        <v>1</v>
      </c>
      <c r="L8" s="3">
        <f t="shared" si="1"/>
        <v>0</v>
      </c>
      <c r="M8" s="44">
        <v>0</v>
      </c>
      <c r="N8" s="2">
        <f t="shared" si="2"/>
        <v>1</v>
      </c>
      <c r="O8" s="3">
        <f t="shared" si="3"/>
        <v>0</v>
      </c>
      <c r="R8" s="25" t="s">
        <v>48</v>
      </c>
      <c r="S8" s="25">
        <v>7.5285127812130995E-2</v>
      </c>
    </row>
    <row r="9" spans="1:23" ht="15" thickBot="1" x14ac:dyDescent="0.4">
      <c r="A9" s="4">
        <v>41012</v>
      </c>
      <c r="B9" s="2">
        <v>0</v>
      </c>
      <c r="C9" s="2"/>
      <c r="D9" s="2"/>
      <c r="E9" s="4">
        <v>41402</v>
      </c>
      <c r="F9" s="6">
        <v>0</v>
      </c>
      <c r="G9" s="44">
        <v>0</v>
      </c>
      <c r="I9" s="4">
        <v>41402</v>
      </c>
      <c r="J9" s="6">
        <v>0</v>
      </c>
      <c r="K9" s="2">
        <f t="shared" si="0"/>
        <v>1</v>
      </c>
      <c r="L9" s="3">
        <f t="shared" si="1"/>
        <v>0</v>
      </c>
      <c r="M9" s="44">
        <v>0</v>
      </c>
      <c r="N9" s="2">
        <f t="shared" si="2"/>
        <v>1</v>
      </c>
      <c r="O9" s="3">
        <f t="shared" si="3"/>
        <v>0</v>
      </c>
      <c r="R9" s="22" t="s">
        <v>58</v>
      </c>
      <c r="S9" s="22">
        <v>85</v>
      </c>
    </row>
    <row r="10" spans="1:23" x14ac:dyDescent="0.35">
      <c r="A10" s="4">
        <v>41017</v>
      </c>
      <c r="B10" s="2">
        <v>0</v>
      </c>
      <c r="C10" s="2"/>
      <c r="D10" s="2"/>
      <c r="E10" s="4">
        <v>41408</v>
      </c>
      <c r="F10" s="6">
        <v>0</v>
      </c>
      <c r="G10" s="44">
        <v>0</v>
      </c>
      <c r="I10" s="4">
        <v>41408</v>
      </c>
      <c r="J10" s="6">
        <v>0</v>
      </c>
      <c r="K10" s="2">
        <f t="shared" si="0"/>
        <v>1</v>
      </c>
      <c r="L10" s="3">
        <f t="shared" si="1"/>
        <v>0</v>
      </c>
      <c r="M10" s="44">
        <v>0</v>
      </c>
      <c r="N10" s="2">
        <f t="shared" si="2"/>
        <v>1</v>
      </c>
      <c r="O10" s="3">
        <f t="shared" si="3"/>
        <v>0</v>
      </c>
    </row>
    <row r="11" spans="1:23" ht="15" thickBot="1" x14ac:dyDescent="0.4">
      <c r="A11" s="4">
        <v>41021</v>
      </c>
      <c r="B11" s="2">
        <v>0</v>
      </c>
      <c r="C11" s="2"/>
      <c r="D11" s="2"/>
      <c r="E11" s="45">
        <v>41411</v>
      </c>
      <c r="F11" s="46" t="s">
        <v>65</v>
      </c>
      <c r="G11" s="47">
        <v>0</v>
      </c>
      <c r="I11" s="4">
        <v>41419</v>
      </c>
      <c r="J11" s="6">
        <v>0</v>
      </c>
      <c r="K11" s="2">
        <f t="shared" si="0"/>
        <v>1</v>
      </c>
      <c r="L11" s="3">
        <f t="shared" si="1"/>
        <v>0</v>
      </c>
      <c r="M11" s="44">
        <v>0</v>
      </c>
      <c r="N11" s="2">
        <f t="shared" si="2"/>
        <v>1</v>
      </c>
      <c r="O11" s="3">
        <f t="shared" si="3"/>
        <v>0</v>
      </c>
      <c r="R11" t="s">
        <v>57</v>
      </c>
    </row>
    <row r="12" spans="1:23" x14ac:dyDescent="0.35">
      <c r="A12" s="4">
        <v>41027</v>
      </c>
      <c r="B12" s="2">
        <v>0</v>
      </c>
      <c r="C12" s="2"/>
      <c r="D12" s="2"/>
      <c r="E12" s="45">
        <v>41416</v>
      </c>
      <c r="F12" s="46" t="s">
        <v>65</v>
      </c>
      <c r="G12" s="47">
        <v>0</v>
      </c>
      <c r="I12" s="4">
        <v>41420</v>
      </c>
      <c r="J12" s="6">
        <v>0</v>
      </c>
      <c r="K12" s="2">
        <f t="shared" si="0"/>
        <v>1</v>
      </c>
      <c r="L12" s="3">
        <f t="shared" si="1"/>
        <v>0</v>
      </c>
      <c r="M12" s="44">
        <v>0</v>
      </c>
      <c r="N12" s="2">
        <f t="shared" si="2"/>
        <v>1</v>
      </c>
      <c r="O12" s="3">
        <f t="shared" si="3"/>
        <v>0</v>
      </c>
      <c r="R12" s="28"/>
      <c r="S12" s="28" t="s">
        <v>25</v>
      </c>
      <c r="T12" s="28" t="s">
        <v>56</v>
      </c>
      <c r="U12" s="28" t="s">
        <v>55</v>
      </c>
      <c r="V12" s="28" t="s">
        <v>54</v>
      </c>
      <c r="W12" s="28" t="s">
        <v>53</v>
      </c>
    </row>
    <row r="13" spans="1:23" x14ac:dyDescent="0.35">
      <c r="A13" s="4">
        <v>41030</v>
      </c>
      <c r="B13" s="2">
        <v>0</v>
      </c>
      <c r="C13" s="2"/>
      <c r="D13" s="2"/>
      <c r="E13" s="4">
        <v>41419</v>
      </c>
      <c r="F13" s="6">
        <v>0</v>
      </c>
      <c r="G13" s="44">
        <v>0</v>
      </c>
      <c r="I13" s="4">
        <v>41426</v>
      </c>
      <c r="J13" s="6">
        <v>0</v>
      </c>
      <c r="K13" s="2">
        <f t="shared" si="0"/>
        <v>1</v>
      </c>
      <c r="L13" s="3">
        <f t="shared" si="1"/>
        <v>0</v>
      </c>
      <c r="M13" s="44">
        <v>0</v>
      </c>
      <c r="N13" s="2">
        <f t="shared" si="2"/>
        <v>1</v>
      </c>
      <c r="O13" s="3">
        <f t="shared" si="3"/>
        <v>0</v>
      </c>
      <c r="R13" s="25" t="s">
        <v>52</v>
      </c>
      <c r="S13" s="25">
        <v>1</v>
      </c>
      <c r="T13" s="25">
        <v>4.3690365349849936E-3</v>
      </c>
      <c r="U13" s="25">
        <v>4.3690365349849936E-3</v>
      </c>
      <c r="V13" s="25">
        <v>0.77084541279805574</v>
      </c>
      <c r="W13" s="25">
        <v>0.3824901124179606</v>
      </c>
    </row>
    <row r="14" spans="1:23" x14ac:dyDescent="0.35">
      <c r="A14" s="4">
        <v>41039</v>
      </c>
      <c r="B14" s="2">
        <v>0</v>
      </c>
      <c r="C14" s="2"/>
      <c r="D14" s="2"/>
      <c r="E14" s="4">
        <v>41420</v>
      </c>
      <c r="F14" s="6">
        <v>0</v>
      </c>
      <c r="G14" s="44">
        <v>0</v>
      </c>
      <c r="I14" s="4">
        <v>41427</v>
      </c>
      <c r="J14" s="6">
        <v>0</v>
      </c>
      <c r="K14" s="2">
        <f t="shared" si="0"/>
        <v>1</v>
      </c>
      <c r="L14" s="3">
        <f t="shared" si="1"/>
        <v>0</v>
      </c>
      <c r="M14" s="44">
        <v>0</v>
      </c>
      <c r="N14" s="2">
        <f t="shared" si="2"/>
        <v>1</v>
      </c>
      <c r="O14" s="3">
        <f t="shared" si="3"/>
        <v>0</v>
      </c>
      <c r="R14" s="25" t="s">
        <v>51</v>
      </c>
      <c r="S14" s="25">
        <v>83</v>
      </c>
      <c r="T14" s="25">
        <v>0.47043158898417864</v>
      </c>
      <c r="U14" s="25">
        <v>5.6678504696888992E-3</v>
      </c>
      <c r="V14" s="25"/>
      <c r="W14" s="25"/>
    </row>
    <row r="15" spans="1:23" ht="15" thickBot="1" x14ac:dyDescent="0.4">
      <c r="A15" s="4">
        <v>41040</v>
      </c>
      <c r="B15" s="2">
        <v>3</v>
      </c>
      <c r="C15" s="2"/>
      <c r="D15" s="12"/>
      <c r="E15" s="4">
        <v>41426</v>
      </c>
      <c r="F15" s="6">
        <v>0</v>
      </c>
      <c r="G15" s="44">
        <v>0</v>
      </c>
      <c r="I15" s="4">
        <v>41432</v>
      </c>
      <c r="J15" s="6">
        <v>0</v>
      </c>
      <c r="K15" s="2">
        <f t="shared" si="0"/>
        <v>1</v>
      </c>
      <c r="L15" s="3">
        <f t="shared" si="1"/>
        <v>0</v>
      </c>
      <c r="M15" s="44">
        <v>0</v>
      </c>
      <c r="N15" s="2">
        <f t="shared" si="2"/>
        <v>1</v>
      </c>
      <c r="O15" s="3">
        <f t="shared" si="3"/>
        <v>0</v>
      </c>
      <c r="R15" s="22" t="s">
        <v>50</v>
      </c>
      <c r="S15" s="22">
        <v>84</v>
      </c>
      <c r="T15" s="22">
        <v>0.47480062551916363</v>
      </c>
      <c r="U15" s="22"/>
      <c r="V15" s="22"/>
      <c r="W15" s="22"/>
    </row>
    <row r="16" spans="1:23" ht="15" thickBot="1" x14ac:dyDescent="0.4">
      <c r="A16" s="4">
        <v>41046</v>
      </c>
      <c r="B16" s="2">
        <v>1</v>
      </c>
      <c r="C16" s="2"/>
      <c r="D16" s="2"/>
      <c r="E16" s="4">
        <v>41427</v>
      </c>
      <c r="F16" s="6">
        <v>0</v>
      </c>
      <c r="G16" s="44">
        <v>0</v>
      </c>
      <c r="I16" s="4">
        <v>41433</v>
      </c>
      <c r="J16" s="6">
        <v>324</v>
      </c>
      <c r="K16" s="2">
        <f t="shared" si="0"/>
        <v>325</v>
      </c>
      <c r="L16" s="3">
        <f t="shared" si="1"/>
        <v>5.7838251823297373</v>
      </c>
      <c r="M16" s="44">
        <v>0</v>
      </c>
      <c r="N16" s="2">
        <f t="shared" si="2"/>
        <v>1</v>
      </c>
      <c r="O16" s="3">
        <f t="shared" si="3"/>
        <v>0</v>
      </c>
    </row>
    <row r="17" spans="1:26" x14ac:dyDescent="0.35">
      <c r="A17" s="4">
        <v>41047</v>
      </c>
      <c r="B17" s="2">
        <v>6</v>
      </c>
      <c r="C17" s="2"/>
      <c r="D17" s="2"/>
      <c r="E17" s="4">
        <v>41432</v>
      </c>
      <c r="F17" s="6">
        <v>0</v>
      </c>
      <c r="G17" s="44">
        <v>0</v>
      </c>
      <c r="I17" s="4">
        <v>41437</v>
      </c>
      <c r="J17" s="6">
        <v>2886</v>
      </c>
      <c r="K17" s="2">
        <f t="shared" si="0"/>
        <v>2887</v>
      </c>
      <c r="L17" s="3">
        <f t="shared" si="1"/>
        <v>7.9679731796629349</v>
      </c>
      <c r="M17" s="44">
        <v>0</v>
      </c>
      <c r="N17" s="2">
        <f t="shared" si="2"/>
        <v>1</v>
      </c>
      <c r="O17" s="3">
        <f t="shared" si="3"/>
        <v>0</v>
      </c>
      <c r="R17" s="28"/>
      <c r="S17" s="28" t="s">
        <v>49</v>
      </c>
      <c r="T17" s="28" t="s">
        <v>48</v>
      </c>
      <c r="U17" s="28" t="s">
        <v>47</v>
      </c>
      <c r="V17" s="28" t="s">
        <v>46</v>
      </c>
      <c r="W17" s="28" t="s">
        <v>45</v>
      </c>
      <c r="X17" s="28" t="s">
        <v>44</v>
      </c>
      <c r="Y17" s="28" t="s">
        <v>43</v>
      </c>
      <c r="Z17" s="28" t="s">
        <v>42</v>
      </c>
    </row>
    <row r="18" spans="1:26" x14ac:dyDescent="0.35">
      <c r="A18" s="4">
        <v>41055</v>
      </c>
      <c r="B18" s="2">
        <v>21</v>
      </c>
      <c r="C18" s="2"/>
      <c r="D18" s="2"/>
      <c r="E18" s="4">
        <v>41433</v>
      </c>
      <c r="F18" s="6">
        <v>324</v>
      </c>
      <c r="G18" s="44">
        <v>0</v>
      </c>
      <c r="I18" s="4">
        <v>41439</v>
      </c>
      <c r="J18" s="6">
        <v>384</v>
      </c>
      <c r="K18" s="2">
        <f t="shared" si="0"/>
        <v>385</v>
      </c>
      <c r="L18" s="3">
        <f t="shared" si="1"/>
        <v>5.9532433342877846</v>
      </c>
      <c r="M18" s="44">
        <v>0</v>
      </c>
      <c r="N18" s="2">
        <f t="shared" si="2"/>
        <v>1</v>
      </c>
      <c r="O18" s="3">
        <f t="shared" si="3"/>
        <v>0</v>
      </c>
      <c r="R18" s="25" t="s">
        <v>41</v>
      </c>
      <c r="S18" s="25">
        <v>2.4989734739891273E-3</v>
      </c>
      <c r="T18" s="25">
        <v>1.0400793544686475E-2</v>
      </c>
      <c r="U18" s="25">
        <v>0.24026757797397055</v>
      </c>
      <c r="V18" s="25">
        <v>0.81071526646794145</v>
      </c>
      <c r="W18" s="25">
        <v>-1.8187786568297743E-2</v>
      </c>
      <c r="X18" s="25">
        <v>2.3185733516275998E-2</v>
      </c>
      <c r="Y18" s="25">
        <v>-1.8187786568297743E-2</v>
      </c>
      <c r="Z18" s="25">
        <v>2.3185733516275998E-2</v>
      </c>
    </row>
    <row r="19" spans="1:26" ht="15" thickBot="1" x14ac:dyDescent="0.4">
      <c r="A19" s="4">
        <v>41060</v>
      </c>
      <c r="B19" s="2">
        <v>1</v>
      </c>
      <c r="C19" s="2"/>
      <c r="D19" s="2"/>
      <c r="E19" s="45">
        <v>41434</v>
      </c>
      <c r="F19" s="46" t="s">
        <v>65</v>
      </c>
      <c r="G19" s="47">
        <v>0</v>
      </c>
      <c r="I19" s="4">
        <v>41444</v>
      </c>
      <c r="J19" s="6">
        <v>452</v>
      </c>
      <c r="K19" s="2">
        <f t="shared" si="0"/>
        <v>453</v>
      </c>
      <c r="L19" s="3">
        <f t="shared" si="1"/>
        <v>6.1158921254830343</v>
      </c>
      <c r="M19" s="44">
        <v>0</v>
      </c>
      <c r="N19" s="2">
        <f t="shared" si="2"/>
        <v>1</v>
      </c>
      <c r="O19" s="3">
        <f t="shared" si="3"/>
        <v>0</v>
      </c>
      <c r="R19" s="22" t="s">
        <v>10</v>
      </c>
      <c r="S19" s="22">
        <v>2.1432734117826464E-3</v>
      </c>
      <c r="T19" s="22">
        <v>2.4411469879390274E-3</v>
      </c>
      <c r="U19" s="22">
        <v>0.87797802523646273</v>
      </c>
      <c r="V19" s="22">
        <v>0.3824901124179414</v>
      </c>
      <c r="W19" s="22">
        <v>-2.7120697647238243E-3</v>
      </c>
      <c r="X19" s="22">
        <v>6.9986165882891171E-3</v>
      </c>
      <c r="Y19" s="22">
        <v>-2.7120697647238243E-3</v>
      </c>
      <c r="Z19" s="22">
        <v>6.9986165882891171E-3</v>
      </c>
    </row>
    <row r="20" spans="1:26" x14ac:dyDescent="0.35">
      <c r="A20" s="4">
        <v>41061</v>
      </c>
      <c r="B20" s="2">
        <v>14</v>
      </c>
      <c r="C20" s="2"/>
      <c r="D20" s="2"/>
      <c r="E20" s="4">
        <v>41437</v>
      </c>
      <c r="F20" s="6">
        <v>2886</v>
      </c>
      <c r="G20" s="44">
        <v>0</v>
      </c>
      <c r="I20" s="4">
        <v>41445</v>
      </c>
      <c r="J20" s="6">
        <v>105</v>
      </c>
      <c r="K20" s="2">
        <f t="shared" si="0"/>
        <v>106</v>
      </c>
      <c r="L20" s="3">
        <f t="shared" si="1"/>
        <v>4.6634390941120669</v>
      </c>
      <c r="M20" s="44">
        <v>0</v>
      </c>
      <c r="N20" s="2">
        <f t="shared" si="2"/>
        <v>1</v>
      </c>
      <c r="O20" s="3">
        <f t="shared" si="3"/>
        <v>0</v>
      </c>
    </row>
    <row r="21" spans="1:26" x14ac:dyDescent="0.35">
      <c r="A21" s="4">
        <v>41066</v>
      </c>
      <c r="B21" s="2">
        <v>3</v>
      </c>
      <c r="C21" s="2"/>
      <c r="D21" s="2"/>
      <c r="E21" s="4">
        <v>41439</v>
      </c>
      <c r="F21" s="6">
        <v>384</v>
      </c>
      <c r="G21" s="44">
        <v>0</v>
      </c>
      <c r="I21" s="4">
        <v>41453</v>
      </c>
      <c r="J21" s="6">
        <v>6916</v>
      </c>
      <c r="K21" s="2">
        <f t="shared" si="0"/>
        <v>6917</v>
      </c>
      <c r="L21" s="3">
        <f t="shared" si="1"/>
        <v>8.8417374286005845</v>
      </c>
      <c r="M21" s="44">
        <v>0</v>
      </c>
      <c r="N21" s="2">
        <f t="shared" si="2"/>
        <v>1</v>
      </c>
      <c r="O21" s="3">
        <f t="shared" si="3"/>
        <v>0</v>
      </c>
    </row>
    <row r="22" spans="1:26" x14ac:dyDescent="0.35">
      <c r="A22" s="4">
        <v>41067</v>
      </c>
      <c r="B22" s="2">
        <v>160</v>
      </c>
      <c r="C22" s="2"/>
      <c r="D22" s="2"/>
      <c r="E22" s="4">
        <v>41444</v>
      </c>
      <c r="F22" s="6">
        <v>452</v>
      </c>
      <c r="G22" s="44">
        <v>0</v>
      </c>
      <c r="I22" s="4">
        <v>41454</v>
      </c>
      <c r="J22" s="6">
        <v>1727</v>
      </c>
      <c r="K22" s="2">
        <f t="shared" si="0"/>
        <v>1728</v>
      </c>
      <c r="L22" s="3">
        <f t="shared" si="1"/>
        <v>7.4547199493640006</v>
      </c>
      <c r="M22" s="44">
        <v>0</v>
      </c>
      <c r="N22" s="2">
        <f t="shared" si="2"/>
        <v>1</v>
      </c>
      <c r="O22" s="3">
        <f t="shared" si="3"/>
        <v>0</v>
      </c>
    </row>
    <row r="23" spans="1:26" x14ac:dyDescent="0.35">
      <c r="A23" s="4">
        <v>41074</v>
      </c>
      <c r="B23" s="2">
        <v>147</v>
      </c>
      <c r="C23" s="2"/>
      <c r="D23" s="2"/>
      <c r="E23" s="4">
        <v>41445</v>
      </c>
      <c r="F23" s="6">
        <v>105</v>
      </c>
      <c r="G23" s="44">
        <v>0</v>
      </c>
      <c r="I23" s="4">
        <v>41460</v>
      </c>
      <c r="J23" s="6">
        <v>10752</v>
      </c>
      <c r="K23" s="2">
        <f t="shared" si="0"/>
        <v>10753</v>
      </c>
      <c r="L23" s="3">
        <f t="shared" si="1"/>
        <v>9.2829400643905267</v>
      </c>
      <c r="M23" s="44">
        <v>0</v>
      </c>
      <c r="N23" s="2">
        <f t="shared" si="2"/>
        <v>1</v>
      </c>
      <c r="O23" s="3">
        <f t="shared" si="3"/>
        <v>0</v>
      </c>
    </row>
    <row r="24" spans="1:26" x14ac:dyDescent="0.35">
      <c r="A24" s="4">
        <v>41075</v>
      </c>
      <c r="B24" s="2">
        <v>366</v>
      </c>
      <c r="C24" s="2"/>
      <c r="D24" s="2"/>
      <c r="E24" s="4">
        <v>41453</v>
      </c>
      <c r="F24" s="6">
        <v>6916</v>
      </c>
      <c r="G24" s="44">
        <v>0</v>
      </c>
      <c r="I24" s="4">
        <v>41381</v>
      </c>
      <c r="J24" s="6">
        <v>0</v>
      </c>
      <c r="K24" s="2">
        <f t="shared" si="0"/>
        <v>1</v>
      </c>
      <c r="L24" s="3">
        <f t="shared" si="1"/>
        <v>0</v>
      </c>
      <c r="M24" s="44">
        <v>0</v>
      </c>
      <c r="N24" s="2">
        <f t="shared" si="2"/>
        <v>1</v>
      </c>
      <c r="O24" s="3">
        <f t="shared" si="3"/>
        <v>0</v>
      </c>
    </row>
    <row r="25" spans="1:26" x14ac:dyDescent="0.35">
      <c r="A25" s="4">
        <v>41082</v>
      </c>
      <c r="B25" s="2">
        <v>4335</v>
      </c>
      <c r="C25" s="2"/>
      <c r="D25" s="2"/>
      <c r="E25" s="4">
        <v>41454</v>
      </c>
      <c r="F25" s="6">
        <v>1727</v>
      </c>
      <c r="G25" s="44">
        <v>0</v>
      </c>
      <c r="I25" s="4">
        <v>41389</v>
      </c>
      <c r="J25" s="6">
        <v>0</v>
      </c>
      <c r="K25" s="2">
        <f t="shared" si="0"/>
        <v>1</v>
      </c>
      <c r="L25" s="3">
        <f t="shared" si="1"/>
        <v>0</v>
      </c>
      <c r="M25" s="44">
        <v>0</v>
      </c>
      <c r="N25" s="2">
        <f t="shared" si="2"/>
        <v>1</v>
      </c>
      <c r="O25" s="3">
        <f t="shared" si="3"/>
        <v>0</v>
      </c>
    </row>
    <row r="26" spans="1:26" x14ac:dyDescent="0.35">
      <c r="A26" s="4">
        <v>40993</v>
      </c>
      <c r="B26" s="2">
        <v>0</v>
      </c>
      <c r="E26" s="4">
        <v>41460</v>
      </c>
      <c r="F26" s="6">
        <v>10752</v>
      </c>
      <c r="G26" s="44">
        <v>0</v>
      </c>
      <c r="I26" s="4">
        <v>41392</v>
      </c>
      <c r="J26" s="6">
        <v>0</v>
      </c>
      <c r="K26" s="2">
        <f t="shared" si="0"/>
        <v>1</v>
      </c>
      <c r="L26" s="3">
        <f t="shared" si="1"/>
        <v>0</v>
      </c>
      <c r="M26" s="44">
        <v>0</v>
      </c>
      <c r="N26" s="2">
        <f t="shared" si="2"/>
        <v>1</v>
      </c>
      <c r="O26" s="3">
        <f t="shared" si="3"/>
        <v>0</v>
      </c>
    </row>
    <row r="27" spans="1:26" x14ac:dyDescent="0.35">
      <c r="A27" s="4">
        <v>40999</v>
      </c>
      <c r="B27" s="2">
        <v>0</v>
      </c>
      <c r="E27" s="4">
        <v>41381</v>
      </c>
      <c r="F27" s="6">
        <v>0</v>
      </c>
      <c r="G27" s="44">
        <v>0</v>
      </c>
      <c r="I27" s="4">
        <v>41396</v>
      </c>
      <c r="J27" s="6">
        <v>0</v>
      </c>
      <c r="K27" s="2">
        <f t="shared" si="0"/>
        <v>1</v>
      </c>
      <c r="L27" s="3">
        <f t="shared" si="1"/>
        <v>0</v>
      </c>
      <c r="M27" s="44">
        <v>0</v>
      </c>
      <c r="N27" s="2">
        <f t="shared" si="2"/>
        <v>1</v>
      </c>
      <c r="O27" s="3">
        <f t="shared" si="3"/>
        <v>0</v>
      </c>
    </row>
    <row r="28" spans="1:26" x14ac:dyDescent="0.35">
      <c r="A28" s="4">
        <v>41000</v>
      </c>
      <c r="B28" s="2">
        <v>0</v>
      </c>
      <c r="E28" s="45">
        <v>41385</v>
      </c>
      <c r="F28" s="46">
        <v>0</v>
      </c>
      <c r="G28" s="47" t="s">
        <v>65</v>
      </c>
      <c r="I28" s="4">
        <v>41401</v>
      </c>
      <c r="J28" s="6">
        <v>0</v>
      </c>
      <c r="K28" s="2">
        <f t="shared" si="0"/>
        <v>1</v>
      </c>
      <c r="L28" s="3">
        <f t="shared" si="1"/>
        <v>0</v>
      </c>
      <c r="M28" s="44">
        <v>0</v>
      </c>
      <c r="N28" s="2">
        <f t="shared" si="2"/>
        <v>1</v>
      </c>
      <c r="O28" s="3">
        <f t="shared" si="3"/>
        <v>0</v>
      </c>
    </row>
    <row r="29" spans="1:26" x14ac:dyDescent="0.35">
      <c r="A29" s="4">
        <v>41004</v>
      </c>
      <c r="B29" s="2">
        <v>0</v>
      </c>
      <c r="E29" s="4">
        <v>41389</v>
      </c>
      <c r="F29" s="6">
        <v>0</v>
      </c>
      <c r="G29" s="44">
        <v>0</v>
      </c>
      <c r="I29" s="4">
        <v>41402</v>
      </c>
      <c r="J29" s="6">
        <v>0</v>
      </c>
      <c r="K29" s="2">
        <f t="shared" si="0"/>
        <v>1</v>
      </c>
      <c r="L29" s="3">
        <f t="shared" si="1"/>
        <v>0</v>
      </c>
      <c r="M29" s="44">
        <v>0</v>
      </c>
      <c r="N29" s="2">
        <f t="shared" si="2"/>
        <v>1</v>
      </c>
      <c r="O29" s="3">
        <f t="shared" si="3"/>
        <v>0</v>
      </c>
    </row>
    <row r="30" spans="1:26" x14ac:dyDescent="0.35">
      <c r="A30" s="4">
        <v>41005</v>
      </c>
      <c r="B30" s="2">
        <v>0</v>
      </c>
      <c r="E30" s="4">
        <v>41392</v>
      </c>
      <c r="F30" s="6">
        <v>0</v>
      </c>
      <c r="G30" s="44">
        <v>0</v>
      </c>
      <c r="I30" s="4">
        <v>41408</v>
      </c>
      <c r="J30" s="6">
        <v>0</v>
      </c>
      <c r="K30" s="2">
        <f t="shared" si="0"/>
        <v>1</v>
      </c>
      <c r="L30" s="3">
        <f t="shared" si="1"/>
        <v>0</v>
      </c>
      <c r="M30" s="44">
        <v>0</v>
      </c>
      <c r="N30" s="2">
        <f t="shared" si="2"/>
        <v>1</v>
      </c>
      <c r="O30" s="3">
        <f t="shared" si="3"/>
        <v>0</v>
      </c>
    </row>
    <row r="31" spans="1:26" x14ac:dyDescent="0.35">
      <c r="A31" s="4">
        <v>41011</v>
      </c>
      <c r="B31" s="2">
        <v>0</v>
      </c>
      <c r="E31" s="4">
        <v>41396</v>
      </c>
      <c r="F31" s="6">
        <v>0</v>
      </c>
      <c r="G31" s="44">
        <v>0</v>
      </c>
      <c r="I31" s="4">
        <v>41411</v>
      </c>
      <c r="J31" s="6">
        <v>0</v>
      </c>
      <c r="K31" s="2">
        <f t="shared" si="0"/>
        <v>1</v>
      </c>
      <c r="L31" s="3">
        <f t="shared" si="1"/>
        <v>0</v>
      </c>
      <c r="M31" s="44">
        <v>0</v>
      </c>
      <c r="N31" s="2">
        <f t="shared" si="2"/>
        <v>1</v>
      </c>
      <c r="O31" s="3">
        <f t="shared" si="3"/>
        <v>0</v>
      </c>
    </row>
    <row r="32" spans="1:26" x14ac:dyDescent="0.35">
      <c r="A32" s="4">
        <v>41012</v>
      </c>
      <c r="B32" s="2">
        <v>0</v>
      </c>
      <c r="E32" s="4">
        <v>41401</v>
      </c>
      <c r="F32" s="6">
        <v>0</v>
      </c>
      <c r="G32" s="44">
        <v>0</v>
      </c>
      <c r="I32" s="4">
        <v>41416</v>
      </c>
      <c r="J32" s="6">
        <v>0</v>
      </c>
      <c r="K32" s="2">
        <f t="shared" si="0"/>
        <v>1</v>
      </c>
      <c r="L32" s="3">
        <f t="shared" si="1"/>
        <v>0</v>
      </c>
      <c r="M32" s="44">
        <v>0</v>
      </c>
      <c r="N32" s="2">
        <f t="shared" si="2"/>
        <v>1</v>
      </c>
      <c r="O32" s="3">
        <f t="shared" si="3"/>
        <v>0</v>
      </c>
    </row>
    <row r="33" spans="1:15" x14ac:dyDescent="0.35">
      <c r="A33" s="4">
        <v>41017</v>
      </c>
      <c r="B33" s="2">
        <v>0</v>
      </c>
      <c r="E33" s="4">
        <v>41402</v>
      </c>
      <c r="F33" s="6">
        <v>0</v>
      </c>
      <c r="G33" s="44">
        <v>0</v>
      </c>
      <c r="I33" s="4">
        <v>41419</v>
      </c>
      <c r="J33" s="6">
        <v>0</v>
      </c>
      <c r="K33" s="2">
        <f t="shared" si="0"/>
        <v>1</v>
      </c>
      <c r="L33" s="3">
        <f t="shared" si="1"/>
        <v>0</v>
      </c>
      <c r="M33" s="44">
        <v>0</v>
      </c>
      <c r="N33" s="2">
        <f t="shared" si="2"/>
        <v>1</v>
      </c>
      <c r="O33" s="3">
        <f t="shared" si="3"/>
        <v>0</v>
      </c>
    </row>
    <row r="34" spans="1:15" x14ac:dyDescent="0.35">
      <c r="A34" s="4">
        <v>41021</v>
      </c>
      <c r="B34" s="2">
        <v>0</v>
      </c>
      <c r="E34" s="4">
        <v>41408</v>
      </c>
      <c r="F34" s="6">
        <v>0</v>
      </c>
      <c r="G34" s="44">
        <v>0</v>
      </c>
      <c r="I34" s="4">
        <v>41420</v>
      </c>
      <c r="J34" s="6">
        <v>0</v>
      </c>
      <c r="K34" s="2">
        <f t="shared" si="0"/>
        <v>1</v>
      </c>
      <c r="L34" s="3">
        <f t="shared" si="1"/>
        <v>0</v>
      </c>
      <c r="M34" s="44">
        <v>0</v>
      </c>
      <c r="N34" s="2">
        <f t="shared" si="2"/>
        <v>1</v>
      </c>
      <c r="O34" s="3">
        <f t="shared" si="3"/>
        <v>0</v>
      </c>
    </row>
    <row r="35" spans="1:15" x14ac:dyDescent="0.35">
      <c r="A35" s="4">
        <v>41027</v>
      </c>
      <c r="B35" s="2">
        <v>0</v>
      </c>
      <c r="E35" s="4">
        <v>41411</v>
      </c>
      <c r="F35" s="6">
        <v>0</v>
      </c>
      <c r="G35" s="44">
        <v>0</v>
      </c>
      <c r="I35" s="4">
        <v>41426</v>
      </c>
      <c r="J35" s="6">
        <v>0</v>
      </c>
      <c r="K35" s="2">
        <f t="shared" ref="K35:K66" si="4">J35+1</f>
        <v>1</v>
      </c>
      <c r="L35" s="3">
        <f t="shared" ref="L35:L66" si="5">LN(K35)</f>
        <v>0</v>
      </c>
      <c r="M35" s="44">
        <v>0</v>
      </c>
      <c r="N35" s="2">
        <f t="shared" ref="N35:N66" si="6">M35+1</f>
        <v>1</v>
      </c>
      <c r="O35" s="3">
        <f t="shared" ref="O35:O66" si="7">LN(N35)</f>
        <v>0</v>
      </c>
    </row>
    <row r="36" spans="1:15" x14ac:dyDescent="0.35">
      <c r="A36" s="4">
        <v>41030</v>
      </c>
      <c r="B36" s="2">
        <v>0</v>
      </c>
      <c r="E36" s="4">
        <v>41416</v>
      </c>
      <c r="F36" s="6">
        <v>0</v>
      </c>
      <c r="G36" s="44">
        <v>0</v>
      </c>
      <c r="I36" s="4">
        <v>41427</v>
      </c>
      <c r="J36" s="6">
        <v>3</v>
      </c>
      <c r="K36" s="2">
        <f t="shared" si="4"/>
        <v>4</v>
      </c>
      <c r="L36" s="3">
        <f t="shared" si="5"/>
        <v>1.3862943611198906</v>
      </c>
      <c r="M36" s="44">
        <v>0</v>
      </c>
      <c r="N36" s="2">
        <f t="shared" si="6"/>
        <v>1</v>
      </c>
      <c r="O36" s="3">
        <f t="shared" si="7"/>
        <v>0</v>
      </c>
    </row>
    <row r="37" spans="1:15" x14ac:dyDescent="0.35">
      <c r="A37" s="4">
        <v>41039</v>
      </c>
      <c r="B37" s="2">
        <v>0</v>
      </c>
      <c r="E37" s="4">
        <v>41419</v>
      </c>
      <c r="F37" s="6">
        <v>0</v>
      </c>
      <c r="G37" s="44">
        <v>0</v>
      </c>
      <c r="I37" s="4">
        <v>41432</v>
      </c>
      <c r="J37" s="6">
        <v>0</v>
      </c>
      <c r="K37" s="2">
        <f t="shared" si="4"/>
        <v>1</v>
      </c>
      <c r="L37" s="3">
        <f t="shared" si="5"/>
        <v>0</v>
      </c>
      <c r="M37" s="44">
        <v>0</v>
      </c>
      <c r="N37" s="2">
        <f t="shared" si="6"/>
        <v>1</v>
      </c>
      <c r="O37" s="3">
        <f t="shared" si="7"/>
        <v>0</v>
      </c>
    </row>
    <row r="38" spans="1:15" x14ac:dyDescent="0.35">
      <c r="A38" s="4">
        <v>41040</v>
      </c>
      <c r="B38" s="2">
        <v>0</v>
      </c>
      <c r="E38" s="4">
        <v>41420</v>
      </c>
      <c r="F38" s="6">
        <v>0</v>
      </c>
      <c r="G38" s="44">
        <v>0</v>
      </c>
      <c r="I38" s="4">
        <v>41437</v>
      </c>
      <c r="J38" s="6">
        <v>2088</v>
      </c>
      <c r="K38" s="2">
        <f t="shared" si="4"/>
        <v>2089</v>
      </c>
      <c r="L38" s="3">
        <f t="shared" si="5"/>
        <v>7.6444407615565657</v>
      </c>
      <c r="M38" s="44">
        <v>0</v>
      </c>
      <c r="N38" s="2">
        <f t="shared" si="6"/>
        <v>1</v>
      </c>
      <c r="O38" s="3">
        <f t="shared" si="7"/>
        <v>0</v>
      </c>
    </row>
    <row r="39" spans="1:15" x14ac:dyDescent="0.35">
      <c r="A39" s="4">
        <v>41046</v>
      </c>
      <c r="B39" s="2">
        <v>2</v>
      </c>
      <c r="E39" s="4">
        <v>41426</v>
      </c>
      <c r="F39" s="6">
        <v>0</v>
      </c>
      <c r="G39" s="44">
        <v>0</v>
      </c>
      <c r="I39" s="4">
        <v>41439</v>
      </c>
      <c r="J39" s="6">
        <v>416</v>
      </c>
      <c r="K39" s="2">
        <f t="shared" si="4"/>
        <v>417</v>
      </c>
      <c r="L39" s="3">
        <f t="shared" si="5"/>
        <v>6.0330862217988015</v>
      </c>
      <c r="M39" s="44">
        <v>0</v>
      </c>
      <c r="N39" s="2">
        <f t="shared" si="6"/>
        <v>1</v>
      </c>
      <c r="O39" s="3">
        <f t="shared" si="7"/>
        <v>0</v>
      </c>
    </row>
    <row r="40" spans="1:15" x14ac:dyDescent="0.35">
      <c r="A40" s="4">
        <v>41047</v>
      </c>
      <c r="B40" s="2">
        <v>6</v>
      </c>
      <c r="E40" s="4">
        <v>41427</v>
      </c>
      <c r="F40" s="6">
        <v>3</v>
      </c>
      <c r="G40" s="44">
        <v>0</v>
      </c>
      <c r="I40" s="4">
        <v>41444</v>
      </c>
      <c r="J40" s="6">
        <v>322</v>
      </c>
      <c r="K40" s="2">
        <f t="shared" si="4"/>
        <v>323</v>
      </c>
      <c r="L40" s="3">
        <f t="shared" si="5"/>
        <v>5.7776523232226564</v>
      </c>
      <c r="M40" s="44">
        <v>0</v>
      </c>
      <c r="N40" s="2">
        <f t="shared" si="6"/>
        <v>1</v>
      </c>
      <c r="O40" s="3">
        <f t="shared" si="7"/>
        <v>0</v>
      </c>
    </row>
    <row r="41" spans="1:15" x14ac:dyDescent="0.35">
      <c r="A41" s="4">
        <v>41055</v>
      </c>
      <c r="B41" s="2">
        <v>0</v>
      </c>
      <c r="E41" s="4">
        <v>41432</v>
      </c>
      <c r="F41" s="6">
        <v>0</v>
      </c>
      <c r="G41" s="44">
        <v>0</v>
      </c>
      <c r="I41" s="4">
        <v>41445</v>
      </c>
      <c r="J41" s="6">
        <v>264</v>
      </c>
      <c r="K41" s="2">
        <f t="shared" si="4"/>
        <v>265</v>
      </c>
      <c r="L41" s="3">
        <f t="shared" si="5"/>
        <v>5.579729825986222</v>
      </c>
      <c r="M41" s="44">
        <v>1</v>
      </c>
      <c r="N41" s="2">
        <f t="shared" si="6"/>
        <v>2</v>
      </c>
      <c r="O41" s="3">
        <f t="shared" si="7"/>
        <v>0.69314718055994529</v>
      </c>
    </row>
    <row r="42" spans="1:15" x14ac:dyDescent="0.35">
      <c r="A42" s="4">
        <v>41060</v>
      </c>
      <c r="B42" s="2">
        <v>44</v>
      </c>
      <c r="E42" s="45">
        <v>41433</v>
      </c>
      <c r="F42" s="46" t="s">
        <v>65</v>
      </c>
      <c r="G42" s="47">
        <v>0</v>
      </c>
      <c r="I42" s="4">
        <v>41453</v>
      </c>
      <c r="J42" s="6">
        <v>5343</v>
      </c>
      <c r="K42" s="2">
        <f t="shared" si="4"/>
        <v>5344</v>
      </c>
      <c r="L42" s="3">
        <f t="shared" si="5"/>
        <v>8.5837297152164815</v>
      </c>
      <c r="M42" s="44">
        <v>0</v>
      </c>
      <c r="N42" s="2">
        <f t="shared" si="6"/>
        <v>1</v>
      </c>
      <c r="O42" s="3">
        <f t="shared" si="7"/>
        <v>0</v>
      </c>
    </row>
    <row r="43" spans="1:15" x14ac:dyDescent="0.35">
      <c r="A43" s="4">
        <v>41061</v>
      </c>
      <c r="B43" s="2">
        <v>66</v>
      </c>
      <c r="E43" s="45">
        <v>41434</v>
      </c>
      <c r="F43" s="46" t="s">
        <v>65</v>
      </c>
      <c r="G43" s="47">
        <v>0</v>
      </c>
      <c r="I43" s="4">
        <v>41454</v>
      </c>
      <c r="J43" s="6">
        <v>2136</v>
      </c>
      <c r="K43" s="2">
        <f t="shared" si="4"/>
        <v>2137</v>
      </c>
      <c r="L43" s="3">
        <f t="shared" si="5"/>
        <v>7.6671582553191477</v>
      </c>
      <c r="M43" s="44">
        <v>0</v>
      </c>
      <c r="N43" s="2">
        <f t="shared" si="6"/>
        <v>1</v>
      </c>
      <c r="O43" s="3">
        <f t="shared" si="7"/>
        <v>0</v>
      </c>
    </row>
    <row r="44" spans="1:15" x14ac:dyDescent="0.35">
      <c r="A44" s="4">
        <v>41066</v>
      </c>
      <c r="B44" s="2">
        <v>14</v>
      </c>
      <c r="E44" s="4">
        <v>41437</v>
      </c>
      <c r="F44" s="6">
        <v>2088</v>
      </c>
      <c r="G44" s="44">
        <v>0</v>
      </c>
      <c r="I44" s="4">
        <v>41460</v>
      </c>
      <c r="J44" s="6">
        <v>5497</v>
      </c>
      <c r="K44" s="2">
        <f t="shared" si="4"/>
        <v>5498</v>
      </c>
      <c r="L44" s="3">
        <f t="shared" si="5"/>
        <v>8.6121396687251917</v>
      </c>
      <c r="M44" s="44">
        <v>0</v>
      </c>
      <c r="N44" s="2">
        <f t="shared" si="6"/>
        <v>1</v>
      </c>
      <c r="O44" s="3">
        <f t="shared" si="7"/>
        <v>0</v>
      </c>
    </row>
    <row r="45" spans="1:15" x14ac:dyDescent="0.35">
      <c r="A45" s="4">
        <v>41067</v>
      </c>
      <c r="B45" s="2">
        <v>20</v>
      </c>
      <c r="E45" s="4">
        <v>41439</v>
      </c>
      <c r="F45" s="6">
        <v>416</v>
      </c>
      <c r="G45" s="44">
        <v>0</v>
      </c>
      <c r="I45" s="4">
        <v>41381</v>
      </c>
      <c r="J45" s="6">
        <v>0</v>
      </c>
      <c r="K45" s="2">
        <f t="shared" si="4"/>
        <v>1</v>
      </c>
      <c r="L45" s="3">
        <f t="shared" si="5"/>
        <v>0</v>
      </c>
      <c r="M45" s="44">
        <v>0</v>
      </c>
      <c r="N45" s="2">
        <f t="shared" si="6"/>
        <v>1</v>
      </c>
      <c r="O45" s="3">
        <f t="shared" si="7"/>
        <v>0</v>
      </c>
    </row>
    <row r="46" spans="1:15" x14ac:dyDescent="0.35">
      <c r="A46" s="4">
        <v>41074</v>
      </c>
      <c r="B46" s="2">
        <v>250</v>
      </c>
      <c r="E46" s="4">
        <v>41444</v>
      </c>
      <c r="F46" s="6">
        <v>322</v>
      </c>
      <c r="G46" s="44">
        <v>0</v>
      </c>
      <c r="I46" s="4">
        <v>41385</v>
      </c>
      <c r="J46" s="6">
        <v>0</v>
      </c>
      <c r="K46" s="2">
        <f t="shared" si="4"/>
        <v>1</v>
      </c>
      <c r="L46" s="3">
        <f t="shared" si="5"/>
        <v>0</v>
      </c>
      <c r="M46" s="44">
        <v>0</v>
      </c>
      <c r="N46" s="2">
        <f t="shared" si="6"/>
        <v>1</v>
      </c>
      <c r="O46" s="3">
        <f t="shared" si="7"/>
        <v>0</v>
      </c>
    </row>
    <row r="47" spans="1:15" x14ac:dyDescent="0.35">
      <c r="A47" s="4">
        <v>41075</v>
      </c>
      <c r="B47" s="2">
        <v>273</v>
      </c>
      <c r="E47" s="4">
        <v>41445</v>
      </c>
      <c r="F47" s="6">
        <v>264</v>
      </c>
      <c r="G47" s="44">
        <v>1</v>
      </c>
      <c r="I47" s="4">
        <v>41389</v>
      </c>
      <c r="J47" s="6">
        <v>0</v>
      </c>
      <c r="K47" s="2">
        <f t="shared" si="4"/>
        <v>1</v>
      </c>
      <c r="L47" s="3">
        <f t="shared" si="5"/>
        <v>0</v>
      </c>
      <c r="M47" s="44">
        <v>0</v>
      </c>
      <c r="N47" s="2">
        <f t="shared" si="6"/>
        <v>1</v>
      </c>
      <c r="O47" s="3">
        <f t="shared" si="7"/>
        <v>0</v>
      </c>
    </row>
    <row r="48" spans="1:15" x14ac:dyDescent="0.35">
      <c r="A48" s="4">
        <v>41082</v>
      </c>
      <c r="B48" s="2">
        <v>4208</v>
      </c>
      <c r="E48" s="4">
        <v>41453</v>
      </c>
      <c r="F48" s="6">
        <v>5343</v>
      </c>
      <c r="G48" s="44">
        <v>0</v>
      </c>
      <c r="I48" s="4">
        <v>41392</v>
      </c>
      <c r="J48" s="6">
        <v>0</v>
      </c>
      <c r="K48" s="2">
        <f t="shared" si="4"/>
        <v>1</v>
      </c>
      <c r="L48" s="3">
        <f t="shared" si="5"/>
        <v>0</v>
      </c>
      <c r="M48" s="44">
        <v>0</v>
      </c>
      <c r="N48" s="2">
        <f t="shared" si="6"/>
        <v>1</v>
      </c>
      <c r="O48" s="3">
        <f t="shared" si="7"/>
        <v>0</v>
      </c>
    </row>
    <row r="49" spans="1:15" x14ac:dyDescent="0.35">
      <c r="A49" s="4">
        <v>40993</v>
      </c>
      <c r="B49" s="2">
        <v>0</v>
      </c>
      <c r="E49" s="4">
        <v>41454</v>
      </c>
      <c r="F49" s="6">
        <v>2136</v>
      </c>
      <c r="G49" s="44">
        <v>0</v>
      </c>
      <c r="I49" s="4">
        <v>41401</v>
      </c>
      <c r="J49" s="6">
        <v>0</v>
      </c>
      <c r="K49" s="2">
        <f t="shared" si="4"/>
        <v>1</v>
      </c>
      <c r="L49" s="3">
        <f t="shared" si="5"/>
        <v>0</v>
      </c>
      <c r="M49" s="44">
        <v>0</v>
      </c>
      <c r="N49" s="2">
        <f t="shared" si="6"/>
        <v>1</v>
      </c>
      <c r="O49" s="3">
        <f t="shared" si="7"/>
        <v>0</v>
      </c>
    </row>
    <row r="50" spans="1:15" x14ac:dyDescent="0.35">
      <c r="A50" s="4">
        <v>40999</v>
      </c>
      <c r="B50" s="2">
        <v>0</v>
      </c>
      <c r="E50" s="4">
        <v>41460</v>
      </c>
      <c r="F50" s="6">
        <v>5497</v>
      </c>
      <c r="G50" s="44">
        <v>0</v>
      </c>
      <c r="I50" s="4">
        <v>41402</v>
      </c>
      <c r="J50" s="6">
        <v>0</v>
      </c>
      <c r="K50" s="2">
        <f t="shared" si="4"/>
        <v>1</v>
      </c>
      <c r="L50" s="3">
        <f t="shared" si="5"/>
        <v>0</v>
      </c>
      <c r="M50" s="44">
        <v>0</v>
      </c>
      <c r="N50" s="2">
        <f t="shared" si="6"/>
        <v>1</v>
      </c>
      <c r="O50" s="3">
        <f t="shared" si="7"/>
        <v>0</v>
      </c>
    </row>
    <row r="51" spans="1:15" x14ac:dyDescent="0.35">
      <c r="A51" s="4">
        <v>41000</v>
      </c>
      <c r="B51" s="2">
        <v>0</v>
      </c>
      <c r="E51" s="4">
        <v>41381</v>
      </c>
      <c r="F51" s="6">
        <v>0</v>
      </c>
      <c r="G51" s="44">
        <v>0</v>
      </c>
      <c r="I51" s="4">
        <v>41408</v>
      </c>
      <c r="J51" s="6">
        <v>0</v>
      </c>
      <c r="K51" s="2">
        <f t="shared" si="4"/>
        <v>1</v>
      </c>
      <c r="L51" s="3">
        <f t="shared" si="5"/>
        <v>0</v>
      </c>
      <c r="M51" s="44">
        <v>0</v>
      </c>
      <c r="N51" s="2">
        <f t="shared" si="6"/>
        <v>1</v>
      </c>
      <c r="O51" s="3">
        <f t="shared" si="7"/>
        <v>0</v>
      </c>
    </row>
    <row r="52" spans="1:15" x14ac:dyDescent="0.35">
      <c r="A52" s="4">
        <v>41004</v>
      </c>
      <c r="B52" s="2">
        <v>0</v>
      </c>
      <c r="E52" s="4">
        <v>41385</v>
      </c>
      <c r="F52" s="6">
        <v>0</v>
      </c>
      <c r="G52" s="44">
        <v>0</v>
      </c>
      <c r="I52" s="4">
        <v>41411</v>
      </c>
      <c r="J52" s="6">
        <v>0</v>
      </c>
      <c r="K52" s="2">
        <f t="shared" si="4"/>
        <v>1</v>
      </c>
      <c r="L52" s="3">
        <f t="shared" si="5"/>
        <v>0</v>
      </c>
      <c r="M52" s="44">
        <v>0</v>
      </c>
      <c r="N52" s="2">
        <f t="shared" si="6"/>
        <v>1</v>
      </c>
      <c r="O52" s="3">
        <f t="shared" si="7"/>
        <v>0</v>
      </c>
    </row>
    <row r="53" spans="1:15" x14ac:dyDescent="0.35">
      <c r="A53" s="4">
        <v>41005</v>
      </c>
      <c r="B53" s="2">
        <v>0</v>
      </c>
      <c r="E53" s="4">
        <v>41389</v>
      </c>
      <c r="F53" s="6">
        <v>0</v>
      </c>
      <c r="G53" s="44">
        <v>0</v>
      </c>
      <c r="I53" s="4">
        <v>41416</v>
      </c>
      <c r="J53" s="6">
        <v>0</v>
      </c>
      <c r="K53" s="2">
        <f t="shared" si="4"/>
        <v>1</v>
      </c>
      <c r="L53" s="3">
        <f t="shared" si="5"/>
        <v>0</v>
      </c>
      <c r="M53" s="44">
        <v>0</v>
      </c>
      <c r="N53" s="2">
        <f t="shared" si="6"/>
        <v>1</v>
      </c>
      <c r="O53" s="3">
        <f t="shared" si="7"/>
        <v>0</v>
      </c>
    </row>
    <row r="54" spans="1:15" x14ac:dyDescent="0.35">
      <c r="A54" s="4">
        <v>41011</v>
      </c>
      <c r="B54" s="7">
        <v>0</v>
      </c>
      <c r="E54" s="4">
        <v>41392</v>
      </c>
      <c r="F54" s="6">
        <v>0</v>
      </c>
      <c r="G54" s="44">
        <v>0</v>
      </c>
      <c r="I54" s="4">
        <v>41419</v>
      </c>
      <c r="J54" s="6">
        <v>0</v>
      </c>
      <c r="K54" s="2">
        <f t="shared" si="4"/>
        <v>1</v>
      </c>
      <c r="L54" s="3">
        <f t="shared" si="5"/>
        <v>0</v>
      </c>
      <c r="M54" s="44">
        <v>0</v>
      </c>
      <c r="N54" s="2">
        <f t="shared" si="6"/>
        <v>1</v>
      </c>
      <c r="O54" s="3">
        <f t="shared" si="7"/>
        <v>0</v>
      </c>
    </row>
    <row r="55" spans="1:15" x14ac:dyDescent="0.35">
      <c r="A55" s="4">
        <v>41012</v>
      </c>
      <c r="B55" s="2">
        <v>0</v>
      </c>
      <c r="E55" s="45">
        <v>41396</v>
      </c>
      <c r="F55" s="46" t="s">
        <v>65</v>
      </c>
      <c r="G55" s="47">
        <v>0</v>
      </c>
      <c r="I55" s="4">
        <v>41420</v>
      </c>
      <c r="J55" s="6">
        <v>0</v>
      </c>
      <c r="K55" s="2">
        <f t="shared" si="4"/>
        <v>1</v>
      </c>
      <c r="L55" s="3">
        <f t="shared" si="5"/>
        <v>0</v>
      </c>
      <c r="M55" s="44">
        <v>0</v>
      </c>
      <c r="N55" s="2">
        <f t="shared" si="6"/>
        <v>1</v>
      </c>
      <c r="O55" s="3">
        <f t="shared" si="7"/>
        <v>0</v>
      </c>
    </row>
    <row r="56" spans="1:15" x14ac:dyDescent="0.35">
      <c r="A56" s="4">
        <v>41017</v>
      </c>
      <c r="B56" s="2">
        <v>0</v>
      </c>
      <c r="E56" s="4">
        <v>41401</v>
      </c>
      <c r="F56" s="6">
        <v>0</v>
      </c>
      <c r="G56" s="44">
        <v>0</v>
      </c>
      <c r="I56" s="4">
        <v>41426</v>
      </c>
      <c r="J56" s="6">
        <v>8</v>
      </c>
      <c r="K56" s="2">
        <f t="shared" si="4"/>
        <v>9</v>
      </c>
      <c r="L56" s="3">
        <f t="shared" si="5"/>
        <v>2.1972245773362196</v>
      </c>
      <c r="M56" s="44">
        <v>0</v>
      </c>
      <c r="N56" s="2">
        <f t="shared" si="6"/>
        <v>1</v>
      </c>
      <c r="O56" s="3">
        <f t="shared" si="7"/>
        <v>0</v>
      </c>
    </row>
    <row r="57" spans="1:15" x14ac:dyDescent="0.35">
      <c r="A57" s="4">
        <v>41021</v>
      </c>
      <c r="B57" s="2">
        <v>0</v>
      </c>
      <c r="E57" s="4">
        <v>41402</v>
      </c>
      <c r="F57" s="6">
        <v>0</v>
      </c>
      <c r="G57" s="44">
        <v>0</v>
      </c>
      <c r="I57" s="4">
        <v>41427</v>
      </c>
      <c r="J57" s="6">
        <v>0</v>
      </c>
      <c r="K57" s="2">
        <f t="shared" si="4"/>
        <v>1</v>
      </c>
      <c r="L57" s="3">
        <f t="shared" si="5"/>
        <v>0</v>
      </c>
      <c r="M57" s="44">
        <v>0</v>
      </c>
      <c r="N57" s="2">
        <f t="shared" si="6"/>
        <v>1</v>
      </c>
      <c r="O57" s="3">
        <f t="shared" si="7"/>
        <v>0</v>
      </c>
    </row>
    <row r="58" spans="1:15" x14ac:dyDescent="0.35">
      <c r="A58" s="4">
        <v>41027</v>
      </c>
      <c r="B58" s="2">
        <v>0</v>
      </c>
      <c r="E58" s="4">
        <v>41408</v>
      </c>
      <c r="F58" s="6">
        <v>0</v>
      </c>
      <c r="G58" s="44">
        <v>0</v>
      </c>
      <c r="I58" s="4">
        <v>41432</v>
      </c>
      <c r="J58" s="6">
        <v>35</v>
      </c>
      <c r="K58" s="2">
        <f t="shared" si="4"/>
        <v>36</v>
      </c>
      <c r="L58" s="3">
        <f t="shared" si="5"/>
        <v>3.5835189384561099</v>
      </c>
      <c r="M58" s="44">
        <v>0</v>
      </c>
      <c r="N58" s="2">
        <f t="shared" si="6"/>
        <v>1</v>
      </c>
      <c r="O58" s="3">
        <f t="shared" si="7"/>
        <v>0</v>
      </c>
    </row>
    <row r="59" spans="1:15" x14ac:dyDescent="0.35">
      <c r="A59" s="4">
        <v>41030</v>
      </c>
      <c r="B59" s="2">
        <v>0</v>
      </c>
      <c r="E59" s="4">
        <v>41411</v>
      </c>
      <c r="F59" s="6">
        <v>0</v>
      </c>
      <c r="G59" s="44">
        <v>0</v>
      </c>
      <c r="I59" s="4">
        <v>41433</v>
      </c>
      <c r="J59" s="6">
        <v>151</v>
      </c>
      <c r="K59" s="2">
        <f t="shared" si="4"/>
        <v>152</v>
      </c>
      <c r="L59" s="3">
        <f t="shared" si="5"/>
        <v>5.0238805208462765</v>
      </c>
      <c r="M59" s="44">
        <v>0</v>
      </c>
      <c r="N59" s="2">
        <f t="shared" si="6"/>
        <v>1</v>
      </c>
      <c r="O59" s="3">
        <f t="shared" si="7"/>
        <v>0</v>
      </c>
    </row>
    <row r="60" spans="1:15" x14ac:dyDescent="0.35">
      <c r="A60" s="4">
        <v>41039</v>
      </c>
      <c r="B60" s="2">
        <v>8</v>
      </c>
      <c r="E60" s="4">
        <v>41416</v>
      </c>
      <c r="F60" s="6">
        <v>0</v>
      </c>
      <c r="G60" s="44">
        <v>0</v>
      </c>
      <c r="I60" s="4">
        <v>41437</v>
      </c>
      <c r="J60" s="6">
        <v>1270</v>
      </c>
      <c r="K60" s="2">
        <f t="shared" si="4"/>
        <v>1271</v>
      </c>
      <c r="L60" s="3">
        <f t="shared" si="5"/>
        <v>7.1475592711894542</v>
      </c>
      <c r="M60" s="44">
        <v>0</v>
      </c>
      <c r="N60" s="2">
        <f t="shared" si="6"/>
        <v>1</v>
      </c>
      <c r="O60" s="3">
        <f t="shared" si="7"/>
        <v>0</v>
      </c>
    </row>
    <row r="61" spans="1:15" x14ac:dyDescent="0.35">
      <c r="A61" s="45">
        <v>41040</v>
      </c>
      <c r="B61" s="43" t="s">
        <v>65</v>
      </c>
      <c r="E61" s="4">
        <v>41419</v>
      </c>
      <c r="F61" s="6">
        <v>0</v>
      </c>
      <c r="G61" s="44">
        <v>0</v>
      </c>
      <c r="I61" s="4">
        <v>41439</v>
      </c>
      <c r="J61" s="6">
        <v>230</v>
      </c>
      <c r="K61" s="2">
        <f t="shared" si="4"/>
        <v>231</v>
      </c>
      <c r="L61" s="3">
        <f t="shared" si="5"/>
        <v>5.4424177105217932</v>
      </c>
      <c r="M61" s="44">
        <v>0</v>
      </c>
      <c r="N61" s="2">
        <f t="shared" si="6"/>
        <v>1</v>
      </c>
      <c r="O61" s="3">
        <f t="shared" si="7"/>
        <v>0</v>
      </c>
    </row>
    <row r="62" spans="1:15" x14ac:dyDescent="0.35">
      <c r="A62" s="4">
        <v>41046</v>
      </c>
      <c r="B62" s="2">
        <v>0</v>
      </c>
      <c r="E62" s="4">
        <v>41420</v>
      </c>
      <c r="F62" s="6">
        <v>0</v>
      </c>
      <c r="G62" s="44">
        <v>0</v>
      </c>
      <c r="I62" s="4">
        <v>41445</v>
      </c>
      <c r="J62" s="6">
        <v>473</v>
      </c>
      <c r="K62" s="2">
        <f t="shared" si="4"/>
        <v>474</v>
      </c>
      <c r="L62" s="3">
        <f t="shared" si="5"/>
        <v>6.1612073216950769</v>
      </c>
      <c r="M62" s="44">
        <v>0</v>
      </c>
      <c r="N62" s="2">
        <f t="shared" si="6"/>
        <v>1</v>
      </c>
      <c r="O62" s="3">
        <f t="shared" si="7"/>
        <v>0</v>
      </c>
    </row>
    <row r="63" spans="1:15" x14ac:dyDescent="0.35">
      <c r="A63" s="4">
        <v>41047</v>
      </c>
      <c r="B63" s="2">
        <v>3</v>
      </c>
      <c r="E63" s="4">
        <v>41426</v>
      </c>
      <c r="F63" s="6">
        <v>8</v>
      </c>
      <c r="G63" s="44">
        <v>0</v>
      </c>
      <c r="I63" s="4">
        <v>41453</v>
      </c>
      <c r="J63" s="6">
        <v>6990</v>
      </c>
      <c r="K63" s="2">
        <f t="shared" si="4"/>
        <v>6991</v>
      </c>
      <c r="L63" s="3">
        <f t="shared" si="5"/>
        <v>8.8523788865119855</v>
      </c>
      <c r="M63" s="44">
        <v>0</v>
      </c>
      <c r="N63" s="2">
        <f t="shared" si="6"/>
        <v>1</v>
      </c>
      <c r="O63" s="3">
        <f t="shared" si="7"/>
        <v>0</v>
      </c>
    </row>
    <row r="64" spans="1:15" x14ac:dyDescent="0.35">
      <c r="A64" s="4">
        <v>41055</v>
      </c>
      <c r="B64" s="2">
        <v>52</v>
      </c>
      <c r="E64" s="4">
        <v>41427</v>
      </c>
      <c r="F64" s="6">
        <v>0</v>
      </c>
      <c r="G64" s="44">
        <v>0</v>
      </c>
      <c r="I64" s="4">
        <v>41454</v>
      </c>
      <c r="J64" s="6">
        <v>1711</v>
      </c>
      <c r="K64" s="2">
        <f t="shared" si="4"/>
        <v>1712</v>
      </c>
      <c r="L64" s="3">
        <f t="shared" si="5"/>
        <v>7.4454175567016874</v>
      </c>
      <c r="M64" s="44">
        <v>0</v>
      </c>
      <c r="N64" s="2">
        <f t="shared" si="6"/>
        <v>1</v>
      </c>
      <c r="O64" s="3">
        <f t="shared" si="7"/>
        <v>0</v>
      </c>
    </row>
    <row r="65" spans="1:15" x14ac:dyDescent="0.35">
      <c r="A65" s="4">
        <v>41060</v>
      </c>
      <c r="B65" s="2">
        <v>13</v>
      </c>
      <c r="E65" s="4">
        <v>41432</v>
      </c>
      <c r="F65" s="6">
        <v>35</v>
      </c>
      <c r="G65" s="44">
        <v>0</v>
      </c>
      <c r="I65" s="4">
        <v>41460</v>
      </c>
      <c r="J65" s="6">
        <v>2730</v>
      </c>
      <c r="K65" s="2">
        <f t="shared" si="4"/>
        <v>2731</v>
      </c>
      <c r="L65" s="3">
        <f t="shared" si="5"/>
        <v>7.9124231214737053</v>
      </c>
      <c r="M65" s="44">
        <v>0</v>
      </c>
      <c r="N65" s="2">
        <f t="shared" si="6"/>
        <v>1</v>
      </c>
      <c r="O65" s="3">
        <f t="shared" si="7"/>
        <v>0</v>
      </c>
    </row>
    <row r="66" spans="1:15" x14ac:dyDescent="0.35">
      <c r="A66" s="4">
        <v>41061</v>
      </c>
      <c r="B66" s="2">
        <v>18</v>
      </c>
      <c r="E66" s="4">
        <v>41433</v>
      </c>
      <c r="F66" s="6">
        <v>151</v>
      </c>
      <c r="G66" s="44">
        <v>0</v>
      </c>
      <c r="I66" s="4">
        <v>41381</v>
      </c>
      <c r="J66" s="6">
        <v>0</v>
      </c>
      <c r="K66" s="2">
        <f t="shared" si="4"/>
        <v>1</v>
      </c>
      <c r="L66" s="3">
        <f t="shared" si="5"/>
        <v>0</v>
      </c>
      <c r="M66" s="44">
        <v>0</v>
      </c>
      <c r="N66" s="2">
        <f t="shared" si="6"/>
        <v>1</v>
      </c>
      <c r="O66" s="3">
        <f t="shared" si="7"/>
        <v>0</v>
      </c>
    </row>
    <row r="67" spans="1:15" x14ac:dyDescent="0.35">
      <c r="A67" s="4">
        <v>41066</v>
      </c>
      <c r="B67" s="2">
        <v>18</v>
      </c>
      <c r="E67" s="45">
        <v>41434</v>
      </c>
      <c r="F67" s="46" t="s">
        <v>65</v>
      </c>
      <c r="G67" s="47">
        <v>0</v>
      </c>
      <c r="I67" s="4">
        <v>41385</v>
      </c>
      <c r="J67" s="6">
        <v>0</v>
      </c>
      <c r="K67" s="2">
        <f t="shared" ref="K67:K87" si="8">J67+1</f>
        <v>1</v>
      </c>
      <c r="L67" s="3">
        <f t="shared" ref="L67:L87" si="9">LN(K67)</f>
        <v>0</v>
      </c>
      <c r="M67" s="44">
        <v>0</v>
      </c>
      <c r="N67" s="2">
        <f t="shared" ref="N67:N87" si="10">M67+1</f>
        <v>1</v>
      </c>
      <c r="O67" s="3">
        <f t="shared" ref="O67:O87" si="11">LN(N67)</f>
        <v>0</v>
      </c>
    </row>
    <row r="68" spans="1:15" x14ac:dyDescent="0.35">
      <c r="A68" s="4">
        <v>41067</v>
      </c>
      <c r="B68" s="2">
        <v>1</v>
      </c>
      <c r="E68" s="4">
        <v>41437</v>
      </c>
      <c r="F68" s="6">
        <v>1270</v>
      </c>
      <c r="G68" s="44">
        <v>0</v>
      </c>
      <c r="I68" s="4">
        <v>41389</v>
      </c>
      <c r="J68" s="6">
        <v>0</v>
      </c>
      <c r="K68" s="2">
        <f t="shared" si="8"/>
        <v>1</v>
      </c>
      <c r="L68" s="3">
        <f t="shared" si="9"/>
        <v>0</v>
      </c>
      <c r="M68" s="44">
        <v>0</v>
      </c>
      <c r="N68" s="2">
        <f t="shared" si="10"/>
        <v>1</v>
      </c>
      <c r="O68" s="3">
        <f t="shared" si="11"/>
        <v>0</v>
      </c>
    </row>
    <row r="69" spans="1:15" x14ac:dyDescent="0.35">
      <c r="A69" s="4">
        <v>41074</v>
      </c>
      <c r="B69" s="2">
        <v>161</v>
      </c>
      <c r="E69" s="4">
        <v>41439</v>
      </c>
      <c r="F69" s="6">
        <v>230</v>
      </c>
      <c r="G69" s="44">
        <v>0</v>
      </c>
      <c r="I69" s="4">
        <v>41392</v>
      </c>
      <c r="J69" s="6">
        <v>0</v>
      </c>
      <c r="K69" s="2">
        <f t="shared" si="8"/>
        <v>1</v>
      </c>
      <c r="L69" s="3">
        <f t="shared" si="9"/>
        <v>0</v>
      </c>
      <c r="M69" s="44">
        <v>0</v>
      </c>
      <c r="N69" s="2">
        <f t="shared" si="10"/>
        <v>1</v>
      </c>
      <c r="O69" s="3">
        <f t="shared" si="11"/>
        <v>0</v>
      </c>
    </row>
    <row r="70" spans="1:15" x14ac:dyDescent="0.35">
      <c r="A70" s="4">
        <v>41075</v>
      </c>
      <c r="B70" s="2">
        <v>77</v>
      </c>
      <c r="E70" s="45">
        <v>41444</v>
      </c>
      <c r="F70" s="46" t="s">
        <v>65</v>
      </c>
      <c r="G70" s="47">
        <v>0</v>
      </c>
      <c r="I70" s="4">
        <v>41396</v>
      </c>
      <c r="J70" s="6">
        <v>0</v>
      </c>
      <c r="K70" s="2">
        <f t="shared" si="8"/>
        <v>1</v>
      </c>
      <c r="L70" s="3">
        <f t="shared" si="9"/>
        <v>0</v>
      </c>
      <c r="M70" s="44">
        <v>0</v>
      </c>
      <c r="N70" s="2">
        <f t="shared" si="10"/>
        <v>1</v>
      </c>
      <c r="O70" s="3">
        <f t="shared" si="11"/>
        <v>0</v>
      </c>
    </row>
    <row r="71" spans="1:15" x14ac:dyDescent="0.35">
      <c r="A71" s="4">
        <v>41082</v>
      </c>
      <c r="B71" s="2">
        <v>3036</v>
      </c>
      <c r="E71" s="4">
        <v>41445</v>
      </c>
      <c r="F71" s="6">
        <v>473</v>
      </c>
      <c r="G71" s="44">
        <v>0</v>
      </c>
      <c r="I71" s="4">
        <v>41401</v>
      </c>
      <c r="J71" s="6">
        <v>0</v>
      </c>
      <c r="K71" s="2">
        <f t="shared" si="8"/>
        <v>1</v>
      </c>
      <c r="L71" s="3">
        <f t="shared" si="9"/>
        <v>0</v>
      </c>
      <c r="M71" s="44">
        <v>0</v>
      </c>
      <c r="N71" s="2">
        <f t="shared" si="10"/>
        <v>1</v>
      </c>
      <c r="O71" s="3">
        <f t="shared" si="11"/>
        <v>0</v>
      </c>
    </row>
    <row r="72" spans="1:15" x14ac:dyDescent="0.35">
      <c r="A72" s="4">
        <v>40993</v>
      </c>
      <c r="B72" s="2">
        <v>0</v>
      </c>
      <c r="E72" s="4">
        <v>41453</v>
      </c>
      <c r="F72" s="6">
        <v>6990</v>
      </c>
      <c r="G72" s="44">
        <v>0</v>
      </c>
      <c r="I72" s="4">
        <v>41402</v>
      </c>
      <c r="J72" s="6">
        <v>0</v>
      </c>
      <c r="K72" s="2">
        <f t="shared" si="8"/>
        <v>1</v>
      </c>
      <c r="L72" s="3">
        <f t="shared" si="9"/>
        <v>0</v>
      </c>
      <c r="M72" s="44">
        <v>0</v>
      </c>
      <c r="N72" s="2">
        <f t="shared" si="10"/>
        <v>1</v>
      </c>
      <c r="O72" s="3">
        <f t="shared" si="11"/>
        <v>0</v>
      </c>
    </row>
    <row r="73" spans="1:15" x14ac:dyDescent="0.35">
      <c r="A73" s="4">
        <v>40999</v>
      </c>
      <c r="B73" s="2">
        <v>0</v>
      </c>
      <c r="E73" s="4">
        <v>41454</v>
      </c>
      <c r="F73" s="6">
        <v>1711</v>
      </c>
      <c r="G73" s="44">
        <v>0</v>
      </c>
      <c r="I73" s="4">
        <v>41408</v>
      </c>
      <c r="J73" s="6">
        <v>0</v>
      </c>
      <c r="K73" s="2">
        <f t="shared" si="8"/>
        <v>1</v>
      </c>
      <c r="L73" s="3">
        <f t="shared" si="9"/>
        <v>0</v>
      </c>
      <c r="M73" s="44">
        <v>0</v>
      </c>
      <c r="N73" s="2">
        <f t="shared" si="10"/>
        <v>1</v>
      </c>
      <c r="O73" s="3">
        <f t="shared" si="11"/>
        <v>0</v>
      </c>
    </row>
    <row r="74" spans="1:15" x14ac:dyDescent="0.35">
      <c r="A74" s="4">
        <v>41000</v>
      </c>
      <c r="B74" s="2">
        <v>0</v>
      </c>
      <c r="E74" s="4">
        <v>41460</v>
      </c>
      <c r="F74" s="6">
        <v>2730</v>
      </c>
      <c r="G74" s="44">
        <v>0</v>
      </c>
      <c r="I74" s="4">
        <v>41411</v>
      </c>
      <c r="J74" s="6">
        <v>0</v>
      </c>
      <c r="K74" s="2">
        <f t="shared" si="8"/>
        <v>1</v>
      </c>
      <c r="L74" s="3">
        <f t="shared" si="9"/>
        <v>0</v>
      </c>
      <c r="M74" s="44">
        <v>0</v>
      </c>
      <c r="N74" s="2">
        <f t="shared" si="10"/>
        <v>1</v>
      </c>
      <c r="O74" s="3">
        <f t="shared" si="11"/>
        <v>0</v>
      </c>
    </row>
    <row r="75" spans="1:15" x14ac:dyDescent="0.35">
      <c r="A75" s="4">
        <v>41004</v>
      </c>
      <c r="B75" s="2">
        <v>0</v>
      </c>
      <c r="E75" s="4">
        <v>41381</v>
      </c>
      <c r="F75" s="6">
        <v>0</v>
      </c>
      <c r="G75" s="44">
        <v>0</v>
      </c>
      <c r="I75" s="4">
        <v>41419</v>
      </c>
      <c r="J75" s="6">
        <v>0</v>
      </c>
      <c r="K75" s="2">
        <f t="shared" si="8"/>
        <v>1</v>
      </c>
      <c r="L75" s="3">
        <f t="shared" si="9"/>
        <v>0</v>
      </c>
      <c r="M75" s="44">
        <v>0</v>
      </c>
      <c r="N75" s="2">
        <f t="shared" si="10"/>
        <v>1</v>
      </c>
      <c r="O75" s="3">
        <f t="shared" si="11"/>
        <v>0</v>
      </c>
    </row>
    <row r="76" spans="1:15" x14ac:dyDescent="0.35">
      <c r="A76" s="4">
        <v>41005</v>
      </c>
      <c r="B76" s="2">
        <v>0</v>
      </c>
      <c r="E76" s="4">
        <v>41385</v>
      </c>
      <c r="F76" s="6">
        <v>0</v>
      </c>
      <c r="G76" s="44">
        <v>0</v>
      </c>
      <c r="I76" s="4">
        <v>41420</v>
      </c>
      <c r="J76" s="6">
        <v>0</v>
      </c>
      <c r="K76" s="2">
        <f t="shared" si="8"/>
        <v>1</v>
      </c>
      <c r="L76" s="3">
        <f t="shared" si="9"/>
        <v>0</v>
      </c>
      <c r="M76" s="44">
        <v>0</v>
      </c>
      <c r="N76" s="2">
        <f t="shared" si="10"/>
        <v>1</v>
      </c>
      <c r="O76" s="3">
        <f t="shared" si="11"/>
        <v>0</v>
      </c>
    </row>
    <row r="77" spans="1:15" x14ac:dyDescent="0.35">
      <c r="A77" s="4">
        <v>41011</v>
      </c>
      <c r="B77" s="2">
        <v>0</v>
      </c>
      <c r="E77" s="4">
        <v>41389</v>
      </c>
      <c r="F77" s="6">
        <v>0</v>
      </c>
      <c r="G77" s="44">
        <v>0</v>
      </c>
      <c r="I77" s="4">
        <v>41426</v>
      </c>
      <c r="J77" s="6">
        <v>28</v>
      </c>
      <c r="K77" s="2">
        <f t="shared" si="8"/>
        <v>29</v>
      </c>
      <c r="L77" s="3">
        <f t="shared" si="9"/>
        <v>3.3672958299864741</v>
      </c>
      <c r="M77" s="44">
        <v>0</v>
      </c>
      <c r="N77" s="2">
        <f t="shared" si="10"/>
        <v>1</v>
      </c>
      <c r="O77" s="3">
        <f t="shared" si="11"/>
        <v>0</v>
      </c>
    </row>
    <row r="78" spans="1:15" x14ac:dyDescent="0.35">
      <c r="A78" s="4">
        <v>41012</v>
      </c>
      <c r="B78" s="2">
        <v>0</v>
      </c>
      <c r="E78" s="4">
        <v>41392</v>
      </c>
      <c r="F78" s="6">
        <v>0</v>
      </c>
      <c r="G78" s="44">
        <v>0</v>
      </c>
      <c r="I78" s="4">
        <v>41427</v>
      </c>
      <c r="J78" s="6">
        <v>12</v>
      </c>
      <c r="K78" s="2">
        <f t="shared" si="8"/>
        <v>13</v>
      </c>
      <c r="L78" s="3">
        <f t="shared" si="9"/>
        <v>2.5649493574615367</v>
      </c>
      <c r="M78" s="44">
        <v>0</v>
      </c>
      <c r="N78" s="2">
        <f t="shared" si="10"/>
        <v>1</v>
      </c>
      <c r="O78" s="3">
        <f t="shared" si="11"/>
        <v>0</v>
      </c>
    </row>
    <row r="79" spans="1:15" x14ac:dyDescent="0.35">
      <c r="A79" s="4">
        <v>41017</v>
      </c>
      <c r="B79" s="2">
        <v>0</v>
      </c>
      <c r="E79" s="4">
        <v>41396</v>
      </c>
      <c r="F79" s="6">
        <v>0</v>
      </c>
      <c r="G79" s="44">
        <v>0</v>
      </c>
      <c r="I79" s="4">
        <v>41432</v>
      </c>
      <c r="J79" s="6">
        <v>61</v>
      </c>
      <c r="K79" s="2">
        <f t="shared" si="8"/>
        <v>62</v>
      </c>
      <c r="L79" s="3">
        <f t="shared" si="9"/>
        <v>4.1271343850450917</v>
      </c>
      <c r="M79" s="44">
        <v>0</v>
      </c>
      <c r="N79" s="2">
        <f t="shared" si="10"/>
        <v>1</v>
      </c>
      <c r="O79" s="3">
        <f t="shared" si="11"/>
        <v>0</v>
      </c>
    </row>
    <row r="80" spans="1:15" x14ac:dyDescent="0.35">
      <c r="A80" s="4">
        <v>41021</v>
      </c>
      <c r="B80" s="2">
        <v>0</v>
      </c>
      <c r="E80" s="4">
        <v>41401</v>
      </c>
      <c r="F80" s="6">
        <v>0</v>
      </c>
      <c r="G80" s="44">
        <v>0</v>
      </c>
      <c r="I80" s="4">
        <v>41433</v>
      </c>
      <c r="J80" s="6">
        <v>309</v>
      </c>
      <c r="K80" s="2">
        <f t="shared" si="8"/>
        <v>310</v>
      </c>
      <c r="L80" s="3">
        <f t="shared" si="9"/>
        <v>5.7365722974791922</v>
      </c>
      <c r="M80" s="44">
        <v>0</v>
      </c>
      <c r="N80" s="2">
        <f t="shared" si="10"/>
        <v>1</v>
      </c>
      <c r="O80" s="3">
        <f t="shared" si="11"/>
        <v>0</v>
      </c>
    </row>
    <row r="81" spans="1:15" x14ac:dyDescent="0.35">
      <c r="A81" s="4">
        <v>41027</v>
      </c>
      <c r="B81" s="2">
        <v>0</v>
      </c>
      <c r="E81" s="4">
        <v>41402</v>
      </c>
      <c r="F81" s="6">
        <v>0</v>
      </c>
      <c r="G81" s="44">
        <v>0</v>
      </c>
      <c r="I81" s="4">
        <v>41437</v>
      </c>
      <c r="J81" s="6">
        <v>2504</v>
      </c>
      <c r="K81" s="2">
        <f t="shared" si="8"/>
        <v>2505</v>
      </c>
      <c r="L81" s="3">
        <f t="shared" si="9"/>
        <v>7.8260440135189651</v>
      </c>
      <c r="M81" s="44">
        <v>0</v>
      </c>
      <c r="N81" s="2">
        <f t="shared" si="10"/>
        <v>1</v>
      </c>
      <c r="O81" s="3">
        <f t="shared" si="11"/>
        <v>0</v>
      </c>
    </row>
    <row r="82" spans="1:15" x14ac:dyDescent="0.35">
      <c r="A82" s="4">
        <v>41030</v>
      </c>
      <c r="B82" s="2">
        <v>0</v>
      </c>
      <c r="E82" s="4">
        <v>41408</v>
      </c>
      <c r="F82" s="6">
        <v>0</v>
      </c>
      <c r="G82" s="44">
        <v>0</v>
      </c>
      <c r="I82" s="4">
        <v>41439</v>
      </c>
      <c r="J82" s="6">
        <v>118</v>
      </c>
      <c r="K82" s="2">
        <f t="shared" si="8"/>
        <v>119</v>
      </c>
      <c r="L82" s="3">
        <f t="shared" si="9"/>
        <v>4.7791234931115296</v>
      </c>
      <c r="M82" s="44">
        <v>0</v>
      </c>
      <c r="N82" s="2">
        <f t="shared" si="10"/>
        <v>1</v>
      </c>
      <c r="O82" s="3">
        <f t="shared" si="11"/>
        <v>0</v>
      </c>
    </row>
    <row r="83" spans="1:15" x14ac:dyDescent="0.35">
      <c r="A83" s="4">
        <v>41039</v>
      </c>
      <c r="B83" s="2">
        <v>0</v>
      </c>
      <c r="E83" s="4">
        <v>41411</v>
      </c>
      <c r="F83" s="6">
        <v>0</v>
      </c>
      <c r="G83" s="44">
        <v>0</v>
      </c>
      <c r="I83" s="4">
        <v>41444</v>
      </c>
      <c r="J83" s="6">
        <v>124</v>
      </c>
      <c r="K83" s="2">
        <f t="shared" si="8"/>
        <v>125</v>
      </c>
      <c r="L83" s="3">
        <f t="shared" si="9"/>
        <v>4.8283137373023015</v>
      </c>
      <c r="M83" s="44">
        <v>0</v>
      </c>
      <c r="N83" s="2">
        <f t="shared" si="10"/>
        <v>1</v>
      </c>
      <c r="O83" s="3">
        <f t="shared" si="11"/>
        <v>0</v>
      </c>
    </row>
    <row r="84" spans="1:15" x14ac:dyDescent="0.35">
      <c r="A84" s="4">
        <v>41040</v>
      </c>
      <c r="B84" s="2">
        <v>0</v>
      </c>
      <c r="E84" s="45">
        <v>41416</v>
      </c>
      <c r="F84" s="46">
        <v>0</v>
      </c>
      <c r="G84" s="47" t="s">
        <v>65</v>
      </c>
      <c r="I84" s="4">
        <v>41445</v>
      </c>
      <c r="J84" s="6">
        <v>264</v>
      </c>
      <c r="K84" s="2">
        <f t="shared" si="8"/>
        <v>265</v>
      </c>
      <c r="L84" s="3">
        <f t="shared" si="9"/>
        <v>5.579729825986222</v>
      </c>
      <c r="M84" s="44">
        <v>0</v>
      </c>
      <c r="N84" s="2">
        <f t="shared" si="10"/>
        <v>1</v>
      </c>
      <c r="O84" s="3">
        <f t="shared" si="11"/>
        <v>0</v>
      </c>
    </row>
    <row r="85" spans="1:15" x14ac:dyDescent="0.35">
      <c r="A85" s="4">
        <v>41046</v>
      </c>
      <c r="B85" s="2">
        <v>1</v>
      </c>
      <c r="E85" s="4">
        <v>41419</v>
      </c>
      <c r="F85" s="6">
        <v>0</v>
      </c>
      <c r="G85" s="44">
        <v>0</v>
      </c>
      <c r="I85" s="4">
        <v>41453</v>
      </c>
      <c r="J85" s="6">
        <v>3278</v>
      </c>
      <c r="K85" s="2">
        <f t="shared" si="8"/>
        <v>3279</v>
      </c>
      <c r="L85" s="3">
        <f t="shared" si="9"/>
        <v>8.0952937768446489</v>
      </c>
      <c r="M85" s="44">
        <v>0</v>
      </c>
      <c r="N85" s="2">
        <f t="shared" si="10"/>
        <v>1</v>
      </c>
      <c r="O85" s="3">
        <f t="shared" si="11"/>
        <v>0</v>
      </c>
    </row>
    <row r="86" spans="1:15" x14ac:dyDescent="0.35">
      <c r="A86" s="4">
        <v>41047</v>
      </c>
      <c r="B86" s="2">
        <v>1</v>
      </c>
      <c r="E86" s="4">
        <v>41420</v>
      </c>
      <c r="F86" s="6">
        <v>0</v>
      </c>
      <c r="G86" s="44">
        <v>0</v>
      </c>
      <c r="I86" s="4">
        <v>41454</v>
      </c>
      <c r="J86" s="6">
        <v>1584</v>
      </c>
      <c r="K86" s="2">
        <f t="shared" si="8"/>
        <v>1585</v>
      </c>
      <c r="L86" s="3">
        <f t="shared" si="9"/>
        <v>7.3683396863113808</v>
      </c>
      <c r="M86" s="44">
        <v>0</v>
      </c>
      <c r="N86" s="2">
        <f t="shared" si="10"/>
        <v>1</v>
      </c>
      <c r="O86" s="3">
        <f t="shared" si="11"/>
        <v>0</v>
      </c>
    </row>
    <row r="87" spans="1:15" x14ac:dyDescent="0.35">
      <c r="A87" s="4">
        <v>41055</v>
      </c>
      <c r="B87" s="2">
        <v>50</v>
      </c>
      <c r="E87" s="4">
        <v>41426</v>
      </c>
      <c r="F87" s="6">
        <v>28</v>
      </c>
      <c r="G87" s="44">
        <v>0</v>
      </c>
      <c r="I87" s="4">
        <v>41460</v>
      </c>
      <c r="J87" s="6">
        <v>7422</v>
      </c>
      <c r="K87" s="2">
        <f t="shared" si="8"/>
        <v>7423</v>
      </c>
      <c r="L87" s="3">
        <f t="shared" si="9"/>
        <v>8.9123385671175477</v>
      </c>
      <c r="M87" s="44">
        <v>0</v>
      </c>
      <c r="N87" s="2">
        <f t="shared" si="10"/>
        <v>1</v>
      </c>
      <c r="O87" s="3">
        <f t="shared" si="11"/>
        <v>0</v>
      </c>
    </row>
    <row r="88" spans="1:15" x14ac:dyDescent="0.35">
      <c r="A88" s="4">
        <v>41060</v>
      </c>
      <c r="B88" s="2">
        <v>13</v>
      </c>
      <c r="E88" s="4">
        <v>41427</v>
      </c>
      <c r="F88" s="6">
        <v>12</v>
      </c>
      <c r="G88" s="44">
        <v>0</v>
      </c>
    </row>
    <row r="89" spans="1:15" x14ac:dyDescent="0.35">
      <c r="A89" s="4">
        <v>41061</v>
      </c>
      <c r="B89" s="2">
        <v>19</v>
      </c>
      <c r="E89" s="4">
        <v>41432</v>
      </c>
      <c r="F89" s="6">
        <v>61</v>
      </c>
      <c r="G89" s="44">
        <v>0</v>
      </c>
    </row>
    <row r="90" spans="1:15" x14ac:dyDescent="0.35">
      <c r="A90" s="4">
        <v>41066</v>
      </c>
      <c r="B90" s="2">
        <v>4</v>
      </c>
      <c r="E90" s="4">
        <v>41433</v>
      </c>
      <c r="F90" s="6">
        <v>309</v>
      </c>
      <c r="G90" s="44">
        <v>0</v>
      </c>
    </row>
    <row r="91" spans="1:15" x14ac:dyDescent="0.35">
      <c r="A91" s="4">
        <v>41067</v>
      </c>
      <c r="B91" s="2">
        <v>12</v>
      </c>
      <c r="E91" s="45">
        <v>41434</v>
      </c>
      <c r="F91" s="46" t="s">
        <v>65</v>
      </c>
      <c r="G91" s="47">
        <v>0</v>
      </c>
    </row>
    <row r="92" spans="1:15" x14ac:dyDescent="0.35">
      <c r="A92" s="4">
        <v>41074</v>
      </c>
      <c r="B92" s="2">
        <v>148</v>
      </c>
      <c r="E92" s="4">
        <v>41437</v>
      </c>
      <c r="F92" s="6">
        <v>2504</v>
      </c>
      <c r="G92" s="44">
        <v>0</v>
      </c>
    </row>
    <row r="93" spans="1:15" x14ac:dyDescent="0.35">
      <c r="A93" s="4">
        <v>41075</v>
      </c>
      <c r="B93" s="2">
        <v>212</v>
      </c>
      <c r="E93" s="4">
        <v>41439</v>
      </c>
      <c r="F93" s="6">
        <v>118</v>
      </c>
      <c r="G93" s="44">
        <v>0</v>
      </c>
    </row>
    <row r="94" spans="1:15" x14ac:dyDescent="0.35">
      <c r="A94" s="4">
        <v>41082</v>
      </c>
      <c r="B94" s="2">
        <v>2525</v>
      </c>
      <c r="E94" s="4">
        <v>41444</v>
      </c>
      <c r="F94" s="6">
        <v>124</v>
      </c>
      <c r="G94" s="44">
        <v>0</v>
      </c>
    </row>
    <row r="95" spans="1:15" x14ac:dyDescent="0.35">
      <c r="E95" s="4">
        <v>41445</v>
      </c>
      <c r="F95" s="6">
        <v>264</v>
      </c>
      <c r="G95" s="44">
        <v>0</v>
      </c>
    </row>
    <row r="96" spans="1:15" x14ac:dyDescent="0.35">
      <c r="E96" s="4">
        <v>41453</v>
      </c>
      <c r="F96" s="6">
        <v>3278</v>
      </c>
      <c r="G96" s="44">
        <v>0</v>
      </c>
    </row>
    <row r="97" spans="5:7" x14ac:dyDescent="0.35">
      <c r="E97" s="4">
        <v>41454</v>
      </c>
      <c r="F97" s="6">
        <v>1584</v>
      </c>
      <c r="G97" s="44">
        <v>0</v>
      </c>
    </row>
    <row r="98" spans="5:7" x14ac:dyDescent="0.35">
      <c r="E98" s="4">
        <v>41460</v>
      </c>
      <c r="F98" s="6">
        <v>7422</v>
      </c>
      <c r="G98" s="44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7"/>
  <sheetViews>
    <sheetView topLeftCell="A55" workbookViewId="0">
      <selection activeCell="AA69" sqref="AA69"/>
    </sheetView>
  </sheetViews>
  <sheetFormatPr defaultColWidth="9.1796875" defaultRowHeight="12.5" x14ac:dyDescent="0.25"/>
  <cols>
    <col min="1" max="1" width="11.7265625" style="2" customWidth="1"/>
    <col min="2" max="2" width="13.54296875" style="2" customWidth="1"/>
    <col min="3" max="3" width="14.1796875" style="2" customWidth="1"/>
    <col min="4" max="5" width="9.1796875" style="2"/>
    <col min="6" max="6" width="9.1796875" style="12"/>
    <col min="7" max="7" width="14.26953125" style="12" customWidth="1"/>
    <col min="8" max="8" width="13.7265625" style="12" customWidth="1"/>
    <col min="9" max="9" width="9.1796875" style="2"/>
    <col min="10" max="10" width="22" style="2" bestFit="1" customWidth="1"/>
    <col min="11" max="11" width="12.7265625" style="2" bestFit="1" customWidth="1"/>
    <col min="12" max="12" width="14.54296875" style="2" bestFit="1" customWidth="1"/>
    <col min="13" max="13" width="12.7265625" style="2" bestFit="1" customWidth="1"/>
    <col min="14" max="14" width="12" style="2" bestFit="1" customWidth="1"/>
    <col min="15" max="15" width="13.453125" style="2" bestFit="1" customWidth="1"/>
    <col min="16" max="16" width="12" style="2" bestFit="1" customWidth="1"/>
    <col min="17" max="17" width="12.453125" style="2" bestFit="1" customWidth="1"/>
    <col min="18" max="18" width="12.54296875" style="2" bestFit="1" customWidth="1"/>
    <col min="19" max="16384" width="9.1796875" style="2"/>
  </cols>
  <sheetData>
    <row r="1" spans="1:8" ht="13" x14ac:dyDescent="0.3">
      <c r="A1" s="42" t="s">
        <v>64</v>
      </c>
      <c r="F1" s="41" t="s">
        <v>16</v>
      </c>
    </row>
    <row r="2" spans="1:8" x14ac:dyDescent="0.25">
      <c r="A2" s="4" t="s">
        <v>13</v>
      </c>
      <c r="B2" s="2" t="s">
        <v>10</v>
      </c>
      <c r="C2" s="2" t="s">
        <v>1</v>
      </c>
      <c r="F2" s="40" t="s">
        <v>13</v>
      </c>
      <c r="G2" s="39" t="s">
        <v>10</v>
      </c>
      <c r="H2" s="12" t="s">
        <v>1</v>
      </c>
    </row>
    <row r="3" spans="1:8" x14ac:dyDescent="0.25">
      <c r="A3" s="4">
        <v>40999</v>
      </c>
      <c r="B3" s="2">
        <v>1.0986122886681098</v>
      </c>
      <c r="C3" s="2">
        <v>0</v>
      </c>
      <c r="F3" s="16">
        <v>41381</v>
      </c>
      <c r="G3" s="12">
        <v>0</v>
      </c>
      <c r="H3" s="12">
        <v>0</v>
      </c>
    </row>
    <row r="4" spans="1:8" x14ac:dyDescent="0.25">
      <c r="A4" s="4">
        <v>41000</v>
      </c>
      <c r="B4" s="2">
        <v>5.3659760150218512</v>
      </c>
      <c r="C4" s="2">
        <v>5.5683445037610966</v>
      </c>
      <c r="F4" s="16">
        <v>41385</v>
      </c>
      <c r="G4" s="12">
        <v>0</v>
      </c>
      <c r="H4" s="12">
        <v>0</v>
      </c>
    </row>
    <row r="5" spans="1:8" x14ac:dyDescent="0.25">
      <c r="A5" s="4">
        <v>41004</v>
      </c>
      <c r="B5" s="2">
        <v>8.3560850310214807</v>
      </c>
      <c r="C5" s="2">
        <v>2.7725887222397811</v>
      </c>
      <c r="F5" s="16">
        <v>41389</v>
      </c>
      <c r="G5" s="12">
        <v>0</v>
      </c>
      <c r="H5" s="12">
        <v>0</v>
      </c>
    </row>
    <row r="6" spans="1:8" x14ac:dyDescent="0.25">
      <c r="A6" s="4">
        <v>41005</v>
      </c>
      <c r="B6" s="2">
        <v>7.2909747781429814</v>
      </c>
      <c r="C6" s="2">
        <v>4.3820266346738812</v>
      </c>
      <c r="F6" s="16">
        <v>41392</v>
      </c>
      <c r="G6" s="12">
        <v>0</v>
      </c>
      <c r="H6" s="12">
        <v>0</v>
      </c>
    </row>
    <row r="7" spans="1:8" x14ac:dyDescent="0.25">
      <c r="A7" s="4">
        <v>41011</v>
      </c>
      <c r="B7" s="2">
        <v>7.6810990015363592</v>
      </c>
      <c r="C7" s="2">
        <v>5.1059454739005803</v>
      </c>
      <c r="F7" s="16">
        <v>41396</v>
      </c>
      <c r="G7" s="12">
        <v>0</v>
      </c>
      <c r="H7" s="12">
        <v>0</v>
      </c>
    </row>
    <row r="8" spans="1:8" x14ac:dyDescent="0.25">
      <c r="A8" s="4">
        <v>41012</v>
      </c>
      <c r="B8" s="2">
        <v>6.6758232216348476</v>
      </c>
      <c r="C8" s="2">
        <v>0</v>
      </c>
      <c r="F8" s="16">
        <v>41401</v>
      </c>
      <c r="G8" s="12">
        <v>5.4205349992722862</v>
      </c>
      <c r="H8" s="12">
        <v>0</v>
      </c>
    </row>
    <row r="9" spans="1:8" x14ac:dyDescent="0.25">
      <c r="A9" s="4">
        <v>41017</v>
      </c>
      <c r="B9" s="2">
        <v>8.1713168747197304</v>
      </c>
      <c r="C9" s="2">
        <v>3.1354942159291497</v>
      </c>
      <c r="F9" s="16">
        <v>41402</v>
      </c>
      <c r="G9" s="12">
        <v>8.572249397164315</v>
      </c>
      <c r="H9" s="12">
        <v>0</v>
      </c>
    </row>
    <row r="10" spans="1:8" x14ac:dyDescent="0.25">
      <c r="A10" s="4">
        <v>41021</v>
      </c>
      <c r="B10" s="2">
        <v>5.5834963087816991</v>
      </c>
      <c r="C10" s="2">
        <v>3.970291913552122</v>
      </c>
      <c r="F10" s="16">
        <v>41408</v>
      </c>
      <c r="G10" s="12">
        <v>10.11098940786038</v>
      </c>
      <c r="H10" s="12">
        <v>4.1271343850450917</v>
      </c>
    </row>
    <row r="11" spans="1:8" x14ac:dyDescent="0.25">
      <c r="A11" s="4">
        <v>41030</v>
      </c>
      <c r="B11" s="2">
        <v>1.791759469228055</v>
      </c>
      <c r="C11" s="2">
        <v>0.69314718055994529</v>
      </c>
      <c r="F11" s="16">
        <v>41419</v>
      </c>
      <c r="G11" s="12">
        <v>6.6795991858443831</v>
      </c>
      <c r="H11" s="12">
        <v>0</v>
      </c>
    </row>
    <row r="12" spans="1:8" x14ac:dyDescent="0.25">
      <c r="A12" s="4">
        <v>41039</v>
      </c>
      <c r="B12" s="2">
        <v>1.0986122886681098</v>
      </c>
      <c r="C12" s="2">
        <v>0</v>
      </c>
      <c r="F12" s="16">
        <v>41420</v>
      </c>
      <c r="G12" s="12">
        <v>6.9373140812236818</v>
      </c>
      <c r="H12" s="12">
        <v>0</v>
      </c>
    </row>
    <row r="13" spans="1:8" x14ac:dyDescent="0.25">
      <c r="A13" s="4">
        <v>41040</v>
      </c>
      <c r="B13" s="2">
        <v>0</v>
      </c>
      <c r="C13" s="2">
        <v>0</v>
      </c>
      <c r="F13" s="16">
        <v>41426</v>
      </c>
      <c r="G13" s="12">
        <v>11.20052711298135</v>
      </c>
      <c r="H13" s="12">
        <v>1.9459101490553132</v>
      </c>
    </row>
    <row r="14" spans="1:8" x14ac:dyDescent="0.25">
      <c r="A14" s="4">
        <v>41046</v>
      </c>
      <c r="B14" s="2">
        <v>0.69314718055994529</v>
      </c>
      <c r="C14" s="2">
        <v>0</v>
      </c>
      <c r="F14" s="16">
        <v>41427</v>
      </c>
      <c r="G14" s="12">
        <v>10.739305484260235</v>
      </c>
      <c r="H14" s="12">
        <v>1.0986122886681098</v>
      </c>
    </row>
    <row r="15" spans="1:8" x14ac:dyDescent="0.25">
      <c r="A15" s="4">
        <v>41047</v>
      </c>
      <c r="B15" s="2">
        <v>0</v>
      </c>
      <c r="C15" s="2">
        <v>0</v>
      </c>
      <c r="F15" s="16">
        <v>41432</v>
      </c>
      <c r="G15" s="12">
        <v>9.5569750810205001</v>
      </c>
      <c r="H15" s="12">
        <v>0</v>
      </c>
    </row>
    <row r="16" spans="1:8" x14ac:dyDescent="0.25">
      <c r="A16" s="4">
        <v>41055</v>
      </c>
      <c r="B16" s="2">
        <v>0</v>
      </c>
      <c r="C16" s="2">
        <v>0</v>
      </c>
      <c r="F16" s="16">
        <v>41433</v>
      </c>
      <c r="G16" s="12">
        <v>9.4708567763551947</v>
      </c>
      <c r="H16" s="12">
        <v>1.3862943611198906</v>
      </c>
    </row>
    <row r="17" spans="1:8" x14ac:dyDescent="0.25">
      <c r="A17" s="4">
        <v>41060</v>
      </c>
      <c r="B17" s="2">
        <v>0</v>
      </c>
      <c r="C17" s="2">
        <v>0</v>
      </c>
      <c r="F17" s="16">
        <v>41437</v>
      </c>
      <c r="G17" s="12">
        <v>9.9255914514430543</v>
      </c>
      <c r="H17" s="12">
        <v>0</v>
      </c>
    </row>
    <row r="18" spans="1:8" x14ac:dyDescent="0.25">
      <c r="A18" s="4">
        <v>41061</v>
      </c>
      <c r="B18" s="2">
        <v>0</v>
      </c>
      <c r="C18" s="2">
        <v>0</v>
      </c>
      <c r="F18" s="16">
        <v>41439</v>
      </c>
      <c r="G18" s="12">
        <v>6.6012301187288767</v>
      </c>
      <c r="H18" s="12">
        <v>0</v>
      </c>
    </row>
    <row r="19" spans="1:8" x14ac:dyDescent="0.25">
      <c r="A19" s="4">
        <v>41066</v>
      </c>
      <c r="B19" s="2">
        <v>0</v>
      </c>
      <c r="C19" s="2">
        <v>0</v>
      </c>
      <c r="F19" s="16">
        <v>41444</v>
      </c>
      <c r="G19" s="12">
        <v>5.9322451874480109</v>
      </c>
      <c r="H19" s="12">
        <v>0</v>
      </c>
    </row>
    <row r="20" spans="1:8" x14ac:dyDescent="0.25">
      <c r="A20" s="4">
        <v>41067</v>
      </c>
      <c r="B20" s="2">
        <v>0</v>
      </c>
      <c r="C20" s="2">
        <v>0</v>
      </c>
      <c r="F20" s="16">
        <v>41445</v>
      </c>
      <c r="G20" s="12">
        <v>2.7725887222397811</v>
      </c>
      <c r="H20" s="12">
        <v>0</v>
      </c>
    </row>
    <row r="21" spans="1:8" x14ac:dyDescent="0.25">
      <c r="A21" s="4">
        <v>41074</v>
      </c>
      <c r="B21" s="2">
        <v>0</v>
      </c>
      <c r="C21" s="2">
        <v>0</v>
      </c>
      <c r="F21" s="16">
        <v>41453</v>
      </c>
      <c r="G21" s="12">
        <v>3.3672958299864741</v>
      </c>
      <c r="H21" s="12">
        <v>0</v>
      </c>
    </row>
    <row r="22" spans="1:8" x14ac:dyDescent="0.25">
      <c r="A22" s="4">
        <v>41075</v>
      </c>
      <c r="B22" s="2">
        <v>0</v>
      </c>
      <c r="C22" s="2">
        <v>0</v>
      </c>
      <c r="F22" s="16">
        <v>41454</v>
      </c>
      <c r="G22" s="12">
        <v>0</v>
      </c>
      <c r="H22" s="12">
        <v>0</v>
      </c>
    </row>
    <row r="23" spans="1:8" x14ac:dyDescent="0.25">
      <c r="A23" s="4">
        <v>41082</v>
      </c>
      <c r="B23" s="2">
        <v>0</v>
      </c>
      <c r="C23" s="2">
        <v>0</v>
      </c>
      <c r="F23" s="16">
        <v>41460</v>
      </c>
      <c r="G23" s="12">
        <v>0</v>
      </c>
      <c r="H23" s="12">
        <v>0</v>
      </c>
    </row>
    <row r="24" spans="1:8" x14ac:dyDescent="0.25">
      <c r="A24" s="4">
        <v>40999</v>
      </c>
      <c r="B24" s="2">
        <v>0</v>
      </c>
      <c r="C24" s="2">
        <v>0</v>
      </c>
      <c r="F24" s="16">
        <v>41381</v>
      </c>
      <c r="G24" s="12">
        <v>0</v>
      </c>
      <c r="H24" s="12">
        <v>0</v>
      </c>
    </row>
    <row r="25" spans="1:8" x14ac:dyDescent="0.25">
      <c r="A25" s="4">
        <v>41000</v>
      </c>
      <c r="B25" s="2">
        <v>5.6733232671714928</v>
      </c>
      <c r="C25" s="2">
        <v>5.6698809229805196</v>
      </c>
      <c r="F25" s="16">
        <v>41389</v>
      </c>
      <c r="G25" s="12">
        <v>0</v>
      </c>
      <c r="H25" s="12">
        <v>0</v>
      </c>
    </row>
    <row r="26" spans="1:8" x14ac:dyDescent="0.25">
      <c r="A26" s="4">
        <v>41004</v>
      </c>
      <c r="B26" s="2">
        <v>7.3264656138403224</v>
      </c>
      <c r="C26" s="2">
        <v>2.5649493574615367</v>
      </c>
      <c r="F26" s="16">
        <v>41392</v>
      </c>
      <c r="G26" s="12">
        <v>0</v>
      </c>
      <c r="H26" s="12">
        <v>0</v>
      </c>
    </row>
    <row r="27" spans="1:8" x14ac:dyDescent="0.25">
      <c r="A27" s="4">
        <v>41005</v>
      </c>
      <c r="B27" s="2">
        <v>6.7742238863576141</v>
      </c>
      <c r="C27" s="2">
        <v>4.0073331852324712</v>
      </c>
      <c r="F27" s="16">
        <v>41396</v>
      </c>
      <c r="G27" s="12">
        <v>0</v>
      </c>
      <c r="H27" s="12">
        <v>0</v>
      </c>
    </row>
    <row r="28" spans="1:8" x14ac:dyDescent="0.25">
      <c r="A28" s="4">
        <v>41011</v>
      </c>
      <c r="B28" s="2">
        <v>2.4849066497880004</v>
      </c>
      <c r="C28" s="2">
        <v>2.5649493574615367</v>
      </c>
      <c r="F28" s="16">
        <v>41401</v>
      </c>
      <c r="G28" s="12">
        <v>5.6559918108198524</v>
      </c>
      <c r="H28" s="12">
        <v>0</v>
      </c>
    </row>
    <row r="29" spans="1:8" x14ac:dyDescent="0.25">
      <c r="A29" s="4">
        <v>41012</v>
      </c>
      <c r="B29" s="2">
        <v>3.6888794541139363</v>
      </c>
      <c r="C29" s="2">
        <v>0</v>
      </c>
      <c r="F29" s="16">
        <v>41402</v>
      </c>
      <c r="G29" s="12">
        <v>5.4930614433405482</v>
      </c>
      <c r="H29" s="12">
        <v>0</v>
      </c>
    </row>
    <row r="30" spans="1:8" x14ac:dyDescent="0.25">
      <c r="A30" s="4">
        <v>41017</v>
      </c>
      <c r="B30" s="2">
        <v>0</v>
      </c>
      <c r="C30" s="2">
        <v>0</v>
      </c>
      <c r="F30" s="16">
        <v>41408</v>
      </c>
      <c r="G30" s="12">
        <v>8.8508041957564174</v>
      </c>
      <c r="H30" s="12">
        <v>2.7080502011022101</v>
      </c>
    </row>
    <row r="31" spans="1:8" x14ac:dyDescent="0.25">
      <c r="A31" s="4">
        <v>41021</v>
      </c>
      <c r="B31" s="2">
        <v>2.7080502011022101</v>
      </c>
      <c r="C31" s="2">
        <v>0.69314718055994529</v>
      </c>
      <c r="F31" s="16">
        <v>41411</v>
      </c>
      <c r="G31" s="12">
        <v>10.221031779271822</v>
      </c>
      <c r="H31" s="12">
        <v>3.2580965380214821</v>
      </c>
    </row>
    <row r="32" spans="1:8" x14ac:dyDescent="0.25">
      <c r="A32" s="4">
        <v>41027</v>
      </c>
      <c r="B32" s="2">
        <v>0.69314718055994529</v>
      </c>
      <c r="C32" s="2">
        <v>0</v>
      </c>
      <c r="F32" s="16">
        <v>41416</v>
      </c>
      <c r="G32" s="12">
        <v>9.483340185641822</v>
      </c>
      <c r="H32" s="12">
        <v>0</v>
      </c>
    </row>
    <row r="33" spans="1:18" x14ac:dyDescent="0.25">
      <c r="A33" s="4">
        <v>41030</v>
      </c>
      <c r="B33" s="2">
        <v>1.9459101490553132</v>
      </c>
      <c r="C33" s="2">
        <v>0</v>
      </c>
      <c r="F33" s="16">
        <v>41419</v>
      </c>
      <c r="G33" s="12">
        <v>8.6781208555225202</v>
      </c>
      <c r="H33" s="12">
        <v>0</v>
      </c>
    </row>
    <row r="34" spans="1:18" ht="13" x14ac:dyDescent="0.3">
      <c r="A34" s="4">
        <v>41039</v>
      </c>
      <c r="B34" s="2">
        <v>0.69314718055994529</v>
      </c>
      <c r="C34" s="2">
        <v>0</v>
      </c>
      <c r="F34" s="16">
        <v>41420</v>
      </c>
      <c r="G34" s="12">
        <v>7.6934816408351754</v>
      </c>
      <c r="H34" s="12">
        <v>2.1972245773362196</v>
      </c>
      <c r="J34" s="38" t="s">
        <v>64</v>
      </c>
      <c r="K34" s="36"/>
      <c r="L34" s="36"/>
      <c r="M34" s="36"/>
      <c r="N34" s="36"/>
      <c r="O34" s="36"/>
      <c r="P34" s="36"/>
      <c r="Q34" s="36"/>
      <c r="R34" s="35"/>
    </row>
    <row r="35" spans="1:18" ht="14.5" x14ac:dyDescent="0.35">
      <c r="A35" s="4">
        <v>41040</v>
      </c>
      <c r="B35" s="2">
        <v>0</v>
      </c>
      <c r="C35" s="2">
        <v>0</v>
      </c>
      <c r="F35" s="16">
        <v>41426</v>
      </c>
      <c r="G35" s="12">
        <v>9.4216542275368145</v>
      </c>
      <c r="H35" s="12">
        <v>0</v>
      </c>
      <c r="J35" s="32" t="s">
        <v>63</v>
      </c>
      <c r="K35" s="31"/>
      <c r="L35" s="31"/>
      <c r="M35" s="31"/>
      <c r="N35" s="31"/>
      <c r="O35" s="31"/>
      <c r="P35" s="31"/>
      <c r="Q35" s="31"/>
      <c r="R35" s="30"/>
    </row>
    <row r="36" spans="1:18" ht="15" thickBot="1" x14ac:dyDescent="0.4">
      <c r="A36" s="4">
        <v>41046</v>
      </c>
      <c r="B36" s="2">
        <v>0</v>
      </c>
      <c r="C36" s="2">
        <v>0</v>
      </c>
      <c r="F36" s="16">
        <v>41427</v>
      </c>
      <c r="G36" s="12">
        <v>8.4478431132814436</v>
      </c>
      <c r="H36" s="12">
        <v>0</v>
      </c>
      <c r="J36" s="32"/>
      <c r="K36" s="31"/>
      <c r="L36" s="31"/>
      <c r="M36" s="31"/>
      <c r="N36" s="31"/>
      <c r="O36" s="31"/>
      <c r="P36" s="31"/>
      <c r="Q36" s="31"/>
      <c r="R36" s="30"/>
    </row>
    <row r="37" spans="1:18" ht="14.5" x14ac:dyDescent="0.35">
      <c r="A37" s="4">
        <v>41047</v>
      </c>
      <c r="B37" s="2">
        <v>0</v>
      </c>
      <c r="C37" s="2">
        <v>0</v>
      </c>
      <c r="F37" s="16">
        <v>41432</v>
      </c>
      <c r="G37" s="12">
        <v>3.2188758248682006</v>
      </c>
      <c r="H37" s="12">
        <v>0</v>
      </c>
      <c r="J37" s="34" t="s">
        <v>62</v>
      </c>
      <c r="K37" s="33"/>
      <c r="L37" s="31"/>
      <c r="M37" s="31"/>
      <c r="N37" s="31"/>
      <c r="O37" s="31"/>
      <c r="P37" s="31"/>
      <c r="Q37" s="31"/>
      <c r="R37" s="30"/>
    </row>
    <row r="38" spans="1:18" ht="14.5" x14ac:dyDescent="0.35">
      <c r="A38" s="4">
        <v>41055</v>
      </c>
      <c r="B38" s="2">
        <v>0</v>
      </c>
      <c r="C38" s="2">
        <v>0</v>
      </c>
      <c r="F38" s="16">
        <v>41437</v>
      </c>
      <c r="G38" s="12">
        <v>8.2195954541770799</v>
      </c>
      <c r="H38" s="12">
        <v>0.69314718055994529</v>
      </c>
      <c r="J38" s="26" t="s">
        <v>61</v>
      </c>
      <c r="K38" s="25">
        <v>0.78915522254565651</v>
      </c>
      <c r="L38" s="31"/>
      <c r="M38" s="31"/>
      <c r="N38" s="31"/>
      <c r="O38" s="31"/>
      <c r="P38" s="31"/>
      <c r="Q38" s="31"/>
      <c r="R38" s="30"/>
    </row>
    <row r="39" spans="1:18" ht="14.5" x14ac:dyDescent="0.35">
      <c r="A39" s="4">
        <v>41060</v>
      </c>
      <c r="B39" s="2">
        <v>0</v>
      </c>
      <c r="C39" s="2">
        <v>0</v>
      </c>
      <c r="F39" s="16">
        <v>41439</v>
      </c>
      <c r="G39" s="12">
        <v>6.1070228877422545</v>
      </c>
      <c r="H39" s="12">
        <v>0.69314718055994529</v>
      </c>
      <c r="J39" s="26" t="s">
        <v>60</v>
      </c>
      <c r="K39" s="25">
        <v>0.62276596527108463</v>
      </c>
      <c r="L39" s="31"/>
      <c r="M39" s="31"/>
      <c r="N39" s="31"/>
      <c r="O39" s="31"/>
      <c r="P39" s="31"/>
      <c r="Q39" s="31"/>
      <c r="R39" s="30"/>
    </row>
    <row r="40" spans="1:18" ht="14.5" x14ac:dyDescent="0.35">
      <c r="A40" s="4">
        <v>41061</v>
      </c>
      <c r="B40" s="2">
        <v>0</v>
      </c>
      <c r="C40" s="2">
        <v>0</v>
      </c>
      <c r="F40" s="16">
        <v>41444</v>
      </c>
      <c r="G40" s="12">
        <v>3.5835189384561099</v>
      </c>
      <c r="H40" s="12">
        <v>0</v>
      </c>
      <c r="J40" s="26" t="s">
        <v>59</v>
      </c>
      <c r="K40" s="25">
        <v>0.62045164603961889</v>
      </c>
      <c r="L40" s="31"/>
      <c r="M40" s="31"/>
      <c r="N40" s="31"/>
      <c r="O40" s="31"/>
      <c r="P40" s="31"/>
      <c r="Q40" s="31"/>
      <c r="R40" s="30"/>
    </row>
    <row r="41" spans="1:18" ht="14.5" x14ac:dyDescent="0.35">
      <c r="A41" s="4">
        <v>41066</v>
      </c>
      <c r="B41" s="2">
        <v>0</v>
      </c>
      <c r="C41" s="2">
        <v>0</v>
      </c>
      <c r="F41" s="16">
        <v>41445</v>
      </c>
      <c r="G41" s="12">
        <v>0</v>
      </c>
      <c r="H41" s="12">
        <v>0</v>
      </c>
      <c r="J41" s="26" t="s">
        <v>48</v>
      </c>
      <c r="K41" s="25">
        <v>1.1181717762295329</v>
      </c>
      <c r="L41" s="31"/>
      <c r="M41" s="31"/>
      <c r="N41" s="31"/>
      <c r="O41" s="31"/>
      <c r="P41" s="31"/>
      <c r="Q41" s="31"/>
      <c r="R41" s="30"/>
    </row>
    <row r="42" spans="1:18" ht="15" thickBot="1" x14ac:dyDescent="0.4">
      <c r="A42" s="4">
        <v>41067</v>
      </c>
      <c r="B42" s="2">
        <v>0</v>
      </c>
      <c r="C42" s="2">
        <v>0</v>
      </c>
      <c r="F42" s="16">
        <v>41454</v>
      </c>
      <c r="G42" s="12">
        <v>0</v>
      </c>
      <c r="H42" s="12">
        <v>0</v>
      </c>
      <c r="J42" s="23" t="s">
        <v>58</v>
      </c>
      <c r="K42" s="22">
        <v>165</v>
      </c>
      <c r="L42" s="31"/>
      <c r="M42" s="31"/>
      <c r="N42" s="31"/>
      <c r="O42" s="31"/>
      <c r="P42" s="31"/>
      <c r="Q42" s="31"/>
      <c r="R42" s="30"/>
    </row>
    <row r="43" spans="1:18" ht="14.5" x14ac:dyDescent="0.35">
      <c r="A43" s="4">
        <v>41074</v>
      </c>
      <c r="B43" s="2">
        <v>0</v>
      </c>
      <c r="C43" s="2">
        <v>0</v>
      </c>
      <c r="F43" s="16">
        <v>41460</v>
      </c>
      <c r="G43" s="12">
        <v>0</v>
      </c>
      <c r="H43" s="12">
        <v>0</v>
      </c>
      <c r="J43" s="32"/>
      <c r="K43" s="31"/>
      <c r="L43" s="31"/>
      <c r="M43" s="31"/>
      <c r="N43" s="31"/>
      <c r="O43" s="31"/>
      <c r="P43" s="31"/>
      <c r="Q43" s="31"/>
      <c r="R43" s="30"/>
    </row>
    <row r="44" spans="1:18" ht="15" thickBot="1" x14ac:dyDescent="0.4">
      <c r="A44" s="4">
        <v>41075</v>
      </c>
      <c r="B44" s="2">
        <v>0</v>
      </c>
      <c r="C44" s="2">
        <v>0</v>
      </c>
      <c r="F44" s="16">
        <v>41385</v>
      </c>
      <c r="G44" s="12">
        <v>0</v>
      </c>
      <c r="H44" s="12">
        <v>0</v>
      </c>
      <c r="J44" s="32" t="s">
        <v>57</v>
      </c>
      <c r="K44" s="31"/>
      <c r="L44" s="31"/>
      <c r="M44" s="31"/>
      <c r="N44" s="31"/>
      <c r="O44" s="31"/>
      <c r="P44" s="31"/>
      <c r="Q44" s="31"/>
      <c r="R44" s="30"/>
    </row>
    <row r="45" spans="1:18" ht="14.5" x14ac:dyDescent="0.35">
      <c r="A45" s="4">
        <v>41082</v>
      </c>
      <c r="B45" s="2">
        <v>0</v>
      </c>
      <c r="C45" s="2">
        <v>0</v>
      </c>
      <c r="F45" s="16">
        <v>41389</v>
      </c>
      <c r="G45" s="12">
        <v>0</v>
      </c>
      <c r="H45" s="12">
        <v>0</v>
      </c>
      <c r="J45" s="29"/>
      <c r="K45" s="28" t="s">
        <v>25</v>
      </c>
      <c r="L45" s="28" t="s">
        <v>56</v>
      </c>
      <c r="M45" s="28" t="s">
        <v>55</v>
      </c>
      <c r="N45" s="28" t="s">
        <v>54</v>
      </c>
      <c r="O45" s="28" t="s">
        <v>53</v>
      </c>
      <c r="P45" s="31"/>
      <c r="Q45" s="31"/>
      <c r="R45" s="30"/>
    </row>
    <row r="46" spans="1:18" ht="14.5" x14ac:dyDescent="0.35">
      <c r="A46" s="4">
        <v>40999</v>
      </c>
      <c r="B46" s="2">
        <v>0</v>
      </c>
      <c r="C46" s="2">
        <v>0</v>
      </c>
      <c r="F46" s="16">
        <v>41392</v>
      </c>
      <c r="G46" s="12">
        <v>0</v>
      </c>
      <c r="H46" s="12">
        <v>0</v>
      </c>
      <c r="J46" s="26" t="s">
        <v>52</v>
      </c>
      <c r="K46" s="25">
        <v>1</v>
      </c>
      <c r="L46" s="25">
        <v>336.44854753466279</v>
      </c>
      <c r="M46" s="25">
        <v>336.44854753466279</v>
      </c>
      <c r="N46" s="25">
        <v>269.09250755206551</v>
      </c>
      <c r="O46" s="25">
        <v>2.45597161267097E-36</v>
      </c>
      <c r="P46" s="31"/>
      <c r="Q46" s="31"/>
      <c r="R46" s="30"/>
    </row>
    <row r="47" spans="1:18" ht="14.5" x14ac:dyDescent="0.35">
      <c r="A47" s="4">
        <v>41000</v>
      </c>
      <c r="B47" s="2">
        <v>4.219507705176107</v>
      </c>
      <c r="C47" s="2">
        <v>4.7184988712950942</v>
      </c>
      <c r="F47" s="16">
        <v>41401</v>
      </c>
      <c r="G47" s="12">
        <v>4.290459441148391</v>
      </c>
      <c r="H47" s="12">
        <v>0</v>
      </c>
      <c r="J47" s="26" t="s">
        <v>51</v>
      </c>
      <c r="K47" s="25">
        <v>163</v>
      </c>
      <c r="L47" s="25">
        <v>203.80022374847829</v>
      </c>
      <c r="M47" s="25">
        <v>1.2503081211563085</v>
      </c>
      <c r="N47" s="25"/>
      <c r="O47" s="25"/>
      <c r="P47" s="31"/>
      <c r="Q47" s="31"/>
      <c r="R47" s="30"/>
    </row>
    <row r="48" spans="1:18" ht="15" thickBot="1" x14ac:dyDescent="0.4">
      <c r="A48" s="4">
        <v>41004</v>
      </c>
      <c r="B48" s="2">
        <v>7.7306140660637395</v>
      </c>
      <c r="C48" s="2">
        <v>4.9767337424205742</v>
      </c>
      <c r="F48" s="16">
        <v>41402</v>
      </c>
      <c r="G48" s="12">
        <v>5.0369526024136295</v>
      </c>
      <c r="H48" s="12">
        <v>0</v>
      </c>
      <c r="J48" s="23" t="s">
        <v>50</v>
      </c>
      <c r="K48" s="22">
        <v>164</v>
      </c>
      <c r="L48" s="22">
        <v>540.24877128314108</v>
      </c>
      <c r="M48" s="22"/>
      <c r="N48" s="22"/>
      <c r="O48" s="22"/>
      <c r="P48" s="31"/>
      <c r="Q48" s="31"/>
      <c r="R48" s="30"/>
    </row>
    <row r="49" spans="1:18" ht="15" thickBot="1" x14ac:dyDescent="0.4">
      <c r="A49" s="4">
        <v>41005</v>
      </c>
      <c r="B49" s="2">
        <v>6.6398758338265358</v>
      </c>
      <c r="C49" s="2">
        <v>4.2046926193909657</v>
      </c>
      <c r="F49" s="16">
        <v>41408</v>
      </c>
      <c r="G49" s="12">
        <v>9.7189034380879136</v>
      </c>
      <c r="H49" s="12">
        <v>5.0434251169192468</v>
      </c>
      <c r="J49" s="32"/>
      <c r="K49" s="31"/>
      <c r="L49" s="31"/>
      <c r="M49" s="31"/>
      <c r="N49" s="31"/>
      <c r="O49" s="31"/>
      <c r="P49" s="31"/>
      <c r="Q49" s="31"/>
      <c r="R49" s="30"/>
    </row>
    <row r="50" spans="1:18" ht="14.5" x14ac:dyDescent="0.35">
      <c r="A50" s="4">
        <v>41011</v>
      </c>
      <c r="B50" s="2">
        <v>5.8081424899804439</v>
      </c>
      <c r="C50" s="2">
        <v>2.0794415416798357</v>
      </c>
      <c r="F50" s="16">
        <v>41411</v>
      </c>
      <c r="G50" s="12">
        <v>10.53342865719228</v>
      </c>
      <c r="H50" s="12">
        <v>1.0986122886681098</v>
      </c>
      <c r="J50" s="29"/>
      <c r="K50" s="28" t="s">
        <v>49</v>
      </c>
      <c r="L50" s="28" t="s">
        <v>48</v>
      </c>
      <c r="M50" s="28" t="s">
        <v>47</v>
      </c>
      <c r="N50" s="28" t="s">
        <v>46</v>
      </c>
      <c r="O50" s="28" t="s">
        <v>45</v>
      </c>
      <c r="P50" s="28" t="s">
        <v>44</v>
      </c>
      <c r="Q50" s="28" t="s">
        <v>43</v>
      </c>
      <c r="R50" s="27" t="s">
        <v>42</v>
      </c>
    </row>
    <row r="51" spans="1:18" ht="14.5" x14ac:dyDescent="0.35">
      <c r="A51" s="4">
        <v>41012</v>
      </c>
      <c r="B51" s="2">
        <v>6.0258659738253142</v>
      </c>
      <c r="C51" s="2">
        <v>1.3862943611198906</v>
      </c>
      <c r="F51" s="16">
        <v>41416</v>
      </c>
      <c r="G51" s="12">
        <v>9.896613983592955</v>
      </c>
      <c r="H51" s="12">
        <v>3.5835189384561099</v>
      </c>
      <c r="J51" s="26" t="s">
        <v>41</v>
      </c>
      <c r="K51" s="25">
        <v>-0.12811442621181302</v>
      </c>
      <c r="L51" s="25">
        <v>0.11100094222553757</v>
      </c>
      <c r="M51" s="25">
        <v>-1.1541742226971674</v>
      </c>
      <c r="N51" s="25">
        <v>0.25011815433261209</v>
      </c>
      <c r="O51" s="25">
        <v>-0.34729961968082351</v>
      </c>
      <c r="P51" s="25">
        <v>9.1070767257197482E-2</v>
      </c>
      <c r="Q51" s="25">
        <v>-0.34729961968082351</v>
      </c>
      <c r="R51" s="24">
        <v>9.1070767257197482E-2</v>
      </c>
    </row>
    <row r="52" spans="1:18" ht="15" thickBot="1" x14ac:dyDescent="0.4">
      <c r="A52" s="4">
        <v>41017</v>
      </c>
      <c r="B52" s="2">
        <v>4.7095302013123339</v>
      </c>
      <c r="C52" s="2">
        <v>1.3862943611198906</v>
      </c>
      <c r="F52" s="16">
        <v>41419</v>
      </c>
      <c r="G52" s="12">
        <v>9.6467872176930758</v>
      </c>
      <c r="H52" s="12">
        <v>0.69314718055994529</v>
      </c>
      <c r="J52" s="23" t="s">
        <v>10</v>
      </c>
      <c r="K52" s="22">
        <v>0.42049929743662923</v>
      </c>
      <c r="L52" s="22">
        <v>2.5633887363384674E-2</v>
      </c>
      <c r="M52" s="22">
        <v>16.404039366938488</v>
      </c>
      <c r="N52" s="22">
        <v>2.4559716126699898E-36</v>
      </c>
      <c r="O52" s="22">
        <v>0.36988199231781149</v>
      </c>
      <c r="P52" s="22">
        <v>0.47111660255544696</v>
      </c>
      <c r="Q52" s="22">
        <v>0.36988199231781149</v>
      </c>
      <c r="R52" s="21">
        <v>0.47111660255544696</v>
      </c>
    </row>
    <row r="53" spans="1:18" x14ac:dyDescent="0.25">
      <c r="A53" s="4">
        <v>41021</v>
      </c>
      <c r="B53" s="2">
        <v>4.8202815656050371</v>
      </c>
      <c r="C53" s="2">
        <v>0</v>
      </c>
      <c r="F53" s="16">
        <v>41420</v>
      </c>
      <c r="G53" s="12">
        <v>10.06895961723459</v>
      </c>
      <c r="H53" s="12">
        <v>4.1743872698956368</v>
      </c>
      <c r="J53" s="20"/>
      <c r="K53" s="19"/>
      <c r="L53" s="19"/>
      <c r="M53" s="19"/>
      <c r="N53" s="19"/>
      <c r="O53" s="19"/>
      <c r="P53" s="19"/>
      <c r="Q53" s="19"/>
      <c r="R53" s="18"/>
    </row>
    <row r="54" spans="1:18" x14ac:dyDescent="0.25">
      <c r="A54" s="4">
        <v>41027</v>
      </c>
      <c r="B54" s="2">
        <v>0</v>
      </c>
      <c r="C54" s="2">
        <v>0</v>
      </c>
      <c r="F54" s="16">
        <v>41426</v>
      </c>
      <c r="G54" s="12">
        <v>11.353097030489632</v>
      </c>
      <c r="H54" s="12">
        <v>2.4849066497880004</v>
      </c>
    </row>
    <row r="55" spans="1:18" ht="13" x14ac:dyDescent="0.3">
      <c r="A55" s="4">
        <v>41030</v>
      </c>
      <c r="B55" s="2">
        <v>2.0794415416798357</v>
      </c>
      <c r="C55" s="2">
        <v>1.6094379124341003</v>
      </c>
      <c r="F55" s="16">
        <v>41427</v>
      </c>
      <c r="G55" s="12">
        <v>10.877764133608936</v>
      </c>
      <c r="H55" s="12">
        <v>0</v>
      </c>
      <c r="J55" s="50" t="s">
        <v>70</v>
      </c>
    </row>
    <row r="56" spans="1:18" ht="13" x14ac:dyDescent="0.3">
      <c r="A56" s="4">
        <v>41039</v>
      </c>
      <c r="B56" s="2">
        <v>1.0986122886681098</v>
      </c>
      <c r="C56" s="2">
        <v>0.69314718055994529</v>
      </c>
      <c r="F56" s="16">
        <v>41432</v>
      </c>
      <c r="G56" s="12">
        <v>6.7178046950236912</v>
      </c>
      <c r="H56" s="12">
        <v>1.791759469228055</v>
      </c>
      <c r="J56" s="37" t="s">
        <v>16</v>
      </c>
      <c r="K56" s="36"/>
      <c r="L56" s="36"/>
      <c r="M56" s="36"/>
      <c r="N56" s="36"/>
      <c r="O56" s="36"/>
      <c r="P56" s="36"/>
      <c r="Q56" s="36"/>
      <c r="R56" s="35"/>
    </row>
    <row r="57" spans="1:18" ht="14.5" x14ac:dyDescent="0.35">
      <c r="A57" s="4">
        <v>41046</v>
      </c>
      <c r="B57" s="2">
        <v>0.69314718055994529</v>
      </c>
      <c r="C57" s="2">
        <v>0</v>
      </c>
      <c r="F57" s="16">
        <v>41433</v>
      </c>
      <c r="G57" s="12">
        <v>7.6093665379542115</v>
      </c>
      <c r="H57" s="12">
        <v>1.791759469228055</v>
      </c>
      <c r="J57" s="32" t="s">
        <v>63</v>
      </c>
      <c r="K57"/>
      <c r="L57"/>
      <c r="M57"/>
      <c r="N57"/>
      <c r="O57"/>
      <c r="P57"/>
      <c r="Q57"/>
      <c r="R57" s="30"/>
    </row>
    <row r="58" spans="1:18" ht="15" thickBot="1" x14ac:dyDescent="0.4">
      <c r="A58" s="4">
        <v>41047</v>
      </c>
      <c r="B58" s="2">
        <v>0</v>
      </c>
      <c r="C58" s="2">
        <v>0</v>
      </c>
      <c r="F58" s="16">
        <v>41437</v>
      </c>
      <c r="G58" s="12">
        <v>7.2605225980898522</v>
      </c>
      <c r="H58" s="12">
        <v>2.0794415416798357</v>
      </c>
      <c r="J58" s="32"/>
      <c r="K58"/>
      <c r="L58"/>
      <c r="M58"/>
      <c r="N58"/>
      <c r="O58"/>
      <c r="P58"/>
      <c r="Q58"/>
      <c r="R58" s="30"/>
    </row>
    <row r="59" spans="1:18" ht="14.5" x14ac:dyDescent="0.35">
      <c r="A59" s="4">
        <v>41055</v>
      </c>
      <c r="B59" s="2">
        <v>0</v>
      </c>
      <c r="C59" s="2">
        <v>0</v>
      </c>
      <c r="F59" s="16">
        <v>41439</v>
      </c>
      <c r="G59" s="12">
        <v>6.6025878921893364</v>
      </c>
      <c r="H59" s="12">
        <v>0</v>
      </c>
      <c r="J59" s="34" t="s">
        <v>62</v>
      </c>
      <c r="K59" s="33"/>
      <c r="L59"/>
      <c r="M59"/>
      <c r="N59"/>
      <c r="O59"/>
      <c r="P59"/>
      <c r="Q59"/>
      <c r="R59" s="30"/>
    </row>
    <row r="60" spans="1:18" ht="14.5" x14ac:dyDescent="0.35">
      <c r="A60" s="4">
        <v>41060</v>
      </c>
      <c r="B60" s="2">
        <v>0</v>
      </c>
      <c r="C60" s="2">
        <v>0</v>
      </c>
      <c r="F60" s="16">
        <v>41445</v>
      </c>
      <c r="G60" s="12">
        <v>5.0434251169192468</v>
      </c>
      <c r="H60" s="12">
        <v>0.69314718055994529</v>
      </c>
      <c r="J60" s="26" t="s">
        <v>61</v>
      </c>
      <c r="K60" s="25">
        <v>0.5578711327395125</v>
      </c>
      <c r="L60"/>
      <c r="M60"/>
      <c r="N60"/>
      <c r="O60"/>
      <c r="P60"/>
      <c r="Q60"/>
      <c r="R60" s="30"/>
    </row>
    <row r="61" spans="1:18" ht="14.5" x14ac:dyDescent="0.35">
      <c r="A61" s="4">
        <v>41061</v>
      </c>
      <c r="B61" s="2">
        <v>0</v>
      </c>
      <c r="C61" s="2">
        <v>0</v>
      </c>
      <c r="F61" s="16">
        <v>41453</v>
      </c>
      <c r="G61" s="12">
        <v>0</v>
      </c>
      <c r="H61" s="12">
        <v>0</v>
      </c>
      <c r="J61" s="26" t="s">
        <v>60</v>
      </c>
      <c r="K61" s="25">
        <v>0.31122020074406676</v>
      </c>
      <c r="L61"/>
      <c r="M61"/>
      <c r="N61"/>
      <c r="O61"/>
      <c r="P61"/>
      <c r="Q61"/>
      <c r="R61" s="30"/>
    </row>
    <row r="62" spans="1:18" ht="14.5" x14ac:dyDescent="0.35">
      <c r="A62" s="4">
        <v>41066</v>
      </c>
      <c r="B62" s="2">
        <v>0</v>
      </c>
      <c r="C62" s="2">
        <v>0</v>
      </c>
      <c r="F62" s="16">
        <v>41454</v>
      </c>
      <c r="G62" s="12">
        <v>0</v>
      </c>
      <c r="H62" s="12">
        <v>0</v>
      </c>
      <c r="J62" s="26" t="s">
        <v>59</v>
      </c>
      <c r="K62" s="25">
        <v>0.30261045325336761</v>
      </c>
      <c r="L62"/>
      <c r="M62"/>
      <c r="N62"/>
      <c r="O62"/>
      <c r="P62"/>
      <c r="Q62"/>
      <c r="R62" s="30"/>
    </row>
    <row r="63" spans="1:18" ht="14.5" x14ac:dyDescent="0.35">
      <c r="A63" s="4">
        <v>41067</v>
      </c>
      <c r="B63" s="2">
        <v>0</v>
      </c>
      <c r="C63" s="2">
        <v>0</v>
      </c>
      <c r="F63" s="16">
        <v>41460</v>
      </c>
      <c r="G63" s="12">
        <v>0</v>
      </c>
      <c r="H63" s="12">
        <v>0</v>
      </c>
      <c r="J63" s="26" t="s">
        <v>48</v>
      </c>
      <c r="K63" s="25">
        <v>0.97448552867025162</v>
      </c>
      <c r="L63"/>
      <c r="M63"/>
      <c r="N63"/>
      <c r="O63"/>
      <c r="P63"/>
      <c r="Q63"/>
      <c r="R63" s="30"/>
    </row>
    <row r="64" spans="1:18" ht="15" thickBot="1" x14ac:dyDescent="0.4">
      <c r="A64" s="4">
        <v>41074</v>
      </c>
      <c r="B64" s="2">
        <v>0</v>
      </c>
      <c r="C64" s="2">
        <v>0</v>
      </c>
      <c r="F64" s="16">
        <v>41381</v>
      </c>
      <c r="G64" s="12">
        <v>0</v>
      </c>
      <c r="H64" s="12">
        <v>0</v>
      </c>
      <c r="J64" s="23" t="s">
        <v>58</v>
      </c>
      <c r="K64" s="22">
        <v>82</v>
      </c>
      <c r="L64"/>
      <c r="M64"/>
      <c r="N64"/>
      <c r="O64"/>
      <c r="P64"/>
      <c r="Q64"/>
      <c r="R64" s="30"/>
    </row>
    <row r="65" spans="1:18" ht="14.5" x14ac:dyDescent="0.35">
      <c r="A65" s="4">
        <v>41075</v>
      </c>
      <c r="B65" s="2">
        <v>0</v>
      </c>
      <c r="C65" s="2">
        <v>0</v>
      </c>
      <c r="F65" s="16">
        <v>41385</v>
      </c>
      <c r="G65" s="12">
        <v>0</v>
      </c>
      <c r="H65" s="12">
        <v>0</v>
      </c>
      <c r="J65" s="32"/>
      <c r="K65"/>
      <c r="L65"/>
      <c r="M65"/>
      <c r="N65"/>
      <c r="O65"/>
      <c r="P65"/>
      <c r="Q65"/>
      <c r="R65" s="30"/>
    </row>
    <row r="66" spans="1:18" ht="15" thickBot="1" x14ac:dyDescent="0.4">
      <c r="A66" s="4">
        <v>41082</v>
      </c>
      <c r="B66" s="2">
        <v>0</v>
      </c>
      <c r="C66" s="2">
        <v>0</v>
      </c>
      <c r="F66" s="16">
        <v>41389</v>
      </c>
      <c r="G66" s="12">
        <v>0</v>
      </c>
      <c r="H66" s="12">
        <v>0</v>
      </c>
      <c r="J66" s="32" t="s">
        <v>57</v>
      </c>
      <c r="K66"/>
      <c r="L66"/>
      <c r="M66"/>
      <c r="N66"/>
      <c r="O66"/>
      <c r="P66"/>
      <c r="Q66"/>
      <c r="R66" s="30"/>
    </row>
    <row r="67" spans="1:18" ht="14.5" x14ac:dyDescent="0.35">
      <c r="A67" s="4">
        <v>40999</v>
      </c>
      <c r="B67" s="2">
        <v>0</v>
      </c>
      <c r="C67" s="2">
        <v>0</v>
      </c>
      <c r="F67" s="16">
        <v>41392</v>
      </c>
      <c r="G67" s="12">
        <v>0</v>
      </c>
      <c r="H67" s="12">
        <v>0</v>
      </c>
      <c r="J67" s="29"/>
      <c r="K67" s="28" t="s">
        <v>25</v>
      </c>
      <c r="L67" s="28" t="s">
        <v>56</v>
      </c>
      <c r="M67" s="28" t="s">
        <v>55</v>
      </c>
      <c r="N67" s="28" t="s">
        <v>54</v>
      </c>
      <c r="O67" s="28" t="s">
        <v>53</v>
      </c>
      <c r="P67"/>
      <c r="Q67"/>
      <c r="R67" s="30"/>
    </row>
    <row r="68" spans="1:18" ht="14.5" x14ac:dyDescent="0.35">
      <c r="A68" s="4">
        <v>41000</v>
      </c>
      <c r="B68" s="2">
        <v>5.3327187932653688</v>
      </c>
      <c r="C68" s="2">
        <v>3.9889840465642745</v>
      </c>
      <c r="F68" s="16">
        <v>41396</v>
      </c>
      <c r="G68" s="12">
        <v>0</v>
      </c>
      <c r="H68" s="12">
        <v>0</v>
      </c>
      <c r="J68" s="26" t="s">
        <v>52</v>
      </c>
      <c r="K68" s="25">
        <v>1</v>
      </c>
      <c r="L68" s="25">
        <v>34.326391567008415</v>
      </c>
      <c r="M68" s="25">
        <v>34.326391567008415</v>
      </c>
      <c r="N68" s="25">
        <v>36.147424890250029</v>
      </c>
      <c r="O68" s="25">
        <v>5.1842284266972059E-8</v>
      </c>
      <c r="P68"/>
      <c r="Q68"/>
      <c r="R68" s="30"/>
    </row>
    <row r="69" spans="1:18" ht="14.5" x14ac:dyDescent="0.35">
      <c r="A69" s="4">
        <v>41004</v>
      </c>
      <c r="B69" s="2">
        <v>5.2094861528414214</v>
      </c>
      <c r="C69" s="2">
        <v>0</v>
      </c>
      <c r="F69" s="16">
        <v>41401</v>
      </c>
      <c r="G69" s="12">
        <v>4.6728288344619058</v>
      </c>
      <c r="H69" s="12">
        <v>0</v>
      </c>
      <c r="J69" s="26" t="s">
        <v>51</v>
      </c>
      <c r="K69" s="25">
        <v>80</v>
      </c>
      <c r="L69" s="25">
        <v>75.969763647019192</v>
      </c>
      <c r="M69" s="25">
        <v>0.94962204558773988</v>
      </c>
      <c r="N69" s="25"/>
      <c r="O69" s="25"/>
      <c r="P69"/>
      <c r="Q69"/>
      <c r="R69" s="30"/>
    </row>
    <row r="70" spans="1:18" ht="15" thickBot="1" x14ac:dyDescent="0.4">
      <c r="A70" s="4">
        <v>41005</v>
      </c>
      <c r="B70" s="2">
        <v>3.4339872044851463</v>
      </c>
      <c r="C70" s="2">
        <v>1.791759469228055</v>
      </c>
      <c r="F70" s="16">
        <v>41402</v>
      </c>
      <c r="G70" s="12">
        <v>7.7985230536252059</v>
      </c>
      <c r="H70" s="12">
        <v>0</v>
      </c>
      <c r="J70" s="23" t="s">
        <v>50</v>
      </c>
      <c r="K70" s="22">
        <v>81</v>
      </c>
      <c r="L70" s="22">
        <v>110.29615521402761</v>
      </c>
      <c r="M70" s="22"/>
      <c r="N70" s="22"/>
      <c r="O70" s="22"/>
      <c r="P70"/>
      <c r="Q70"/>
      <c r="R70" s="30"/>
    </row>
    <row r="71" spans="1:18" ht="15" thickBot="1" x14ac:dyDescent="0.4">
      <c r="A71" s="4">
        <v>41011</v>
      </c>
      <c r="B71" s="2">
        <v>6.1903154058531475</v>
      </c>
      <c r="C71" s="2">
        <v>1.791759469228055</v>
      </c>
      <c r="F71" s="16">
        <v>41408</v>
      </c>
      <c r="G71" s="12">
        <v>10.055221027562059</v>
      </c>
      <c r="H71" s="12">
        <v>3.6109179126442243</v>
      </c>
      <c r="J71" s="32"/>
      <c r="K71"/>
      <c r="L71"/>
      <c r="M71"/>
      <c r="N71"/>
      <c r="O71"/>
      <c r="P71"/>
      <c r="Q71"/>
      <c r="R71" s="30"/>
    </row>
    <row r="72" spans="1:18" ht="14.5" x14ac:dyDescent="0.35">
      <c r="A72" s="4">
        <v>41012</v>
      </c>
      <c r="B72" s="2">
        <v>4.5747109785033828</v>
      </c>
      <c r="C72" s="2">
        <v>0.69314718055994529</v>
      </c>
      <c r="F72" s="16">
        <v>41411</v>
      </c>
      <c r="G72" s="12">
        <v>7.3746290152189449</v>
      </c>
      <c r="H72" s="12">
        <v>0</v>
      </c>
      <c r="J72" s="29"/>
      <c r="K72" s="28" t="s">
        <v>49</v>
      </c>
      <c r="L72" s="28" t="s">
        <v>48</v>
      </c>
      <c r="M72" s="28" t="s">
        <v>47</v>
      </c>
      <c r="N72" s="28" t="s">
        <v>46</v>
      </c>
      <c r="O72" s="28" t="s">
        <v>45</v>
      </c>
      <c r="P72" s="28" t="s">
        <v>44</v>
      </c>
      <c r="Q72" s="28" t="s">
        <v>43</v>
      </c>
      <c r="R72" s="27" t="s">
        <v>42</v>
      </c>
    </row>
    <row r="73" spans="1:18" ht="14.5" x14ac:dyDescent="0.35">
      <c r="A73" s="4">
        <v>41017</v>
      </c>
      <c r="B73" s="2">
        <v>8.165932137321585</v>
      </c>
      <c r="C73" s="2">
        <v>0.69314718055994529</v>
      </c>
      <c r="F73" s="16">
        <v>41419</v>
      </c>
      <c r="G73" s="12">
        <v>10.273636315516725</v>
      </c>
      <c r="H73" s="12">
        <v>0.69314718055994529</v>
      </c>
      <c r="J73" s="26" t="s">
        <v>41</v>
      </c>
      <c r="K73" s="25">
        <v>-0.18760538383900038</v>
      </c>
      <c r="L73" s="25">
        <v>0.16925768797822793</v>
      </c>
      <c r="M73" s="25">
        <v>-1.1084009599796292</v>
      </c>
      <c r="N73" s="25">
        <v>0.27100987554452444</v>
      </c>
      <c r="O73" s="25">
        <v>-0.52443891745057036</v>
      </c>
      <c r="P73" s="25">
        <v>0.14922814977256965</v>
      </c>
      <c r="Q73" s="25">
        <v>-0.52443891745057036</v>
      </c>
      <c r="R73" s="24">
        <v>0.14922814977256965</v>
      </c>
    </row>
    <row r="74" spans="1:18" ht="15" thickBot="1" x14ac:dyDescent="0.4">
      <c r="A74" s="4">
        <v>41021</v>
      </c>
      <c r="B74" s="2">
        <v>5.7037824746562009</v>
      </c>
      <c r="C74" s="2">
        <v>3.7376696182833684</v>
      </c>
      <c r="F74" s="16">
        <v>41420</v>
      </c>
      <c r="G74" s="12">
        <v>8.0786882292298721</v>
      </c>
      <c r="H74" s="12">
        <v>0.69314718055994529</v>
      </c>
      <c r="J74" s="23" t="s">
        <v>10</v>
      </c>
      <c r="K74" s="22">
        <v>0.15848419218239387</v>
      </c>
      <c r="L74" s="22">
        <v>2.6360113053524162E-2</v>
      </c>
      <c r="M74" s="22">
        <v>6.0122728556054374</v>
      </c>
      <c r="N74" s="22">
        <v>5.1842284266973112E-8</v>
      </c>
      <c r="O74" s="22">
        <v>0.10602589541444356</v>
      </c>
      <c r="P74" s="22">
        <v>0.21094248895034418</v>
      </c>
      <c r="Q74" s="22">
        <v>0.10602589541444356</v>
      </c>
      <c r="R74" s="21">
        <v>0.21094248895034418</v>
      </c>
    </row>
    <row r="75" spans="1:18" x14ac:dyDescent="0.25">
      <c r="A75" s="4">
        <v>41030</v>
      </c>
      <c r="B75" s="2">
        <v>5.0369526024136295</v>
      </c>
      <c r="C75" s="2">
        <v>0</v>
      </c>
      <c r="F75" s="16">
        <v>41427</v>
      </c>
      <c r="G75" s="12">
        <v>3.2188758248682006</v>
      </c>
      <c r="H75" s="12">
        <v>0</v>
      </c>
      <c r="J75" s="20"/>
      <c r="K75" s="19"/>
      <c r="L75" s="19"/>
      <c r="M75" s="19"/>
      <c r="N75" s="19"/>
      <c r="O75" s="19"/>
      <c r="P75" s="19"/>
      <c r="Q75" s="19"/>
      <c r="R75" s="18"/>
    </row>
    <row r="76" spans="1:18" x14ac:dyDescent="0.25">
      <c r="A76" s="4">
        <v>41039</v>
      </c>
      <c r="B76" s="2">
        <v>0</v>
      </c>
      <c r="C76" s="2">
        <v>0</v>
      </c>
      <c r="F76" s="16">
        <v>41432</v>
      </c>
      <c r="G76" s="12">
        <v>8.7554223801484881</v>
      </c>
      <c r="H76" s="12">
        <v>0</v>
      </c>
    </row>
    <row r="77" spans="1:18" x14ac:dyDescent="0.25">
      <c r="A77" s="4">
        <v>41040</v>
      </c>
      <c r="B77" s="2">
        <v>0.69314718055994529</v>
      </c>
      <c r="C77" s="2">
        <v>0</v>
      </c>
      <c r="F77" s="16">
        <v>41433</v>
      </c>
      <c r="G77" s="12">
        <v>7.4713630881870969</v>
      </c>
      <c r="H77" s="12">
        <v>1.3862943611198906</v>
      </c>
    </row>
    <row r="78" spans="1:18" x14ac:dyDescent="0.25">
      <c r="A78" s="4">
        <v>41046</v>
      </c>
      <c r="B78" s="2">
        <v>0</v>
      </c>
      <c r="C78" s="2">
        <v>0</v>
      </c>
      <c r="F78" s="16">
        <v>41437</v>
      </c>
      <c r="G78" s="12">
        <v>9.435242376305256</v>
      </c>
      <c r="H78" s="12">
        <v>1.0986122886681098</v>
      </c>
      <c r="J78" s="2" t="s">
        <v>40</v>
      </c>
    </row>
    <row r="79" spans="1:18" ht="14.5" x14ac:dyDescent="0.35">
      <c r="A79" s="4">
        <v>41047</v>
      </c>
      <c r="B79" s="2">
        <v>0</v>
      </c>
      <c r="C79" s="2">
        <v>0</v>
      </c>
      <c r="F79" s="16">
        <v>41439</v>
      </c>
      <c r="G79" s="12">
        <v>5.3565862746720123</v>
      </c>
      <c r="H79" s="12">
        <v>0</v>
      </c>
      <c r="J79" s="17" t="s">
        <v>38</v>
      </c>
      <c r="K79"/>
      <c r="L79"/>
      <c r="M79"/>
      <c r="N79"/>
      <c r="O79"/>
      <c r="P79"/>
    </row>
    <row r="80" spans="1:18" ht="14.5" x14ac:dyDescent="0.35">
      <c r="A80" s="4">
        <v>41055</v>
      </c>
      <c r="B80" s="2">
        <v>0</v>
      </c>
      <c r="C80" s="2">
        <v>0</v>
      </c>
      <c r="F80" s="16">
        <v>41444</v>
      </c>
      <c r="G80" s="12">
        <v>2.9957322735539909</v>
      </c>
      <c r="H80" s="12">
        <v>0</v>
      </c>
      <c r="J80" s="14"/>
      <c r="K80"/>
      <c r="L80"/>
      <c r="M80"/>
      <c r="N80"/>
      <c r="O80"/>
      <c r="P80"/>
    </row>
    <row r="81" spans="1:28" ht="14.5" x14ac:dyDescent="0.35">
      <c r="A81" s="4">
        <v>41060</v>
      </c>
      <c r="B81" s="2">
        <v>0</v>
      </c>
      <c r="C81" s="2">
        <v>0</v>
      </c>
      <c r="F81" s="16">
        <v>41445</v>
      </c>
      <c r="G81" s="12">
        <v>3.8918202981106265</v>
      </c>
      <c r="H81" s="12">
        <v>0</v>
      </c>
      <c r="J81" s="14" t="s">
        <v>37</v>
      </c>
      <c r="K81"/>
      <c r="L81"/>
      <c r="M81"/>
      <c r="N81"/>
      <c r="O81"/>
      <c r="P81"/>
    </row>
    <row r="82" spans="1:28" ht="14.5" x14ac:dyDescent="0.35">
      <c r="A82" s="4">
        <v>41061</v>
      </c>
      <c r="B82" s="2">
        <v>0</v>
      </c>
      <c r="C82" s="2">
        <v>0</v>
      </c>
      <c r="F82" s="16">
        <v>41453</v>
      </c>
      <c r="G82" s="12">
        <v>0</v>
      </c>
      <c r="H82" s="12">
        <v>0</v>
      </c>
      <c r="J82" s="14"/>
      <c r="K82"/>
      <c r="L82"/>
      <c r="M82"/>
      <c r="N82"/>
      <c r="O82"/>
      <c r="P82"/>
    </row>
    <row r="83" spans="1:28" ht="14.5" x14ac:dyDescent="0.35">
      <c r="A83" s="4">
        <v>41066</v>
      </c>
      <c r="B83" s="2">
        <v>0</v>
      </c>
      <c r="C83" s="2">
        <v>0</v>
      </c>
      <c r="F83" s="16">
        <v>41454</v>
      </c>
      <c r="G83" s="12">
        <v>0</v>
      </c>
      <c r="H83" s="12">
        <v>0</v>
      </c>
      <c r="J83" s="14"/>
      <c r="K83" s="15" t="s">
        <v>36</v>
      </c>
      <c r="L83" s="15" t="s">
        <v>35</v>
      </c>
      <c r="M83"/>
      <c r="N83"/>
      <c r="O83"/>
      <c r="P83"/>
    </row>
    <row r="84" spans="1:28" ht="14.5" x14ac:dyDescent="0.35">
      <c r="A84" s="4">
        <v>41067</v>
      </c>
      <c r="B84" s="2">
        <v>0</v>
      </c>
      <c r="C84" s="2">
        <v>0</v>
      </c>
      <c r="F84" s="16">
        <v>41460</v>
      </c>
      <c r="G84" s="12">
        <v>0</v>
      </c>
      <c r="H84" s="12">
        <v>0</v>
      </c>
      <c r="J84" s="14" t="s">
        <v>34</v>
      </c>
      <c r="K84" s="15">
        <f>COUNT(B3:B167)</f>
        <v>165</v>
      </c>
      <c r="L84" s="15">
        <f>COUNT(G3:G84)</f>
        <v>82</v>
      </c>
      <c r="M84"/>
      <c r="N84"/>
      <c r="O84"/>
      <c r="P84"/>
    </row>
    <row r="85" spans="1:28" ht="14.5" x14ac:dyDescent="0.35">
      <c r="A85" s="4">
        <v>41074</v>
      </c>
      <c r="B85" s="2">
        <v>0</v>
      </c>
      <c r="C85" s="2">
        <v>0</v>
      </c>
      <c r="J85" s="14" t="s">
        <v>33</v>
      </c>
      <c r="K85" s="15">
        <f xml:space="preserve"> SLOPE(C3:C167,B3:B167)</f>
        <v>0.42049929743662851</v>
      </c>
      <c r="L85" s="15">
        <f xml:space="preserve"> SLOPE(H3:H84,G3:G84)</f>
        <v>0.15848419218239393</v>
      </c>
      <c r="M85"/>
      <c r="N85"/>
      <c r="O85"/>
      <c r="P85"/>
    </row>
    <row r="86" spans="1:28" ht="16.5" x14ac:dyDescent="0.45">
      <c r="A86" s="4">
        <v>41075</v>
      </c>
      <c r="B86" s="2">
        <v>0</v>
      </c>
      <c r="C86" s="2">
        <v>0</v>
      </c>
      <c r="J86" s="14" t="s">
        <v>32</v>
      </c>
      <c r="K86" s="15">
        <f xml:space="preserve"> STEYX(C3:C167,B3:B167)</f>
        <v>1.1181717762295291</v>
      </c>
      <c r="L86" s="15">
        <f xml:space="preserve"> STEYX(H3:H84,G3:G84)</f>
        <v>0.97448552867025207</v>
      </c>
      <c r="M86"/>
      <c r="N86"/>
      <c r="O86"/>
      <c r="P86"/>
    </row>
    <row r="87" spans="1:28" ht="16.5" x14ac:dyDescent="0.45">
      <c r="A87" s="4">
        <v>41082</v>
      </c>
      <c r="B87" s="2">
        <v>0</v>
      </c>
      <c r="C87" s="2">
        <v>0</v>
      </c>
      <c r="J87" s="14" t="s">
        <v>31</v>
      </c>
      <c r="K87" s="15">
        <f>STDEV(C3:C167)</f>
        <v>1.8149930646967232</v>
      </c>
      <c r="L87" s="15">
        <f>STDEV(H3:H84)</f>
        <v>1.1669108485948028</v>
      </c>
      <c r="M87"/>
      <c r="N87"/>
      <c r="O87"/>
      <c r="P87"/>
    </row>
    <row r="88" spans="1:28" ht="16.5" x14ac:dyDescent="0.45">
      <c r="A88" s="4">
        <v>41381</v>
      </c>
      <c r="B88" s="2">
        <v>0</v>
      </c>
      <c r="C88" s="2">
        <v>0</v>
      </c>
      <c r="J88" s="14" t="s">
        <v>30</v>
      </c>
      <c r="K88" s="15">
        <f>K86/(K87*SQRT(K84-1))</f>
        <v>4.8107371903542202E-2</v>
      </c>
      <c r="L88" s="15">
        <f>L86/(L87*SQRT(L84-1))</f>
        <v>9.2788725019256349E-2</v>
      </c>
      <c r="M88"/>
      <c r="N88" t="s">
        <v>29</v>
      </c>
      <c r="O88"/>
      <c r="P88"/>
    </row>
    <row r="89" spans="1:28" ht="17.5" x14ac:dyDescent="0.45">
      <c r="A89" s="4">
        <v>41385</v>
      </c>
      <c r="B89" s="2">
        <v>0</v>
      </c>
      <c r="C89" s="2">
        <v>0</v>
      </c>
      <c r="J89" s="14"/>
      <c r="K89"/>
      <c r="L89"/>
      <c r="M89"/>
      <c r="N89" t="s">
        <v>28</v>
      </c>
      <c r="O89" s="15">
        <f>((K84-2)*K86^2+(L84-2)*L86^2)/(K84+L84-4)</f>
        <v>1.1513168205575974</v>
      </c>
      <c r="P89">
        <f>SQRT(O89)</f>
        <v>1.0729943245691458</v>
      </c>
    </row>
    <row r="90" spans="1:28" ht="16.5" x14ac:dyDescent="0.45">
      <c r="A90" s="4">
        <v>41389</v>
      </c>
      <c r="B90" s="2">
        <v>0</v>
      </c>
      <c r="C90" s="2">
        <v>0</v>
      </c>
      <c r="J90" s="14" t="s">
        <v>27</v>
      </c>
      <c r="K90" s="15">
        <f>SQRT(K88^2+L88^2)</f>
        <v>0.10451826023315204</v>
      </c>
      <c r="L90"/>
      <c r="M90"/>
      <c r="N90" t="s">
        <v>27</v>
      </c>
      <c r="O90" s="15">
        <f>P89*SQRT(1/(K87^2*(K84-1))+1/(L87^2*(L84-1)))</f>
        <v>0.1121137789137118</v>
      </c>
      <c r="P90"/>
    </row>
    <row r="91" spans="1:28" ht="14.5" x14ac:dyDescent="0.35">
      <c r="A91" s="4">
        <v>41392</v>
      </c>
      <c r="B91" s="2">
        <v>0</v>
      </c>
      <c r="C91" s="2">
        <v>0</v>
      </c>
      <c r="J91" s="14" t="s">
        <v>26</v>
      </c>
      <c r="K91" s="15">
        <f>(K85-L85)/(K88-L88)</f>
        <v>-5.8640817026216139</v>
      </c>
      <c r="L91"/>
      <c r="M91"/>
      <c r="N91" t="s">
        <v>26</v>
      </c>
      <c r="O91" s="15">
        <f>(K85-L85)/O90</f>
        <v>2.3370464165327447</v>
      </c>
      <c r="P91"/>
    </row>
    <row r="92" spans="1:28" ht="14.5" x14ac:dyDescent="0.35">
      <c r="A92" s="4">
        <v>41396</v>
      </c>
      <c r="B92" s="2">
        <v>4.6634390941120669</v>
      </c>
      <c r="C92" s="2">
        <v>0</v>
      </c>
      <c r="J92" s="14" t="s">
        <v>25</v>
      </c>
      <c r="K92" s="15">
        <f>K84+L84-4</f>
        <v>243</v>
      </c>
      <c r="L92"/>
      <c r="M92"/>
      <c r="N92" t="s">
        <v>25</v>
      </c>
      <c r="O92" s="15">
        <f>K84+L84-4</f>
        <v>243</v>
      </c>
      <c r="P92"/>
    </row>
    <row r="93" spans="1:28" ht="14.5" x14ac:dyDescent="0.35">
      <c r="A93" s="4">
        <v>41401</v>
      </c>
      <c r="B93" s="2">
        <v>9.6340382483454068</v>
      </c>
      <c r="C93" s="2">
        <v>3.970291913552122</v>
      </c>
      <c r="J93" s="14" t="s">
        <v>24</v>
      </c>
      <c r="K93" s="15">
        <v>0.05</v>
      </c>
      <c r="L93"/>
      <c r="M93"/>
      <c r="N93" t="s">
        <v>24</v>
      </c>
      <c r="O93" s="15">
        <v>0.05</v>
      </c>
      <c r="P93"/>
      <c r="T93"/>
      <c r="U93"/>
      <c r="V93"/>
      <c r="W93"/>
      <c r="X93"/>
      <c r="Y93"/>
      <c r="Z93"/>
      <c r="AA93"/>
      <c r="AB93"/>
    </row>
    <row r="94" spans="1:28" ht="14.5" x14ac:dyDescent="0.35">
      <c r="A94" s="4">
        <v>41402</v>
      </c>
      <c r="B94" s="2">
        <v>9.881599752778099</v>
      </c>
      <c r="C94" s="2">
        <v>3.7612001156935624</v>
      </c>
      <c r="J94" s="14" t="s">
        <v>23</v>
      </c>
      <c r="K94" s="15">
        <f>TDIST(5.864081703,K92,2)</f>
        <v>1.4669355173396688E-8</v>
      </c>
      <c r="L94"/>
      <c r="M94"/>
      <c r="N94" s="14" t="s">
        <v>23</v>
      </c>
      <c r="O94" s="15">
        <f>TDIST(O91,O92,2)</f>
        <v>2.0249826684554145E-2</v>
      </c>
      <c r="P94"/>
      <c r="T94"/>
      <c r="U94"/>
      <c r="V94"/>
      <c r="W94"/>
      <c r="X94"/>
      <c r="Y94"/>
      <c r="Z94"/>
      <c r="AA94"/>
      <c r="AB94"/>
    </row>
    <row r="95" spans="1:28" ht="14.5" x14ac:dyDescent="0.35">
      <c r="A95" s="4">
        <v>41408</v>
      </c>
      <c r="B95" s="2">
        <v>9.6335799081835116</v>
      </c>
      <c r="C95" s="2">
        <v>5.4889377261566867</v>
      </c>
      <c r="J95" s="14" t="s">
        <v>22</v>
      </c>
      <c r="K95" s="15">
        <f>TINV(K93,K92)</f>
        <v>1.9697743954267517</v>
      </c>
      <c r="L95"/>
      <c r="M95"/>
      <c r="N95" s="14" t="s">
        <v>22</v>
      </c>
      <c r="O95" s="15">
        <f>TINV(O93,O92)</f>
        <v>1.9697743954267517</v>
      </c>
      <c r="P95"/>
      <c r="T95"/>
      <c r="U95"/>
      <c r="V95"/>
      <c r="W95"/>
      <c r="X95"/>
      <c r="Y95"/>
      <c r="Z95"/>
      <c r="AA95"/>
      <c r="AB95"/>
    </row>
    <row r="96" spans="1:28" ht="14.5" x14ac:dyDescent="0.35">
      <c r="A96" s="4">
        <v>41419</v>
      </c>
      <c r="B96" s="2">
        <v>6.9017372066565743</v>
      </c>
      <c r="C96" s="2">
        <v>1.0986122886681098</v>
      </c>
      <c r="J96" s="14" t="s">
        <v>21</v>
      </c>
      <c r="K96" s="15" t="s">
        <v>20</v>
      </c>
      <c r="L96" t="s">
        <v>19</v>
      </c>
      <c r="M96"/>
      <c r="N96" s="14" t="s">
        <v>21</v>
      </c>
      <c r="O96" s="15" t="s">
        <v>20</v>
      </c>
      <c r="P96" t="s">
        <v>19</v>
      </c>
      <c r="T96"/>
      <c r="U96"/>
      <c r="V96"/>
      <c r="W96"/>
      <c r="X96"/>
      <c r="Y96"/>
      <c r="Z96"/>
      <c r="AA96"/>
      <c r="AB96"/>
    </row>
    <row r="97" spans="1:16" ht="14.5" x14ac:dyDescent="0.35">
      <c r="A97" s="4">
        <v>41420</v>
      </c>
      <c r="B97" s="2">
        <v>4.962844630259907</v>
      </c>
      <c r="C97" s="2">
        <v>0.69314718055994529</v>
      </c>
      <c r="J97" s="14"/>
      <c r="K97"/>
      <c r="L97"/>
      <c r="M97"/>
      <c r="N97"/>
      <c r="O97"/>
      <c r="P97"/>
    </row>
    <row r="98" spans="1:16" ht="14.5" x14ac:dyDescent="0.35">
      <c r="A98" s="4">
        <v>41426</v>
      </c>
      <c r="B98" s="2">
        <v>6.2971093199339352</v>
      </c>
      <c r="C98" s="2">
        <v>0</v>
      </c>
      <c r="J98" s="13" t="s">
        <v>18</v>
      </c>
      <c r="K98"/>
      <c r="L98"/>
      <c r="M98"/>
      <c r="N98"/>
      <c r="O98"/>
      <c r="P98"/>
    </row>
    <row r="99" spans="1:16" x14ac:dyDescent="0.25">
      <c r="A99" s="4">
        <v>41427</v>
      </c>
      <c r="B99" s="2">
        <v>6.5581978028122689</v>
      </c>
      <c r="C99" s="2">
        <v>0.69314718055994529</v>
      </c>
    </row>
    <row r="100" spans="1:16" x14ac:dyDescent="0.25">
      <c r="A100" s="4">
        <v>41432</v>
      </c>
      <c r="B100" s="2">
        <v>5.3471075307174685</v>
      </c>
      <c r="C100" s="2">
        <v>0</v>
      </c>
    </row>
    <row r="101" spans="1:16" x14ac:dyDescent="0.25">
      <c r="A101" s="4">
        <v>41433</v>
      </c>
      <c r="B101" s="2">
        <v>4.6913478822291435</v>
      </c>
      <c r="C101" s="2">
        <v>0</v>
      </c>
    </row>
    <row r="102" spans="1:16" x14ac:dyDescent="0.25">
      <c r="A102" s="4">
        <v>41439</v>
      </c>
      <c r="B102" s="2">
        <v>0</v>
      </c>
      <c r="C102" s="2">
        <v>0</v>
      </c>
      <c r="J102" s="2" t="s">
        <v>39</v>
      </c>
    </row>
    <row r="103" spans="1:16" ht="14.5" x14ac:dyDescent="0.35">
      <c r="A103" s="4">
        <v>41444</v>
      </c>
      <c r="B103" s="2">
        <v>0</v>
      </c>
      <c r="C103" s="2">
        <v>0</v>
      </c>
      <c r="J103" s="14" t="s">
        <v>38</v>
      </c>
      <c r="K103"/>
      <c r="L103"/>
      <c r="M103"/>
      <c r="N103"/>
      <c r="O103"/>
      <c r="P103"/>
    </row>
    <row r="104" spans="1:16" ht="14.5" x14ac:dyDescent="0.35">
      <c r="A104" s="4">
        <v>41445</v>
      </c>
      <c r="B104" s="2">
        <v>0</v>
      </c>
      <c r="C104" s="2">
        <v>0</v>
      </c>
      <c r="J104" s="14"/>
      <c r="K104"/>
      <c r="L104"/>
      <c r="M104"/>
      <c r="N104"/>
      <c r="O104"/>
      <c r="P104"/>
    </row>
    <row r="105" spans="1:16" ht="14.5" x14ac:dyDescent="0.35">
      <c r="A105" s="4">
        <v>41453</v>
      </c>
      <c r="B105" s="2">
        <v>0</v>
      </c>
      <c r="C105" s="2">
        <v>0</v>
      </c>
      <c r="J105" s="14" t="s">
        <v>37</v>
      </c>
      <c r="K105"/>
      <c r="L105"/>
      <c r="M105"/>
      <c r="N105"/>
      <c r="O105"/>
      <c r="P105"/>
    </row>
    <row r="106" spans="1:16" ht="14.5" x14ac:dyDescent="0.35">
      <c r="A106" s="4">
        <v>41454</v>
      </c>
      <c r="B106" s="2">
        <v>0</v>
      </c>
      <c r="C106" s="2">
        <v>0</v>
      </c>
      <c r="J106" s="14"/>
      <c r="K106"/>
      <c r="L106"/>
      <c r="M106"/>
      <c r="N106"/>
      <c r="O106"/>
      <c r="P106"/>
    </row>
    <row r="107" spans="1:16" ht="14.5" x14ac:dyDescent="0.35">
      <c r="A107" s="4">
        <v>41460</v>
      </c>
      <c r="B107" s="2">
        <v>0</v>
      </c>
      <c r="C107" s="2">
        <v>0</v>
      </c>
      <c r="J107" s="14"/>
      <c r="K107" s="15" t="s">
        <v>36</v>
      </c>
      <c r="L107" s="15" t="s">
        <v>35</v>
      </c>
      <c r="M107"/>
      <c r="N107"/>
      <c r="O107"/>
      <c r="P107"/>
    </row>
    <row r="108" spans="1:16" ht="14.5" x14ac:dyDescent="0.35">
      <c r="A108" s="4">
        <v>41381</v>
      </c>
      <c r="B108" s="2">
        <v>0</v>
      </c>
      <c r="C108" s="2">
        <v>0</v>
      </c>
      <c r="J108" s="14" t="s">
        <v>34</v>
      </c>
      <c r="K108" s="15">
        <f>COUNT(B88:B167)</f>
        <v>80</v>
      </c>
      <c r="L108" s="15">
        <f>COUNT(G3:G84)</f>
        <v>82</v>
      </c>
      <c r="M108"/>
      <c r="N108"/>
      <c r="O108"/>
      <c r="P108"/>
    </row>
    <row r="109" spans="1:16" ht="14.5" x14ac:dyDescent="0.35">
      <c r="A109" s="4">
        <v>41389</v>
      </c>
      <c r="B109" s="2">
        <v>0</v>
      </c>
      <c r="C109" s="2">
        <v>0</v>
      </c>
      <c r="J109" s="14" t="s">
        <v>33</v>
      </c>
      <c r="K109" s="15">
        <f xml:space="preserve"> SLOPE(C88:C167,B88:B167)</f>
        <v>0.42268242354140606</v>
      </c>
      <c r="L109" s="15">
        <f xml:space="preserve"> SLOPE(H3:H84,G3:G84)</f>
        <v>0.15848419218239393</v>
      </c>
      <c r="M109"/>
      <c r="N109"/>
      <c r="O109"/>
      <c r="P109"/>
    </row>
    <row r="110" spans="1:16" ht="16.5" x14ac:dyDescent="0.45">
      <c r="A110" s="4">
        <v>41396</v>
      </c>
      <c r="B110" s="2">
        <v>0</v>
      </c>
      <c r="C110" s="2">
        <v>0</v>
      </c>
      <c r="J110" s="14" t="s">
        <v>32</v>
      </c>
      <c r="K110" s="15">
        <f xml:space="preserve"> STEYX(C88:C167,B88:B167)</f>
        <v>1.1858047160282583</v>
      </c>
      <c r="L110" s="15">
        <f xml:space="preserve"> STEYX(H3:H84,G3:G84)</f>
        <v>0.97448552867025207</v>
      </c>
      <c r="M110"/>
      <c r="N110"/>
      <c r="O110"/>
      <c r="P110"/>
    </row>
    <row r="111" spans="1:16" ht="16.5" x14ac:dyDescent="0.45">
      <c r="A111" s="4">
        <v>41401</v>
      </c>
      <c r="B111" s="2">
        <v>8.5446137869922296</v>
      </c>
      <c r="C111" s="2">
        <v>6.7968237182748554</v>
      </c>
      <c r="J111" s="14" t="s">
        <v>31</v>
      </c>
      <c r="K111" s="15">
        <f>STDEV(C88:C167)</f>
        <v>2.0080703116892478</v>
      </c>
      <c r="L111" s="15">
        <f>STDEV(H3:H84)</f>
        <v>1.1669108485948028</v>
      </c>
      <c r="M111"/>
      <c r="N111"/>
      <c r="O111"/>
      <c r="P111"/>
    </row>
    <row r="112" spans="1:16" ht="16.5" x14ac:dyDescent="0.45">
      <c r="A112" s="4">
        <v>41402</v>
      </c>
      <c r="B112" s="2">
        <v>9.4669186993766292</v>
      </c>
      <c r="C112" s="2">
        <v>6.0185932144962342</v>
      </c>
      <c r="J112" s="14" t="s">
        <v>30</v>
      </c>
      <c r="K112" s="15">
        <f>K110/(K111*SQRT(K108-1))</f>
        <v>6.643863669007187E-2</v>
      </c>
      <c r="L112" s="15">
        <f>L110/(L111*SQRT(L108-1))</f>
        <v>9.2788725019256349E-2</v>
      </c>
      <c r="M112"/>
      <c r="N112" t="s">
        <v>29</v>
      </c>
      <c r="O112"/>
      <c r="P112"/>
    </row>
    <row r="113" spans="1:16" ht="17.5" x14ac:dyDescent="0.45">
      <c r="A113" s="4">
        <v>41408</v>
      </c>
      <c r="B113" s="2">
        <v>8.1978140322212028</v>
      </c>
      <c r="C113" s="2">
        <v>5.2470240721604862</v>
      </c>
      <c r="J113" s="14"/>
      <c r="K113"/>
      <c r="L113"/>
      <c r="M113"/>
      <c r="N113" t="s">
        <v>28</v>
      </c>
      <c r="O113" s="15">
        <f>((K108-2)*K110^2+(L108-2)*L110^2)/(K108+L108-4)</f>
        <v>1.1749881263436595</v>
      </c>
      <c r="P113">
        <f>SQRT(O113)</f>
        <v>1.0839686925108398</v>
      </c>
    </row>
    <row r="114" spans="1:16" ht="16.5" x14ac:dyDescent="0.45">
      <c r="A114" s="4">
        <v>41411</v>
      </c>
      <c r="B114" s="2">
        <v>8.2534880283459042</v>
      </c>
      <c r="C114" s="2">
        <v>2.3025850929940459</v>
      </c>
      <c r="J114" s="14" t="s">
        <v>27</v>
      </c>
      <c r="K114" s="15">
        <f>SQRT(K112^2+L112^2)</f>
        <v>0.11412203965901825</v>
      </c>
      <c r="L114"/>
      <c r="M114"/>
      <c r="N114" t="s">
        <v>27</v>
      </c>
      <c r="O114" s="15">
        <f>P113*SQRT(1/(K111^2*(K108-1))+1/(L111^2*(L108-1)))</f>
        <v>0.11975607881417941</v>
      </c>
      <c r="P114"/>
    </row>
    <row r="115" spans="1:16" ht="14.5" x14ac:dyDescent="0.35">
      <c r="A115" s="4">
        <v>41416</v>
      </c>
      <c r="B115" s="2">
        <v>6.8243736700430864</v>
      </c>
      <c r="C115" s="2">
        <v>3.4657359027997265</v>
      </c>
      <c r="J115" s="14" t="s">
        <v>26</v>
      </c>
      <c r="K115" s="15">
        <f>(K109-L109)/(K112-L112)</f>
        <v>-10.0264647335696</v>
      </c>
      <c r="L115"/>
      <c r="M115"/>
      <c r="N115" t="s">
        <v>26</v>
      </c>
      <c r="O115" s="15">
        <f>(K109-L109)/O114</f>
        <v>2.2061362894902201</v>
      </c>
      <c r="P115"/>
    </row>
    <row r="116" spans="1:16" ht="14.5" x14ac:dyDescent="0.35">
      <c r="A116" s="4">
        <v>41419</v>
      </c>
      <c r="B116" s="2">
        <v>6.5102583405231496</v>
      </c>
      <c r="C116" s="2">
        <v>0.69314718055994529</v>
      </c>
      <c r="J116" s="14" t="s">
        <v>25</v>
      </c>
      <c r="K116" s="15">
        <f>K108+L108-4</f>
        <v>158</v>
      </c>
      <c r="L116"/>
      <c r="M116"/>
      <c r="N116" t="s">
        <v>25</v>
      </c>
      <c r="O116" s="15">
        <f>K108+L108-4</f>
        <v>158</v>
      </c>
      <c r="P116"/>
    </row>
    <row r="117" spans="1:16" ht="14.5" x14ac:dyDescent="0.35">
      <c r="A117" s="4">
        <v>41420</v>
      </c>
      <c r="B117" s="2">
        <v>4.6913478822291435</v>
      </c>
      <c r="C117" s="2">
        <v>0</v>
      </c>
      <c r="J117" s="14" t="s">
        <v>24</v>
      </c>
      <c r="K117" s="15">
        <v>0.05</v>
      </c>
      <c r="L117"/>
      <c r="M117"/>
      <c r="N117" t="s">
        <v>24</v>
      </c>
      <c r="O117" s="15">
        <v>0.05</v>
      </c>
      <c r="P117"/>
    </row>
    <row r="118" spans="1:16" ht="14.5" x14ac:dyDescent="0.35">
      <c r="A118" s="4">
        <v>41426</v>
      </c>
      <c r="B118" s="2">
        <v>4.9199809258281251</v>
      </c>
      <c r="C118" s="2">
        <v>0</v>
      </c>
      <c r="J118" s="14" t="s">
        <v>23</v>
      </c>
      <c r="K118" s="15">
        <f>TDIST(5.864081703,K116,2)</f>
        <v>2.558985087796236E-8</v>
      </c>
      <c r="L118"/>
      <c r="M118"/>
      <c r="N118" s="14" t="s">
        <v>23</v>
      </c>
      <c r="O118" s="15">
        <f>TDIST(O115,O116,2)</f>
        <v>2.8817668311227507E-2</v>
      </c>
      <c r="P118"/>
    </row>
    <row r="119" spans="1:16" ht="14.5" x14ac:dyDescent="0.35">
      <c r="A119" s="4">
        <v>41427</v>
      </c>
      <c r="B119" s="2">
        <v>4.2341065045972597</v>
      </c>
      <c r="C119" s="2">
        <v>0</v>
      </c>
      <c r="J119" s="14" t="s">
        <v>22</v>
      </c>
      <c r="K119" s="15">
        <f>TINV(K117,K116)</f>
        <v>1.9750920727120791</v>
      </c>
      <c r="L119"/>
      <c r="M119"/>
      <c r="N119" s="14" t="s">
        <v>22</v>
      </c>
      <c r="O119" s="15">
        <f>TINV(O117,O116)</f>
        <v>1.9750920727120791</v>
      </c>
      <c r="P119"/>
    </row>
    <row r="120" spans="1:16" ht="14.5" x14ac:dyDescent="0.35">
      <c r="A120" s="4">
        <v>41432</v>
      </c>
      <c r="B120" s="2">
        <v>0.69314718055994529</v>
      </c>
      <c r="C120" s="2">
        <v>0</v>
      </c>
      <c r="J120" s="14" t="s">
        <v>21</v>
      </c>
      <c r="K120" s="15" t="s">
        <v>20</v>
      </c>
      <c r="L120" t="s">
        <v>19</v>
      </c>
      <c r="M120"/>
      <c r="N120" s="14" t="s">
        <v>21</v>
      </c>
      <c r="O120" s="15" t="s">
        <v>20</v>
      </c>
      <c r="P120" t="s">
        <v>19</v>
      </c>
    </row>
    <row r="121" spans="1:16" ht="14.5" x14ac:dyDescent="0.35">
      <c r="A121" s="4">
        <v>41437</v>
      </c>
      <c r="B121" s="2">
        <v>0</v>
      </c>
      <c r="C121" s="2">
        <v>0</v>
      </c>
      <c r="J121" s="14"/>
      <c r="K121"/>
      <c r="L121"/>
      <c r="M121"/>
      <c r="N121"/>
      <c r="O121"/>
      <c r="P121"/>
    </row>
    <row r="122" spans="1:16" ht="14.5" x14ac:dyDescent="0.35">
      <c r="A122" s="4">
        <v>41439</v>
      </c>
      <c r="B122" s="2">
        <v>0</v>
      </c>
      <c r="C122" s="2">
        <v>0</v>
      </c>
      <c r="J122" s="13" t="s">
        <v>18</v>
      </c>
      <c r="K122"/>
      <c r="L122"/>
      <c r="M122"/>
      <c r="N122"/>
      <c r="O122"/>
      <c r="P122"/>
    </row>
    <row r="123" spans="1:16" x14ac:dyDescent="0.25">
      <c r="A123" s="4">
        <v>41444</v>
      </c>
      <c r="B123" s="2">
        <v>0</v>
      </c>
      <c r="C123" s="2">
        <v>0</v>
      </c>
    </row>
    <row r="124" spans="1:16" x14ac:dyDescent="0.25">
      <c r="A124" s="4">
        <v>41445</v>
      </c>
      <c r="B124" s="2">
        <v>0</v>
      </c>
      <c r="C124" s="2">
        <v>0</v>
      </c>
    </row>
    <row r="125" spans="1:16" x14ac:dyDescent="0.25">
      <c r="A125" s="4">
        <v>41454</v>
      </c>
      <c r="B125" s="2">
        <v>0</v>
      </c>
      <c r="C125" s="2">
        <v>0</v>
      </c>
    </row>
    <row r="126" spans="1:16" x14ac:dyDescent="0.25">
      <c r="A126" s="4">
        <v>41460</v>
      </c>
      <c r="B126" s="2">
        <v>0</v>
      </c>
      <c r="C126" s="2">
        <v>0</v>
      </c>
    </row>
    <row r="127" spans="1:16" x14ac:dyDescent="0.25">
      <c r="A127" s="4">
        <v>41385</v>
      </c>
      <c r="B127" s="2">
        <v>0</v>
      </c>
      <c r="C127" s="2">
        <v>0</v>
      </c>
    </row>
    <row r="128" spans="1:16" x14ac:dyDescent="0.25">
      <c r="A128" s="4">
        <v>41389</v>
      </c>
      <c r="B128" s="2">
        <v>0</v>
      </c>
      <c r="C128" s="2">
        <v>0</v>
      </c>
    </row>
    <row r="129" spans="1:3" x14ac:dyDescent="0.25">
      <c r="A129" s="4">
        <v>41392</v>
      </c>
      <c r="B129" s="2">
        <v>0</v>
      </c>
      <c r="C129" s="2">
        <v>0</v>
      </c>
    </row>
    <row r="130" spans="1:3" x14ac:dyDescent="0.25">
      <c r="A130" s="4">
        <v>41401</v>
      </c>
      <c r="B130" s="2">
        <v>8.7591977503713654</v>
      </c>
      <c r="C130" s="2">
        <v>5.8141305318250662</v>
      </c>
    </row>
    <row r="131" spans="1:3" x14ac:dyDescent="0.25">
      <c r="A131" s="4">
        <v>41402</v>
      </c>
      <c r="B131" s="2">
        <v>10.576355492237692</v>
      </c>
      <c r="C131" s="2">
        <v>6.2045577625686903</v>
      </c>
    </row>
    <row r="132" spans="1:3" x14ac:dyDescent="0.25">
      <c r="A132" s="4">
        <v>41408</v>
      </c>
      <c r="B132" s="2">
        <v>9.8620403626219542</v>
      </c>
      <c r="C132" s="2">
        <v>5.6094717951849598</v>
      </c>
    </row>
    <row r="133" spans="1:3" x14ac:dyDescent="0.25">
      <c r="A133" s="4">
        <v>41411</v>
      </c>
      <c r="B133" s="2">
        <v>9.6883741729171824</v>
      </c>
      <c r="C133" s="2">
        <v>1.3862943611198906</v>
      </c>
    </row>
    <row r="134" spans="1:3" x14ac:dyDescent="0.25">
      <c r="A134" s="4">
        <v>41416</v>
      </c>
      <c r="B134" s="2">
        <v>6.5395859556176692</v>
      </c>
      <c r="C134" s="2">
        <v>3.713572066704308</v>
      </c>
    </row>
    <row r="135" spans="1:3" x14ac:dyDescent="0.25">
      <c r="A135" s="4">
        <v>41419</v>
      </c>
      <c r="B135" s="2">
        <v>6.2245584292753602</v>
      </c>
      <c r="C135" s="2">
        <v>2.7080502011022101</v>
      </c>
    </row>
    <row r="136" spans="1:3" x14ac:dyDescent="0.25">
      <c r="A136" s="4">
        <v>41420</v>
      </c>
      <c r="B136" s="2">
        <v>7.9490914998305167</v>
      </c>
      <c r="C136" s="2">
        <v>3.2188758248682006</v>
      </c>
    </row>
    <row r="137" spans="1:3" x14ac:dyDescent="0.25">
      <c r="A137" s="4">
        <v>41426</v>
      </c>
      <c r="B137" s="2">
        <v>3.4339872044851463</v>
      </c>
      <c r="C137" s="2">
        <v>2.1972245773362196</v>
      </c>
    </row>
    <row r="138" spans="1:3" x14ac:dyDescent="0.25">
      <c r="A138" s="4">
        <v>41427</v>
      </c>
      <c r="B138" s="2">
        <v>7.3714892952142774</v>
      </c>
      <c r="C138" s="2">
        <v>0</v>
      </c>
    </row>
    <row r="139" spans="1:3" x14ac:dyDescent="0.25">
      <c r="A139" s="4">
        <v>41432</v>
      </c>
      <c r="B139" s="2">
        <v>2.3025850929940459</v>
      </c>
      <c r="C139" s="2">
        <v>0</v>
      </c>
    </row>
    <row r="140" spans="1:3" x14ac:dyDescent="0.25">
      <c r="A140" s="4">
        <v>41433</v>
      </c>
      <c r="B140" s="2">
        <v>0</v>
      </c>
      <c r="C140" s="2">
        <v>0</v>
      </c>
    </row>
    <row r="141" spans="1:3" x14ac:dyDescent="0.25">
      <c r="A141" s="4">
        <v>41437</v>
      </c>
      <c r="B141" s="2">
        <v>0</v>
      </c>
      <c r="C141" s="2">
        <v>0</v>
      </c>
    </row>
    <row r="142" spans="1:3" x14ac:dyDescent="0.25">
      <c r="A142" s="4">
        <v>41439</v>
      </c>
      <c r="B142" s="2">
        <v>0</v>
      </c>
      <c r="C142" s="2">
        <v>0</v>
      </c>
    </row>
    <row r="143" spans="1:3" x14ac:dyDescent="0.25">
      <c r="A143" s="4">
        <v>41445</v>
      </c>
      <c r="B143" s="2">
        <v>0</v>
      </c>
      <c r="C143" s="2">
        <v>0</v>
      </c>
    </row>
    <row r="144" spans="1:3" x14ac:dyDescent="0.25">
      <c r="A144" s="4">
        <v>41453</v>
      </c>
      <c r="B144" s="2">
        <v>0</v>
      </c>
      <c r="C144" s="2">
        <v>0</v>
      </c>
    </row>
    <row r="145" spans="1:3" x14ac:dyDescent="0.25">
      <c r="A145" s="4">
        <v>41454</v>
      </c>
      <c r="B145" s="2">
        <v>0</v>
      </c>
      <c r="C145" s="2">
        <v>0</v>
      </c>
    </row>
    <row r="146" spans="1:3" x14ac:dyDescent="0.25">
      <c r="A146" s="4">
        <v>41460</v>
      </c>
      <c r="B146" s="2">
        <v>0</v>
      </c>
      <c r="C146" s="2">
        <v>0</v>
      </c>
    </row>
    <row r="147" spans="1:3" x14ac:dyDescent="0.25">
      <c r="A147" s="4">
        <v>41381</v>
      </c>
      <c r="B147" s="2">
        <v>0</v>
      </c>
      <c r="C147" s="2">
        <v>0</v>
      </c>
    </row>
    <row r="148" spans="1:3" x14ac:dyDescent="0.25">
      <c r="A148" s="4">
        <v>41385</v>
      </c>
      <c r="B148" s="2">
        <v>0</v>
      </c>
      <c r="C148" s="2">
        <v>0</v>
      </c>
    </row>
    <row r="149" spans="1:3" x14ac:dyDescent="0.25">
      <c r="A149" s="4">
        <v>41389</v>
      </c>
      <c r="B149" s="2">
        <v>0</v>
      </c>
      <c r="C149" s="2">
        <v>0</v>
      </c>
    </row>
    <row r="150" spans="1:3" x14ac:dyDescent="0.25">
      <c r="A150" s="4">
        <v>41392</v>
      </c>
      <c r="B150" s="2">
        <v>0</v>
      </c>
      <c r="C150" s="2">
        <v>0</v>
      </c>
    </row>
    <row r="151" spans="1:3" x14ac:dyDescent="0.25">
      <c r="A151" s="4">
        <v>41396</v>
      </c>
      <c r="B151" s="2">
        <v>3.5553480614894135</v>
      </c>
      <c r="C151" s="2">
        <v>0</v>
      </c>
    </row>
    <row r="152" spans="1:3" x14ac:dyDescent="0.25">
      <c r="A152" s="4">
        <v>41401</v>
      </c>
      <c r="B152" s="2">
        <v>9.9789196476519813</v>
      </c>
      <c r="C152" s="2">
        <v>4.1108738641733114</v>
      </c>
    </row>
    <row r="153" spans="1:3" x14ac:dyDescent="0.25">
      <c r="A153" s="4">
        <v>41402</v>
      </c>
      <c r="B153" s="2">
        <v>10.204480639047581</v>
      </c>
      <c r="C153" s="2">
        <v>5.4930614433405482</v>
      </c>
    </row>
    <row r="154" spans="1:3" x14ac:dyDescent="0.25">
      <c r="A154" s="4">
        <v>41408</v>
      </c>
      <c r="B154" s="2">
        <v>10.536194469284657</v>
      </c>
      <c r="C154" s="2">
        <v>5.8435444170313602</v>
      </c>
    </row>
    <row r="155" spans="1:3" x14ac:dyDescent="0.25">
      <c r="A155" s="4">
        <v>41411</v>
      </c>
      <c r="B155" s="2">
        <v>8.8014694707331849</v>
      </c>
      <c r="C155" s="2">
        <v>2.0794415416798357</v>
      </c>
    </row>
    <row r="156" spans="1:3" x14ac:dyDescent="0.25">
      <c r="A156" s="4">
        <v>41419</v>
      </c>
      <c r="B156" s="2">
        <v>7.217443431696533</v>
      </c>
      <c r="C156" s="2">
        <v>1.791759469228055</v>
      </c>
    </row>
    <row r="157" spans="1:3" x14ac:dyDescent="0.25">
      <c r="A157" s="4">
        <v>41420</v>
      </c>
      <c r="B157" s="2">
        <v>4.6821312271242199</v>
      </c>
      <c r="C157" s="2">
        <v>0</v>
      </c>
    </row>
    <row r="158" spans="1:3" x14ac:dyDescent="0.25">
      <c r="A158" s="4">
        <v>41427</v>
      </c>
      <c r="B158" s="2">
        <v>3.044522437723423</v>
      </c>
      <c r="C158" s="2">
        <v>0</v>
      </c>
    </row>
    <row r="159" spans="1:3" x14ac:dyDescent="0.25">
      <c r="A159" s="4">
        <v>41432</v>
      </c>
      <c r="B159" s="2">
        <v>4.1743872698956368</v>
      </c>
      <c r="C159" s="2">
        <v>0</v>
      </c>
    </row>
    <row r="160" spans="1:3" x14ac:dyDescent="0.25">
      <c r="A160" s="4">
        <v>41433</v>
      </c>
      <c r="B160" s="2">
        <v>3.5553480614894135</v>
      </c>
      <c r="C160" s="2">
        <v>0</v>
      </c>
    </row>
    <row r="161" spans="1:3" x14ac:dyDescent="0.25">
      <c r="A161" s="4">
        <v>41437</v>
      </c>
      <c r="B161" s="2">
        <v>0</v>
      </c>
      <c r="C161" s="2">
        <v>0</v>
      </c>
    </row>
    <row r="162" spans="1:3" x14ac:dyDescent="0.25">
      <c r="A162" s="4">
        <v>41439</v>
      </c>
      <c r="B162" s="2">
        <v>0</v>
      </c>
      <c r="C162" s="2">
        <v>0</v>
      </c>
    </row>
    <row r="163" spans="1:3" x14ac:dyDescent="0.25">
      <c r="A163" s="4">
        <v>41444</v>
      </c>
      <c r="B163" s="2">
        <v>0</v>
      </c>
      <c r="C163" s="2">
        <v>0</v>
      </c>
    </row>
    <row r="164" spans="1:3" x14ac:dyDescent="0.25">
      <c r="A164" s="4">
        <v>41445</v>
      </c>
      <c r="B164" s="2">
        <v>0</v>
      </c>
      <c r="C164" s="2">
        <v>0</v>
      </c>
    </row>
    <row r="165" spans="1:3" x14ac:dyDescent="0.25">
      <c r="A165" s="4">
        <v>41453</v>
      </c>
      <c r="B165" s="2">
        <v>0</v>
      </c>
      <c r="C165" s="2">
        <v>0</v>
      </c>
    </row>
    <row r="166" spans="1:3" x14ac:dyDescent="0.25">
      <c r="A166" s="4">
        <v>41454</v>
      </c>
      <c r="B166" s="2">
        <v>0</v>
      </c>
      <c r="C166" s="2">
        <v>0</v>
      </c>
    </row>
    <row r="167" spans="1:3" x14ac:dyDescent="0.25">
      <c r="A167" s="4">
        <v>41460</v>
      </c>
      <c r="B167" s="2">
        <v>0</v>
      </c>
      <c r="C167" s="2">
        <v>0</v>
      </c>
    </row>
  </sheetData>
  <hyperlinks>
    <hyperlink ref="J79" r:id="rId1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ln S. annulus graph</vt:lpstr>
      <vt:lpstr>ln S. johannseni graph</vt:lpstr>
      <vt:lpstr>ln S. meridionale graph</vt:lpstr>
      <vt:lpstr>S annulus-johannseni graph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andrewg</dc:creator>
  <cp:lastModifiedBy>Converse, Sarah</cp:lastModifiedBy>
  <dcterms:created xsi:type="dcterms:W3CDTF">2014-02-07T15:35:17Z</dcterms:created>
  <dcterms:modified xsi:type="dcterms:W3CDTF">2016-07-28T14:31:55Z</dcterms:modified>
</cp:coreProperties>
</file>