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MATH 365/365 Homework/"/>
    </mc:Choice>
  </mc:AlternateContent>
  <xr:revisionPtr revIDLastSave="0" documentId="13_ncr:1_{75FA8FA1-375D-DA4E-B756-9411139BBBAF}" xr6:coauthVersionLast="28" xr6:coauthVersionMax="28" xr10:uidLastSave="{00000000-0000-0000-0000-000000000000}"/>
  <bookViews>
    <workbookView xWindow="0" yWindow="460" windowWidth="25600" windowHeight="14440" activeTab="3" xr2:uid="{15A279AB-D874-B242-BA4B-48EA0146C8FA}"/>
  </bookViews>
  <sheets>
    <sheet name="All Data" sheetId="1" r:id="rId1"/>
    <sheet name="Log Model" sheetId="2" r:id="rId2"/>
    <sheet name="Power Model" sheetId="3" r:id="rId3"/>
    <sheet name="Exponential Model" sheetId="4" r:id="rId4"/>
  </sheets>
  <definedNames>
    <definedName name="_xlchart.v1.0" hidden="1">'Power Model'!$A$28:$A$33</definedName>
    <definedName name="_xlchart.v1.1" hidden="1">'Power Model'!$B$28:$B$33</definedName>
    <definedName name="_xlchart.v1.2" hidden="1">'Power Model'!$C$28:$C$33</definedName>
    <definedName name="_xlchart.v1.3" hidden="1">'Power Model'!$A$28:$A$33</definedName>
    <definedName name="_xlchart.v1.4" hidden="1">'Power Model'!$B$28:$B$33</definedName>
    <definedName name="_xlchart.v1.5" hidden="1">'Power Model'!$C$28:$C$33</definedName>
    <definedName name="_xlchart.v1.6" hidden="1">'Power Model'!$A$28:$A$33</definedName>
    <definedName name="_xlchart.v1.7" hidden="1">'Power Model'!$B$28:$B$33</definedName>
    <definedName name="_xlchart.v1.8" hidden="1">'Power Model'!$C$28:$C$33</definedName>
    <definedName name="_xlnm.Print_Area" localSheetId="0">'All Data'!$A$1:$AB$43</definedName>
    <definedName name="_xlnm.Print_Area" localSheetId="1">'Log Model'!$A$1:$N$44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C6" i="1"/>
  <c r="E6" i="1" s="1"/>
  <c r="D6" i="1"/>
  <c r="F6" i="1"/>
  <c r="G6" i="1"/>
  <c r="C7" i="1"/>
  <c r="E7" i="1" s="1"/>
  <c r="D7" i="1"/>
  <c r="F7" i="1"/>
  <c r="G7" i="1"/>
  <c r="C8" i="1"/>
  <c r="D8" i="1"/>
  <c r="E8" i="1"/>
  <c r="F8" i="1"/>
  <c r="G8" i="1"/>
  <c r="C9" i="1"/>
  <c r="D9" i="1"/>
  <c r="E9" i="1"/>
  <c r="F9" i="1"/>
  <c r="G9" i="1"/>
  <c r="D29" i="3"/>
  <c r="D30" i="3"/>
  <c r="D31" i="3"/>
  <c r="D32" i="3"/>
  <c r="D33" i="3"/>
  <c r="D28" i="3"/>
  <c r="C29" i="3"/>
  <c r="C30" i="3"/>
  <c r="C31" i="3"/>
  <c r="C32" i="3"/>
  <c r="C33" i="3"/>
  <c r="C28" i="3"/>
  <c r="B24" i="3"/>
  <c r="E7" i="3"/>
  <c r="D7" i="3"/>
  <c r="E6" i="3"/>
  <c r="D6" i="3"/>
  <c r="E5" i="3"/>
  <c r="D5" i="3"/>
  <c r="E4" i="3"/>
  <c r="D4" i="3"/>
  <c r="E3" i="3"/>
  <c r="D3" i="3"/>
  <c r="E2" i="3"/>
  <c r="D2" i="3"/>
  <c r="D30" i="4"/>
  <c r="D31" i="4"/>
  <c r="C28" i="4"/>
  <c r="D28" i="4" s="1"/>
  <c r="C29" i="4"/>
  <c r="D29" i="4" s="1"/>
  <c r="C30" i="4"/>
  <c r="C31" i="4"/>
  <c r="C32" i="4"/>
  <c r="D32" i="4" s="1"/>
  <c r="C27" i="4"/>
  <c r="D27" i="4" s="1"/>
  <c r="D7" i="4"/>
  <c r="D6" i="4"/>
  <c r="D5" i="4"/>
  <c r="D4" i="4"/>
  <c r="D3" i="4"/>
  <c r="D2" i="4"/>
  <c r="B23" i="4"/>
  <c r="D39" i="2"/>
  <c r="E39" i="2" s="1"/>
  <c r="D40" i="2"/>
  <c r="E40" i="2" s="1"/>
  <c r="D41" i="2"/>
  <c r="E41" i="2" s="1"/>
  <c r="D42" i="2"/>
  <c r="E42" i="2" s="1"/>
  <c r="D43" i="2"/>
  <c r="E43" i="2" s="1"/>
  <c r="D38" i="2"/>
  <c r="E38" i="2" s="1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<sst xmlns="http://schemas.openxmlformats.org/spreadsheetml/2006/main" count="64" uniqueCount="41">
  <si>
    <t>Exercise 3.2.3</t>
  </si>
  <si>
    <t>x</t>
  </si>
  <si>
    <t>y</t>
  </si>
  <si>
    <t>Part 1</t>
  </si>
  <si>
    <t>a)</t>
  </si>
  <si>
    <t>ln(x)</t>
  </si>
  <si>
    <t>ln(y)</t>
  </si>
  <si>
    <t>b)</t>
  </si>
  <si>
    <t>y=ax^b</t>
  </si>
  <si>
    <t>c)</t>
  </si>
  <si>
    <t>Power Model</t>
  </si>
  <si>
    <t>Exponential Model</t>
  </si>
  <si>
    <t>Logarithmic Model</t>
  </si>
  <si>
    <t>From the graphs created on the following pages, the model that best predicts</t>
  </si>
  <si>
    <t>the behavior of the data is the exponential model. This is evident from the PRE</t>
  </si>
  <si>
    <t>which can be seen above in the table.</t>
  </si>
  <si>
    <t>y=a+b*ln(x)</t>
  </si>
  <si>
    <t xml:space="preserve">This data is not considered to be linear. The moel will most likely </t>
  </si>
  <si>
    <t>fail here.</t>
  </si>
  <si>
    <t>Model :</t>
  </si>
  <si>
    <t>y=-3.9537+14.07*ln(x)</t>
  </si>
  <si>
    <t>Model</t>
  </si>
  <si>
    <t>PRE</t>
  </si>
  <si>
    <t>As seen above, this model does not do a good job corobartind data.</t>
  </si>
  <si>
    <t>y=a*EXP(bx)</t>
  </si>
  <si>
    <t>The data here is linear and will most likely do a good job modeling</t>
  </si>
  <si>
    <t>ln(a)=</t>
  </si>
  <si>
    <t>a=</t>
  </si>
  <si>
    <t>ln(y)=ln(a)+b*x</t>
  </si>
  <si>
    <t>b=</t>
  </si>
  <si>
    <t xml:space="preserve">Model: </t>
  </si>
  <si>
    <t>y=(0.8608)*EXP(0.6037*x)</t>
  </si>
  <si>
    <t xml:space="preserve">This model does a good job and has low enough PRE's to say this model does a good job </t>
  </si>
  <si>
    <t>with corroborating the data.</t>
  </si>
  <si>
    <t>ln(y)=ln(a)+b*ln(x)</t>
  </si>
  <si>
    <t xml:space="preserve">This transformed data looks a little bit linear, so it might do a good job with </t>
  </si>
  <si>
    <t>making a model for this data.</t>
  </si>
  <si>
    <t>Model:</t>
  </si>
  <si>
    <t>y=(1.1685)*x^(1.6483)</t>
  </si>
  <si>
    <t xml:space="preserve">This data seems to somewhat corroborate the data. But does not </t>
  </si>
  <si>
    <t>do as good of a job as the exponential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</si>
</sst>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7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'All Data'!$B$4:$B$9</c:f>
              <c:numCache>
                <c:formatCode>General</c:formatCode>
                <c:ptCount val="6"/>
                <c:pt idx="0">
                  <c:v>1.66</c:v>
                </c:pt>
                <c:pt idx="1">
                  <c:v>2.41</c:v>
                </c:pt>
                <c:pt idx="2">
                  <c:v>6.04</c:v>
                </c:pt>
                <c:pt idx="3">
                  <c:v>9.89</c:v>
                </c:pt>
                <c:pt idx="4">
                  <c:v>17.309999999999999</c:v>
                </c:pt>
                <c:pt idx="5">
                  <c:v>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4-4441-9988-BA051DCB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93055"/>
        <c:axId val="1089770303"/>
      </c:scatterChart>
      <c:valAx>
        <c:axId val="108989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70303"/>
        <c:crosses val="autoZero"/>
        <c:crossBetween val="midCat"/>
      </c:valAx>
      <c:valAx>
        <c:axId val="1089770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 Logarithmic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71609798775152"/>
                  <c:y val="-0.10981905670882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Data'!$C$4:$C$9</c:f>
              <c:numCache>
                <c:formatCode>0.00</c:formatCode>
                <c:ptCount val="6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</c:numCache>
            </c:numRef>
          </c:xVal>
          <c:yVal>
            <c:numRef>
              <c:f>'All Data'!$B$4:$B$9</c:f>
              <c:numCache>
                <c:formatCode>General</c:formatCode>
                <c:ptCount val="6"/>
                <c:pt idx="0">
                  <c:v>1.66</c:v>
                </c:pt>
                <c:pt idx="1">
                  <c:v>2.41</c:v>
                </c:pt>
                <c:pt idx="2">
                  <c:v>6.04</c:v>
                </c:pt>
                <c:pt idx="3">
                  <c:v>9.89</c:v>
                </c:pt>
                <c:pt idx="4">
                  <c:v>17.309999999999999</c:v>
                </c:pt>
                <c:pt idx="5">
                  <c:v>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1-FC4F-92BE-24EFEC11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2896"/>
        <c:axId val="637563584"/>
      </c:scatterChart>
      <c:valAx>
        <c:axId val="64595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ln(x)-Values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63584"/>
        <c:crosses val="autoZero"/>
        <c:crossBetween val="midCat"/>
      </c:valAx>
      <c:valAx>
        <c:axId val="63756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Data vs.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Log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Model'!$B$38:$B$43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'Log Model'!$D$38:$D$43</c:f>
              <c:numCache>
                <c:formatCode>0.00</c:formatCode>
                <c:ptCount val="6"/>
                <c:pt idx="0">
                  <c:v>-3.9537</c:v>
                </c:pt>
                <c:pt idx="1">
                  <c:v>5.7988808304784314</c:v>
                </c:pt>
                <c:pt idx="2">
                  <c:v>11.503774901560305</c:v>
                </c:pt>
                <c:pt idx="3">
                  <c:v>15.551461660956862</c:v>
                </c:pt>
                <c:pt idx="4">
                  <c:v>18.691091427947789</c:v>
                </c:pt>
                <c:pt idx="5">
                  <c:v>21.256355732038731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BF-BB4C-920E-3D7580E2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9999"/>
        <c:axId val="2097551039"/>
      </c:scatterChar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Model'!$B$38:$B$43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'Log Model'!$C$38:$C$43</c:f>
              <c:numCache>
                <c:formatCode>General</c:formatCode>
                <c:ptCount val="6"/>
                <c:pt idx="0">
                  <c:v>1.66</c:v>
                </c:pt>
                <c:pt idx="1">
                  <c:v>2.41</c:v>
                </c:pt>
                <c:pt idx="2">
                  <c:v>6.04</c:v>
                </c:pt>
                <c:pt idx="3">
                  <c:v>9.89</c:v>
                </c:pt>
                <c:pt idx="4">
                  <c:v>17.309999999999999</c:v>
                </c:pt>
                <c:pt idx="5">
                  <c:v>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F-BB4C-920E-3D7580E2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9999"/>
        <c:axId val="2097551039"/>
      </c:scatterChart>
      <c:valAx>
        <c:axId val="209778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51039"/>
        <c:crosses val="autoZero"/>
        <c:crossBetween val="midCat"/>
      </c:valAx>
      <c:valAx>
        <c:axId val="209755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 Power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880796150481187E-2"/>
                  <c:y val="-4.1922207640711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Data'!$C$4:$C$9</c:f>
              <c:numCache>
                <c:formatCode>0.00</c:formatCode>
                <c:ptCount val="6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</c:numCache>
            </c:numRef>
          </c:xVal>
          <c:yVal>
            <c:numRef>
              <c:f>'All Data'!$D$4:$D$9</c:f>
              <c:numCache>
                <c:formatCode>0.00</c:formatCode>
                <c:ptCount val="6"/>
                <c:pt idx="0">
                  <c:v>0.50681760236845186</c:v>
                </c:pt>
                <c:pt idx="1">
                  <c:v>0.87962674750256364</c:v>
                </c:pt>
                <c:pt idx="2">
                  <c:v>1.7984040119467235</c:v>
                </c:pt>
                <c:pt idx="3">
                  <c:v>2.2915241456346207</c:v>
                </c:pt>
                <c:pt idx="4">
                  <c:v>2.851284369188118</c:v>
                </c:pt>
                <c:pt idx="5">
                  <c:v>3.4512565815348921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6-A84B-B935-E8B9BF65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36192"/>
        <c:axId val="649938704"/>
      </c:scatterChart>
      <c:valAx>
        <c:axId val="6494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ln(x)-Values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8704"/>
        <c:crosses val="autoZero"/>
        <c:crossBetween val="midCat"/>
      </c:valAx>
      <c:valAx>
        <c:axId val="64993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ln(y)-Values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Data and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Power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Model'!$A$28:$A$33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'Power Model'!$C$28:$C$33</c:f>
              <c:numCache>
                <c:formatCode>0.00</c:formatCode>
                <c:ptCount val="6"/>
                <c:pt idx="0">
                  <c:v>1.1685000000000001</c:v>
                </c:pt>
                <c:pt idx="1">
                  <c:v>3.6628274361680435</c:v>
                </c:pt>
                <c:pt idx="2">
                  <c:v>7.1460768256812406</c:v>
                </c:pt>
                <c:pt idx="3">
                  <c:v>11.481647263282294</c:v>
                </c:pt>
                <c:pt idx="4">
                  <c:v>16.58597379468624</c:v>
                </c:pt>
                <c:pt idx="5">
                  <c:v>22.400381906777827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6-EA41-BBCE-79A80F51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29823"/>
        <c:axId val="2099558751"/>
      </c:scatterChar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Model'!$A$28:$A$33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'Power Model'!$B$28:$B$33</c:f>
              <c:numCache>
                <c:formatCode>General</c:formatCode>
                <c:ptCount val="6"/>
                <c:pt idx="0">
                  <c:v>1.66</c:v>
                </c:pt>
                <c:pt idx="1">
                  <c:v>2.41</c:v>
                </c:pt>
                <c:pt idx="2">
                  <c:v>6.04</c:v>
                </c:pt>
                <c:pt idx="3">
                  <c:v>9.89</c:v>
                </c:pt>
                <c:pt idx="4">
                  <c:v>17.309999999999999</c:v>
                </c:pt>
                <c:pt idx="5">
                  <c:v>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6-EA41-BBCE-79A80F51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929823"/>
        <c:axId val="2099558751"/>
      </c:scatterChart>
      <c:valAx>
        <c:axId val="20859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58751"/>
        <c:crosses val="autoZero"/>
        <c:crossBetween val="midCat"/>
      </c:valAx>
      <c:valAx>
        <c:axId val="2099558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2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 Exponential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799212598425196E-2"/>
                  <c:y val="-2.7022820064158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240786307961512"/>
                  <c:y val="5.50555555555555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'All Data'!$D$4:$D$9</c:f>
              <c:numCache>
                <c:formatCode>0.00</c:formatCode>
                <c:ptCount val="6"/>
                <c:pt idx="0">
                  <c:v>0.50681760236845186</c:v>
                </c:pt>
                <c:pt idx="1">
                  <c:v>0.87962674750256364</c:v>
                </c:pt>
                <c:pt idx="2">
                  <c:v>1.7984040119467235</c:v>
                </c:pt>
                <c:pt idx="3">
                  <c:v>2.2915241456346207</c:v>
                </c:pt>
                <c:pt idx="4">
                  <c:v>2.851284369188118</c:v>
                </c:pt>
                <c:pt idx="5">
                  <c:v>3.4512565815348921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ED-7945-9FCD-54448D2A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15007"/>
        <c:axId val="930917903"/>
      </c:scatterChart>
      <c:valAx>
        <c:axId val="93111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17903"/>
        <c:crosses val="autoZero"/>
        <c:crossBetween val="midCat"/>
      </c:valAx>
      <c:valAx>
        <c:axId val="93091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ln(y)-Values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1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Data and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EXP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'Exponential Model'!$A$27:$A$32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'Exponential Model'!$C$27:$C$32</c:f>
              <c:numCache>
                <c:formatCode>0.00</c:formatCode>
                <c:ptCount val="6"/>
                <c:pt idx="0">
                  <c:v>1.5742939883689326</c:v>
                </c:pt>
                <c:pt idx="1">
                  <c:v>2.8791839705094802</c:v>
                </c:pt>
                <c:pt idx="2">
                  <c:v>5.2656621935191321</c:v>
                </c:pt>
                <c:pt idx="3">
                  <c:v>9.6302280855468574</c:v>
                </c:pt>
                <c:pt idx="4">
                  <c:v>17.612465359779357</c:v>
                </c:pt>
                <c:pt idx="5">
                  <c:v>32.210964609963654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F1-4540-A6CC-9FF976F1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3103"/>
        <c:axId val="2088183663"/>
      </c:scatterChar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Model'!$A$27:$A$32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'Exponential Model'!$B$27:$B$32</c:f>
              <c:numCache>
                <c:formatCode>General</c:formatCode>
                <c:ptCount val="6"/>
                <c:pt idx="0">
                  <c:v>1.66</c:v>
                </c:pt>
                <c:pt idx="1">
                  <c:v>2.41</c:v>
                </c:pt>
                <c:pt idx="2">
                  <c:v>6.04</c:v>
                </c:pt>
                <c:pt idx="3">
                  <c:v>9.89</c:v>
                </c:pt>
                <c:pt idx="4">
                  <c:v>17.309999999999999</c:v>
                </c:pt>
                <c:pt idx="5">
                  <c:v>31.54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1-4540-A6CC-9FF976F1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3103"/>
        <c:axId val="2088183663"/>
      </c:scatterChart>
      <c:valAx>
        <c:axId val="208052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83663"/>
        <c:crosses val="autoZero"/>
        <c:crossBetween val="midCat"/>
      </c:valAx>
      <c:valAx>
        <c:axId val="2088183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2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510117</xdr:colOff>
      <xdr:row>9</xdr:row>
      <xdr:rowOff>112183</xdr:rowOff>
    </xdr:from>
    <xdr:to>
      <xdr:col>6</xdr:col>
      <xdr:colOff>129117</xdr:colOff>
      <xdr:row>22</xdr:row>
      <xdr:rowOff>103717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7ACE0E-45CF-1F44-9F6B-675329AD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12700</xdr:rowOff>
    </xdr:from>
    <xdr:to>
      <xdr:col>4</xdr:col>
      <xdr:colOff>584200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4B0FC1-CE0E-4842-AEBB-22C94239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24</xdr:row>
      <xdr:rowOff>57150</xdr:rowOff>
    </xdr:from>
    <xdr:to>
      <xdr:col>5</xdr:col>
      <xdr:colOff>260350</xdr:colOff>
      <xdr:row>35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AF6EA-1D4A-684E-93FB-426EB8F9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7</xdr:row>
      <xdr:rowOff>88900</xdr:rowOff>
    </xdr:from>
    <xdr:to>
      <xdr:col>4</xdr:col>
      <xdr:colOff>723900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5E92F-0392-FB46-BF57-50B99220F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412750</xdr:colOff>
      <xdr:row>33</xdr:row>
      <xdr:rowOff>57150</xdr:rowOff>
    </xdr:from>
    <xdr:to>
      <xdr:col>4</xdr:col>
      <xdr:colOff>768350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1DD69E-79EC-0640-9862-58D95F09D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7</xdr:row>
      <xdr:rowOff>88900</xdr:rowOff>
    </xdr:from>
    <xdr:to>
      <xdr:col>4</xdr:col>
      <xdr:colOff>749300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A5D58-D645-8A47-BC6F-EF2FAB66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32</xdr:row>
      <xdr:rowOff>44450</xdr:rowOff>
    </xdr:from>
    <xdr:to>
      <xdr:col>4</xdr:col>
      <xdr:colOff>615950</xdr:colOff>
      <xdr:row>43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71236A-6435-204E-8017-D2F8B546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D2F4-8EB2-1F43-87CB-DC40A8B6B33E}">
  <dimension ref="A1:G34"/>
  <sheetViews>
    <sheetView topLeftCell="A13" zoomScaleNormal="100" workbookViewId="0">
      <selection activeCell="I15" sqref="I15"/>
    </sheetView>
  </sheetViews>
  <sheetFormatPr baseColWidth="10" defaultRowHeight="16"/>
  <sheetData>
    <row r="1" spans="1:7">
      <c r="A1" t="s">
        <v>0</v>
      </c>
    </row>
    <row r="2" spans="1:7">
      <c r="A2" t="s">
        <v>3</v>
      </c>
    </row>
    <row r="3" spans="1:7">
      <c r="A3" s="1" t="s">
        <v>1</v>
      </c>
      <c r="B3" s="1" t="s">
        <v>2</v>
      </c>
      <c r="C3" s="1" t="s">
        <v>5</v>
      </c>
      <c r="D3" s="4" t="s">
        <v>6</v>
      </c>
      <c r="E3" s="6" t="s">
        <v>12</v>
      </c>
      <c r="F3" s="5" t="s">
        <v>10</v>
      </c>
      <c r="G3" s="6" t="s">
        <v>11</v>
      </c>
    </row>
    <row r="4" spans="1:7">
      <c r="A4" s="2">
        <v>1</v>
      </c>
      <c r="B4" s="2">
        <v>1.66</v>
      </c>
      <c r="C4" s="3">
        <f>LN(A4)</f>
        <v>0</v>
      </c>
      <c r="D4" s="3">
        <f>LN(B4)</f>
        <v>0.50681760236845186</v>
      </c>
      <c r="E4" s="3">
        <f>1.66+1.082*C4</f>
        <v>1.66</v>
      </c>
      <c r="F4" s="3">
        <f t="shared" ref="F4:F9" si="0">(1.1708)*A4^(1.6483)</f>
        <v>1.1708000000000001</v>
      </c>
      <c r="G4" s="3">
        <f t="shared" ref="G4:G9" si="1">0.8608*EXP(0.6037*A4)</f>
        <v>1.5742939883689326</v>
      </c>
    </row>
    <row r="5" spans="1:7">
      <c r="A5" s="2">
        <v>2</v>
      </c>
      <c r="B5" s="2">
        <v>2.41</v>
      </c>
      <c r="C5" s="3">
        <f>LN(A5)</f>
        <v>0.69314718055994529</v>
      </c>
      <c r="D5" s="3">
        <f t="shared" ref="D5:D9" si="2">LN(B5)</f>
        <v>0.87962674750256364</v>
      </c>
      <c r="E5" s="3">
        <f t="shared" ref="E5:E9" si="3">1.66+1.082*C5</f>
        <v>2.4099852493658607</v>
      </c>
      <c r="F5" s="3">
        <f t="shared" si="0"/>
        <v>3.6700371093415023</v>
      </c>
      <c r="G5" s="3">
        <f t="shared" si="1"/>
        <v>2.8791839705094802</v>
      </c>
    </row>
    <row r="6" spans="1:7">
      <c r="A6" s="2">
        <v>3</v>
      </c>
      <c r="B6" s="2">
        <v>6.04</v>
      </c>
      <c r="C6" s="3">
        <f>LN(A6)</f>
        <v>1.0986122886681098</v>
      </c>
      <c r="D6" s="3">
        <f t="shared" si="2"/>
        <v>1.7984040119467235</v>
      </c>
      <c r="E6" s="3">
        <f t="shared" si="3"/>
        <v>2.848698496338895</v>
      </c>
      <c r="F6" s="3">
        <f t="shared" si="0"/>
        <v>7.1601427021887858</v>
      </c>
      <c r="G6" s="3">
        <f t="shared" si="1"/>
        <v>5.2656621935191321</v>
      </c>
    </row>
    <row r="7" spans="1:7">
      <c r="A7" s="2">
        <v>4</v>
      </c>
      <c r="B7" s="2">
        <v>9.89</v>
      </c>
      <c r="C7" s="3">
        <f>LN(A7)</f>
        <v>1.3862943611198906</v>
      </c>
      <c r="D7" s="3">
        <f t="shared" si="2"/>
        <v>2.2915241456346207</v>
      </c>
      <c r="E7" s="3">
        <f t="shared" si="3"/>
        <v>3.1599704987317216</v>
      </c>
      <c r="F7" s="3">
        <f t="shared" si="0"/>
        <v>11.504246996877116</v>
      </c>
      <c r="G7" s="3">
        <f t="shared" si="1"/>
        <v>9.6302280855468574</v>
      </c>
    </row>
    <row r="8" spans="1:7">
      <c r="A8" s="2">
        <v>5</v>
      </c>
      <c r="B8" s="2">
        <v>17.309999999999999</v>
      </c>
      <c r="C8" s="3">
        <f>LN(A8)</f>
        <v>1.6094379124341003</v>
      </c>
      <c r="D8" s="3">
        <f t="shared" si="2"/>
        <v>2.851284369188118</v>
      </c>
      <c r="E8" s="3">
        <f t="shared" si="3"/>
        <v>3.4014118212536966</v>
      </c>
      <c r="F8" s="3">
        <f t="shared" si="0"/>
        <v>16.618620555257721</v>
      </c>
      <c r="G8" s="3">
        <f t="shared" si="1"/>
        <v>17.612465359779357</v>
      </c>
    </row>
    <row r="9" spans="1:7">
      <c r="A9" s="2">
        <v>6</v>
      </c>
      <c r="B9" s="2">
        <v>31.54</v>
      </c>
      <c r="C9" s="3">
        <f>LN(A9)</f>
        <v>1.791759469228055</v>
      </c>
      <c r="D9" s="3">
        <f t="shared" si="2"/>
        <v>3.4512565815348921</v>
      </c>
      <c r="E9" s="3">
        <f t="shared" si="3"/>
        <v>3.5986837457047556</v>
      </c>
      <c r="F9" s="3">
        <f t="shared" si="0"/>
        <v>22.444473373089838</v>
      </c>
      <c r="G9" s="3">
        <f t="shared" si="1"/>
        <v>32.210964609963654</v>
      </c>
    </row>
    <row r="10" spans="1:7">
      <c r="E10" s="8"/>
      <c r="F10" s="8"/>
      <c r="G10" s="8"/>
    </row>
    <row r="11" spans="1:7">
      <c r="E11" s="9"/>
      <c r="F11" s="9"/>
      <c r="G11" s="9"/>
    </row>
    <row r="12" spans="1:7">
      <c r="E12" s="9"/>
      <c r="F12" s="9"/>
      <c r="G12" s="9"/>
    </row>
    <row r="13" spans="1:7">
      <c r="E13" s="9"/>
      <c r="F13" s="9"/>
      <c r="G13" s="9"/>
    </row>
    <row r="14" spans="1:7">
      <c r="E14" s="9"/>
      <c r="F14" s="9"/>
      <c r="G14" s="9"/>
    </row>
    <row r="15" spans="1:7">
      <c r="E15" s="9"/>
      <c r="F15" s="9"/>
      <c r="G15" s="9"/>
    </row>
    <row r="16" spans="1:7">
      <c r="E16" s="9"/>
      <c r="F16" s="9"/>
      <c r="G16" s="9"/>
    </row>
    <row r="32" spans="1:1">
      <c r="A32" t="s">
        <v>13</v>
      </c>
    </row>
    <row r="33" spans="1:1">
      <c r="A33" t="s">
        <v>14</v>
      </c>
    </row>
    <row r="34" spans="1:1">
      <c r="A3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7289-B62F-4A4A-BD58-E324BC9A1E2E}">
  <dimension ref="A1:F44"/>
  <sheetViews>
    <sheetView zoomScaleNormal="100" workbookViewId="0">
      <selection activeCell="J14" sqref="J14"/>
    </sheetView>
  </sheetViews>
  <sheetFormatPr baseColWidth="10" defaultRowHeight="16"/>
  <sheetData>
    <row r="1" spans="1:6">
      <c r="A1" t="s">
        <v>4</v>
      </c>
      <c r="B1" s="1" t="s">
        <v>1</v>
      </c>
      <c r="C1" s="1" t="s">
        <v>2</v>
      </c>
      <c r="D1" s="1" t="s">
        <v>5</v>
      </c>
    </row>
    <row r="2" spans="1:6">
      <c r="B2" s="2">
        <v>1</v>
      </c>
      <c r="C2" s="2">
        <v>1.66</v>
      </c>
      <c r="D2" s="3">
        <f>LN(B2)</f>
        <v>0</v>
      </c>
    </row>
    <row r="3" spans="1:6">
      <c r="B3" s="2">
        <v>2</v>
      </c>
      <c r="C3" s="2">
        <v>2.41</v>
      </c>
      <c r="D3" s="3">
        <f>LN(B3)</f>
        <v>0.69314718055994529</v>
      </c>
    </row>
    <row r="4" spans="1:6">
      <c r="B4" s="2">
        <v>3</v>
      </c>
      <c r="C4" s="2">
        <v>6.04</v>
      </c>
      <c r="D4" s="3">
        <f>LN(B4)</f>
        <v>1.0986122886681098</v>
      </c>
    </row>
    <row r="5" spans="1:6">
      <c r="B5" s="2">
        <v>4</v>
      </c>
      <c r="C5" s="2">
        <v>9.89</v>
      </c>
      <c r="D5" s="3">
        <f>LN(B5)</f>
        <v>1.3862943611198906</v>
      </c>
    </row>
    <row r="6" spans="1:6">
      <c r="B6" s="2">
        <v>5</v>
      </c>
      <c r="C6" s="2">
        <v>17.309999999999999</v>
      </c>
      <c r="D6" s="3">
        <f>LN(B6)</f>
        <v>1.6094379124341003</v>
      </c>
    </row>
    <row r="7" spans="1:6">
      <c r="B7" s="2">
        <v>6</v>
      </c>
      <c r="C7" s="2">
        <v>31.54</v>
      </c>
      <c r="D7" s="3">
        <f>LN(B7)</f>
        <v>1.791759469228055</v>
      </c>
    </row>
    <row r="8" spans="1:6">
      <c r="D8" s="10"/>
    </row>
    <row r="9" spans="1:6">
      <c r="F9" t="s">
        <v>16</v>
      </c>
    </row>
    <row r="21" spans="1:2">
      <c r="A21" t="s">
        <v>17</v>
      </c>
    </row>
    <row r="22" spans="1:2">
      <c r="A22" t="s">
        <v>18</v>
      </c>
    </row>
    <row r="24" spans="1:2">
      <c r="A24" t="s">
        <v>19</v>
      </c>
      <c r="B24" t="s">
        <v>20</v>
      </c>
    </row>
    <row r="37" spans="1:5">
      <c r="B37" s="1" t="s">
        <v>1</v>
      </c>
      <c r="C37" s="1" t="s">
        <v>2</v>
      </c>
      <c r="D37" s="1" t="s">
        <v>21</v>
      </c>
      <c r="E37" s="4" t="s">
        <v>22</v>
      </c>
    </row>
    <row r="38" spans="1:5">
      <c r="B38" s="2">
        <v>1</v>
      </c>
      <c r="C38" s="2">
        <v>1.66</v>
      </c>
      <c r="D38" s="3">
        <f>-3.9537+14.07*LN(B38)</f>
        <v>-3.9537</v>
      </c>
      <c r="E38" s="3">
        <f>(C38-D38)/(C38)*100</f>
        <v>338.17469879518069</v>
      </c>
    </row>
    <row r="39" spans="1:5">
      <c r="B39" s="2">
        <v>2</v>
      </c>
      <c r="C39" s="2">
        <v>2.41</v>
      </c>
      <c r="D39" s="3">
        <f t="shared" ref="D39:D43" si="0">-3.9537+14.07*LN(B39)</f>
        <v>5.7988808304784314</v>
      </c>
      <c r="E39" s="3">
        <f t="shared" ref="E39:E43" si="1">(C39-D39)/(C39)*100</f>
        <v>-140.61746184557805</v>
      </c>
    </row>
    <row r="40" spans="1:5">
      <c r="B40" s="2">
        <v>3</v>
      </c>
      <c r="C40" s="2">
        <v>6.04</v>
      </c>
      <c r="D40" s="3">
        <f t="shared" si="0"/>
        <v>11.503774901560305</v>
      </c>
      <c r="E40" s="3">
        <f t="shared" si="1"/>
        <v>-90.459849363581213</v>
      </c>
    </row>
    <row r="41" spans="1:5">
      <c r="B41" s="2">
        <v>4</v>
      </c>
      <c r="C41" s="2">
        <v>9.89</v>
      </c>
      <c r="D41" s="3">
        <f t="shared" si="0"/>
        <v>15.551461660956862</v>
      </c>
      <c r="E41" s="3">
        <f t="shared" si="1"/>
        <v>-57.244303953052189</v>
      </c>
    </row>
    <row r="42" spans="1:5">
      <c r="B42" s="2">
        <v>5</v>
      </c>
      <c r="C42" s="2">
        <v>17.309999999999999</v>
      </c>
      <c r="D42" s="3">
        <f t="shared" si="0"/>
        <v>18.691091427947789</v>
      </c>
      <c r="E42" s="3">
        <f t="shared" si="1"/>
        <v>-7.9785755514026047</v>
      </c>
    </row>
    <row r="43" spans="1:5">
      <c r="B43" s="2">
        <v>6</v>
      </c>
      <c r="C43" s="2">
        <v>31.54</v>
      </c>
      <c r="D43" s="3">
        <f t="shared" si="0"/>
        <v>21.256355732038731</v>
      </c>
      <c r="E43" s="3">
        <f t="shared" si="1"/>
        <v>32.605086455172064</v>
      </c>
    </row>
    <row r="44" spans="1:5">
      <c r="A44" t="s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9024-9E6D-DD45-BEF0-4F6A1205DC86}">
  <dimension ref="A1:F47"/>
  <sheetViews>
    <sheetView zoomScaleNormal="100" workbookViewId="0">
      <selection activeCell="L12" sqref="L12"/>
    </sheetView>
  </sheetViews>
  <sheetFormatPr baseColWidth="10" defaultRowHeight="16"/>
  <sheetData>
    <row r="1" spans="1:6">
      <c r="A1" t="s">
        <v>7</v>
      </c>
      <c r="B1" s="1" t="s">
        <v>1</v>
      </c>
      <c r="C1" s="1" t="s">
        <v>2</v>
      </c>
      <c r="D1" s="1" t="s">
        <v>5</v>
      </c>
      <c r="E1" s="4" t="s">
        <v>6</v>
      </c>
    </row>
    <row r="2" spans="1:6">
      <c r="B2" s="2">
        <v>1</v>
      </c>
      <c r="C2" s="2">
        <v>1.66</v>
      </c>
      <c r="D2" s="3">
        <f>LN(B2)</f>
        <v>0</v>
      </c>
      <c r="E2" s="3">
        <f>LN(C2)</f>
        <v>0.50681760236845186</v>
      </c>
    </row>
    <row r="3" spans="1:6">
      <c r="B3" s="2">
        <v>2</v>
      </c>
      <c r="C3" s="2">
        <v>2.41</v>
      </c>
      <c r="D3" s="3">
        <f>LN(B3)</f>
        <v>0.69314718055994529</v>
      </c>
      <c r="E3" s="3">
        <f t="shared" ref="E3:E7" si="0">LN(C3)</f>
        <v>0.87962674750256364</v>
      </c>
    </row>
    <row r="4" spans="1:6">
      <c r="B4" s="2">
        <v>3</v>
      </c>
      <c r="C4" s="2">
        <v>6.04</v>
      </c>
      <c r="D4" s="3">
        <f>LN(B4)</f>
        <v>1.0986122886681098</v>
      </c>
      <c r="E4" s="3">
        <f t="shared" si="0"/>
        <v>1.7984040119467235</v>
      </c>
    </row>
    <row r="5" spans="1:6">
      <c r="B5" s="2">
        <v>4</v>
      </c>
      <c r="C5" s="2">
        <v>9.89</v>
      </c>
      <c r="D5" s="3">
        <f>LN(B5)</f>
        <v>1.3862943611198906</v>
      </c>
      <c r="E5" s="3">
        <f t="shared" si="0"/>
        <v>2.2915241456346207</v>
      </c>
    </row>
    <row r="6" spans="1:6">
      <c r="B6" s="2">
        <v>5</v>
      </c>
      <c r="C6" s="2">
        <v>17.309999999999999</v>
      </c>
      <c r="D6" s="3">
        <f>LN(B6)</f>
        <v>1.6094379124341003</v>
      </c>
      <c r="E6" s="3">
        <f t="shared" si="0"/>
        <v>2.851284369188118</v>
      </c>
    </row>
    <row r="7" spans="1:6">
      <c r="B7" s="2">
        <v>6</v>
      </c>
      <c r="C7" s="2">
        <v>31.54</v>
      </c>
      <c r="D7" s="3">
        <f>LN(B7)</f>
        <v>1.791759469228055</v>
      </c>
      <c r="E7" s="3">
        <f t="shared" si="0"/>
        <v>3.4512565815348921</v>
      </c>
    </row>
    <row r="9" spans="1:6">
      <c r="F9" t="s">
        <v>8</v>
      </c>
    </row>
    <row r="10" spans="1:6">
      <c r="F10" t="s">
        <v>34</v>
      </c>
    </row>
    <row r="20" spans="1:4">
      <c r="A20" t="s">
        <v>35</v>
      </c>
    </row>
    <row r="21" spans="1:4">
      <c r="A21" t="s">
        <v>36</v>
      </c>
    </row>
    <row r="23" spans="1:4">
      <c r="A23" s="11" t="s">
        <v>26</v>
      </c>
      <c r="B23" s="13">
        <v>0.15570000000000001</v>
      </c>
      <c r="C23" t="s">
        <v>37</v>
      </c>
      <c r="D23" t="s">
        <v>38</v>
      </c>
    </row>
    <row r="24" spans="1:4">
      <c r="A24" s="11" t="s">
        <v>27</v>
      </c>
      <c r="B24" s="13">
        <f>EXP(B23)</f>
        <v>1.168475607820862</v>
      </c>
    </row>
    <row r="25" spans="1:4">
      <c r="A25" s="11" t="s">
        <v>29</v>
      </c>
      <c r="B25" s="13">
        <v>1.6483000000000001</v>
      </c>
    </row>
    <row r="27" spans="1:4">
      <c r="A27" s="1" t="s">
        <v>1</v>
      </c>
      <c r="B27" s="1" t="s">
        <v>2</v>
      </c>
      <c r="C27" s="1" t="s">
        <v>21</v>
      </c>
      <c r="D27" s="4" t="s">
        <v>22</v>
      </c>
    </row>
    <row r="28" spans="1:4">
      <c r="A28" s="2">
        <v>1</v>
      </c>
      <c r="B28" s="2">
        <v>1.66</v>
      </c>
      <c r="C28" s="3">
        <f>(1.1685)*A28^(1.6483)</f>
        <v>1.1685000000000001</v>
      </c>
      <c r="D28" s="3">
        <f>(B28-C28)/(B28)*100</f>
        <v>29.608433734939748</v>
      </c>
    </row>
    <row r="29" spans="1:4">
      <c r="A29" s="2">
        <v>2</v>
      </c>
      <c r="B29" s="2">
        <v>2.41</v>
      </c>
      <c r="C29" s="3">
        <f t="shared" ref="C29:C33" si="1">(1.1685)*A29^(1.6483)</f>
        <v>3.6628274361680435</v>
      </c>
      <c r="D29" s="3">
        <f t="shared" ref="D29:D33" si="2">(B29-C29)/(B29)*100</f>
        <v>-51.984540919835823</v>
      </c>
    </row>
    <row r="30" spans="1:4">
      <c r="A30" s="2">
        <v>3</v>
      </c>
      <c r="B30" s="2">
        <v>6.04</v>
      </c>
      <c r="C30" s="3">
        <f t="shared" si="1"/>
        <v>7.1460768256812406</v>
      </c>
      <c r="D30" s="3">
        <f t="shared" si="2"/>
        <v>-18.312530226510603</v>
      </c>
    </row>
    <row r="31" spans="1:4">
      <c r="A31" s="2">
        <v>4</v>
      </c>
      <c r="B31" s="2">
        <v>9.89</v>
      </c>
      <c r="C31" s="3">
        <f t="shared" si="1"/>
        <v>11.481647263282294</v>
      </c>
      <c r="D31" s="3">
        <f t="shared" si="2"/>
        <v>-16.093501145422586</v>
      </c>
    </row>
    <row r="32" spans="1:4">
      <c r="A32" s="2">
        <v>5</v>
      </c>
      <c r="B32" s="2">
        <v>17.309999999999999</v>
      </c>
      <c r="C32" s="3">
        <f t="shared" si="1"/>
        <v>16.58597379468624</v>
      </c>
      <c r="D32" s="3">
        <f t="shared" si="2"/>
        <v>4.1827048256138601</v>
      </c>
    </row>
    <row r="33" spans="1:4">
      <c r="A33" s="2">
        <v>6</v>
      </c>
      <c r="B33" s="2">
        <v>31.54</v>
      </c>
      <c r="C33" s="3">
        <f t="shared" si="1"/>
        <v>22.400381906777827</v>
      </c>
      <c r="D33" s="3">
        <f t="shared" si="2"/>
        <v>28.977863326639735</v>
      </c>
    </row>
    <row r="46" spans="1:4">
      <c r="A46" t="s">
        <v>39</v>
      </c>
    </row>
    <row r="47" spans="1:4">
      <c r="A47" t="s">
        <v>40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574C-CA34-EA46-862B-F07E170F634D}">
  <dimension ref="A1:H46"/>
  <sheetViews>
    <sheetView tabSelected="1" zoomScaleNormal="100" workbookViewId="0">
      <selection activeCell="L32" sqref="L32"/>
    </sheetView>
  </sheetViews>
  <sheetFormatPr baseColWidth="10" defaultRowHeight="16"/>
  <cols>
    <col min="4" max="4" width="11.33203125" bestFit="1" customWidth="1"/>
  </cols>
  <sheetData>
    <row r="1" spans="1:8">
      <c r="A1" s="7" t="s">
        <v>9</v>
      </c>
      <c r="B1" s="1" t="s">
        <v>1</v>
      </c>
      <c r="C1" s="1" t="s">
        <v>2</v>
      </c>
      <c r="D1" s="4" t="s">
        <v>6</v>
      </c>
      <c r="H1" s="7"/>
    </row>
    <row r="2" spans="1:8">
      <c r="B2" s="2">
        <v>1</v>
      </c>
      <c r="C2" s="2">
        <v>1.66</v>
      </c>
      <c r="D2" s="3">
        <f>LN(B2)</f>
        <v>0</v>
      </c>
    </row>
    <row r="3" spans="1:8">
      <c r="B3" s="2">
        <v>2</v>
      </c>
      <c r="C3" s="2">
        <v>2.41</v>
      </c>
      <c r="D3" s="3">
        <f t="shared" ref="D3:D7" si="0">LN(B3)</f>
        <v>0.69314718055994529</v>
      </c>
    </row>
    <row r="4" spans="1:8">
      <c r="B4" s="2">
        <v>3</v>
      </c>
      <c r="C4" s="2">
        <v>6.04</v>
      </c>
      <c r="D4" s="3">
        <f t="shared" si="0"/>
        <v>1.0986122886681098</v>
      </c>
    </row>
    <row r="5" spans="1:8">
      <c r="B5" s="2">
        <v>4</v>
      </c>
      <c r="C5" s="2">
        <v>9.89</v>
      </c>
      <c r="D5" s="3">
        <f t="shared" si="0"/>
        <v>1.3862943611198906</v>
      </c>
      <c r="H5" s="7"/>
    </row>
    <row r="6" spans="1:8">
      <c r="B6" s="2">
        <v>5</v>
      </c>
      <c r="C6" s="2">
        <v>17.309999999999999</v>
      </c>
      <c r="D6" s="3">
        <f t="shared" si="0"/>
        <v>1.6094379124341003</v>
      </c>
      <c r="H6" s="7"/>
    </row>
    <row r="7" spans="1:8">
      <c r="B7" s="2">
        <v>6</v>
      </c>
      <c r="C7" s="2">
        <v>31.54</v>
      </c>
      <c r="D7" s="3">
        <f t="shared" si="0"/>
        <v>1.791759469228055</v>
      </c>
    </row>
    <row r="8" spans="1:8">
      <c r="F8" t="s">
        <v>24</v>
      </c>
    </row>
    <row r="9" spans="1:8">
      <c r="F9" t="s">
        <v>28</v>
      </c>
    </row>
    <row r="20" spans="1:4">
      <c r="A20" t="s">
        <v>25</v>
      </c>
    </row>
    <row r="22" spans="1:4">
      <c r="A22" s="11" t="s">
        <v>26</v>
      </c>
      <c r="B22" s="13">
        <v>-0.14990000000000001</v>
      </c>
      <c r="C22" s="12" t="s">
        <v>30</v>
      </c>
      <c r="D22" t="s">
        <v>31</v>
      </c>
    </row>
    <row r="23" spans="1:4">
      <c r="A23" s="11" t="s">
        <v>27</v>
      </c>
      <c r="B23" s="13">
        <f>EXP(B22)</f>
        <v>0.86079405152638366</v>
      </c>
    </row>
    <row r="24" spans="1:4">
      <c r="A24" s="11" t="s">
        <v>29</v>
      </c>
      <c r="B24" s="13">
        <v>0.60370000000000001</v>
      </c>
    </row>
    <row r="26" spans="1:4">
      <c r="A26" s="1" t="s">
        <v>1</v>
      </c>
      <c r="B26" s="1" t="s">
        <v>2</v>
      </c>
      <c r="C26" s="1" t="s">
        <v>21</v>
      </c>
      <c r="D26" s="4" t="s">
        <v>22</v>
      </c>
    </row>
    <row r="27" spans="1:4">
      <c r="A27" s="2">
        <v>1</v>
      </c>
      <c r="B27" s="2">
        <v>1.66</v>
      </c>
      <c r="C27" s="3">
        <f>(0.8608)*EXP(0.6037*A27)</f>
        <v>1.5742939883689326</v>
      </c>
      <c r="D27" s="3">
        <f>(B27-C27)/B27*100</f>
        <v>5.163012748859475</v>
      </c>
    </row>
    <row r="28" spans="1:4">
      <c r="A28" s="2">
        <v>2</v>
      </c>
      <c r="B28" s="2">
        <v>2.41</v>
      </c>
      <c r="C28" s="3">
        <f t="shared" ref="C28:C32" si="1">(0.8608)*EXP(0.6037*A28)</f>
        <v>2.8791839705094802</v>
      </c>
      <c r="D28" s="3">
        <f t="shared" ref="D28:D32" si="2">(B28-C28)/B28*100</f>
        <v>-19.468214543961825</v>
      </c>
    </row>
    <row r="29" spans="1:4">
      <c r="A29" s="2">
        <v>3</v>
      </c>
      <c r="B29" s="2">
        <v>6.04</v>
      </c>
      <c r="C29" s="3">
        <f t="shared" si="1"/>
        <v>5.2656621935191321</v>
      </c>
      <c r="D29" s="3">
        <f t="shared" si="2"/>
        <v>12.820162358954768</v>
      </c>
    </row>
    <row r="30" spans="1:4">
      <c r="A30" s="2">
        <v>4</v>
      </c>
      <c r="B30" s="2">
        <v>9.89</v>
      </c>
      <c r="C30" s="3">
        <f t="shared" si="1"/>
        <v>9.6302280855468574</v>
      </c>
      <c r="D30" s="3">
        <f t="shared" si="2"/>
        <v>2.6266118751581713</v>
      </c>
    </row>
    <row r="31" spans="1:4">
      <c r="A31" s="2">
        <v>5</v>
      </c>
      <c r="B31" s="2">
        <v>17.309999999999999</v>
      </c>
      <c r="C31" s="3">
        <f t="shared" si="1"/>
        <v>17.612465359779357</v>
      </c>
      <c r="D31" s="3">
        <f t="shared" si="2"/>
        <v>-1.7473446549934033</v>
      </c>
    </row>
    <row r="32" spans="1:4">
      <c r="A32" s="2">
        <v>6</v>
      </c>
      <c r="B32" s="2">
        <v>31.54</v>
      </c>
      <c r="C32" s="3">
        <f t="shared" si="1"/>
        <v>32.210964609963654</v>
      </c>
      <c r="D32" s="3">
        <f t="shared" si="2"/>
        <v>-2.1273449903730324</v>
      </c>
    </row>
    <row r="45" spans="1:1">
      <c r="A45" t="s">
        <v>32</v>
      </c>
    </row>
    <row r="46" spans="1:1">
      <c r="A46" t="s">
        <v>33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 Data</vt:lpstr>
      <vt:lpstr>Log Model</vt:lpstr>
      <vt:lpstr>Power Model</vt:lpstr>
      <vt:lpstr>Exponential Model</vt:lpstr>
      <vt:lpstr>'All Data'!Print_Area</vt:lpstr>
      <vt:lpstr>'Log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2018-02-27T17:17:30Z</dcterms:created>
  <dcterms:modified xsi:type="dcterms:W3CDTF">2018-03-06T17:47:06Z</dcterms:modified>
</cp:coreProperties>
</file>