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ylor\Documents\MATH 365\365 Projects\"/>
    </mc:Choice>
  </mc:AlternateContent>
  <bookViews>
    <workbookView xWindow="0" yWindow="0" windowWidth="14385" windowHeight="4643" xr2:uid="{F18947D5-6789-4680-9772-EFB0AEE354D7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0" i="1" l="1"/>
  <c r="G60" i="1" s="1"/>
  <c r="E61" i="1"/>
  <c r="G61" i="1" s="1"/>
  <c r="E64" i="1"/>
  <c r="G64" i="1" s="1"/>
  <c r="E65" i="1"/>
  <c r="G65" i="1" s="1"/>
  <c r="E68" i="1"/>
  <c r="G68" i="1" s="1"/>
  <c r="E59" i="1"/>
  <c r="G59" i="1" s="1"/>
  <c r="D59" i="1"/>
  <c r="C60" i="1"/>
  <c r="C61" i="1"/>
  <c r="C62" i="1"/>
  <c r="E62" i="1" s="1"/>
  <c r="G62" i="1" s="1"/>
  <c r="C63" i="1"/>
  <c r="E63" i="1" s="1"/>
  <c r="G63" i="1" s="1"/>
  <c r="C64" i="1"/>
  <c r="C65" i="1"/>
  <c r="C66" i="1"/>
  <c r="E66" i="1" s="1"/>
  <c r="G66" i="1" s="1"/>
  <c r="C67" i="1"/>
  <c r="E67" i="1" s="1"/>
  <c r="G67" i="1" s="1"/>
  <c r="C68" i="1"/>
  <c r="C59" i="1"/>
  <c r="E48" i="1"/>
  <c r="E49" i="1"/>
  <c r="E50" i="1"/>
  <c r="E51" i="1"/>
  <c r="G51" i="1" s="1"/>
  <c r="E52" i="1"/>
  <c r="E53" i="1"/>
  <c r="E54" i="1"/>
  <c r="E55" i="1"/>
  <c r="G55" i="1" s="1"/>
  <c r="E56" i="1"/>
  <c r="E47" i="1"/>
  <c r="G47" i="1" s="1"/>
  <c r="G48" i="1"/>
  <c r="G49" i="1"/>
  <c r="G52" i="1"/>
  <c r="G53" i="1"/>
  <c r="G56" i="1"/>
  <c r="G50" i="1"/>
  <c r="G54" i="1"/>
  <c r="C47" i="1"/>
  <c r="B48" i="1"/>
  <c r="B49" i="1"/>
  <c r="B50" i="1"/>
  <c r="B51" i="1"/>
  <c r="B52" i="1"/>
  <c r="B53" i="1"/>
  <c r="B54" i="1"/>
  <c r="B55" i="1"/>
  <c r="B56" i="1"/>
  <c r="B47" i="1"/>
  <c r="B40" i="1" l="1"/>
  <c r="D40" i="1" s="1"/>
  <c r="B39" i="1"/>
  <c r="D39" i="1" s="1"/>
  <c r="B36" i="1"/>
  <c r="D36" i="1" s="1"/>
  <c r="B35" i="1"/>
  <c r="D35" i="1" s="1"/>
  <c r="B32" i="1"/>
  <c r="D32" i="1" s="1"/>
  <c r="B31" i="1"/>
  <c r="D31" i="1" s="1"/>
  <c r="A28" i="1"/>
  <c r="C28" i="1" s="1"/>
  <c r="A27" i="1"/>
  <c r="C27" i="1" s="1"/>
  <c r="A24" i="1"/>
  <c r="C24" i="1" s="1"/>
  <c r="A23" i="1"/>
  <c r="C23" i="1" s="1"/>
  <c r="A20" i="1"/>
  <c r="C20" i="1" s="1"/>
  <c r="A19" i="1"/>
  <c r="C19" i="1" s="1"/>
  <c r="D19" i="1"/>
  <c r="B38" i="1" s="1"/>
  <c r="D38" i="1" s="1"/>
  <c r="E3" i="1"/>
  <c r="C7" i="1" s="1"/>
  <c r="C3" i="1" l="1"/>
  <c r="C12" i="1"/>
  <c r="C8" i="1"/>
  <c r="C4" i="1"/>
  <c r="A21" i="1"/>
  <c r="C21" i="1" s="1"/>
  <c r="A25" i="1"/>
  <c r="C25" i="1" s="1"/>
  <c r="B33" i="1"/>
  <c r="D33" i="1" s="1"/>
  <c r="B37" i="1"/>
  <c r="D37" i="1" s="1"/>
  <c r="C10" i="1"/>
  <c r="C6" i="1"/>
  <c r="C9" i="1"/>
  <c r="C5" i="1"/>
  <c r="C11" i="1"/>
  <c r="A22" i="1"/>
  <c r="C22" i="1" s="1"/>
  <c r="A26" i="1"/>
  <c r="C26" i="1" s="1"/>
  <c r="B34" i="1"/>
  <c r="D34" i="1" s="1"/>
</calcChain>
</file>

<file path=xl/sharedStrings.xml><?xml version="1.0" encoding="utf-8"?>
<sst xmlns="http://schemas.openxmlformats.org/spreadsheetml/2006/main" count="32" uniqueCount="14">
  <si>
    <t>Actual Data</t>
  </si>
  <si>
    <t>Board Ft</t>
  </si>
  <si>
    <t>Diameter</t>
  </si>
  <si>
    <t>σ</t>
  </si>
  <si>
    <t>Model</t>
  </si>
  <si>
    <t>k</t>
  </si>
  <si>
    <r>
      <t>D^3*</t>
    </r>
    <r>
      <rPr>
        <b/>
        <sz val="9"/>
        <color theme="1"/>
        <rFont val="Calibri"/>
        <family val="2"/>
      </rPr>
      <t>σ</t>
    </r>
  </si>
  <si>
    <t>PRE</t>
  </si>
  <si>
    <t>Actual</t>
  </si>
  <si>
    <t>Diameter^3</t>
  </si>
  <si>
    <t>Diameter^2</t>
  </si>
  <si>
    <t>α</t>
  </si>
  <si>
    <t xml:space="preserve">PRE </t>
  </si>
  <si>
    <t>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</si>
</sst>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5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Tansformed Data of Board Feet</a:t>
            </a:r>
          </a:p>
        </c:rich>
      </c:tx>
      <c:layout>
        <c:manualLayout>
          <c:xMode val="edge"/>
          <c:yMode val="edge"/>
          <c:x val="0.25549999999999995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Board Ft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6.9400043744531931E-2"/>
                  <c:y val="-0.150814377369495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Sheet1!$C$3:$C$12</c:f>
              <c:numCache>
                <c:formatCode>0.0</c:formatCode>
                <c:ptCount val="10"/>
                <c:pt idx="0">
                  <c:v>26.796258172025439</c:v>
                </c:pt>
                <c:pt idx="1">
                  <c:v>37.410041685715953</c:v>
                </c:pt>
                <c:pt idx="2">
                  <c:v>43.633231299858238</c:v>
                </c:pt>
                <c:pt idx="3">
                  <c:v>66.360690653171901</c:v>
                </c:pt>
                <c:pt idx="4">
                  <c:v>85.221154882535615</c:v>
                </c:pt>
                <c:pt idx="5">
                  <c:v>119.729586686811</c:v>
                </c:pt>
                <c:pt idx="6">
                  <c:v>178.72171540421934</c:v>
                </c:pt>
                <c:pt idx="7">
                  <c:v>299.28033348572762</c:v>
                </c:pt>
                <c:pt idx="8">
                  <c:v>323.53495593453636</c:v>
                </c:pt>
                <c:pt idx="9">
                  <c:v>375.90574180219119</c:v>
                </c:pt>
              </c:numCache>
            </c:numRef>
          </c:xVal>
          <c:yVal>
            <c:numRef>
              <c:f>Sheet1!$D$3:$D$12</c:f>
              <c:numCache>
                <c:formatCode>General</c:formatCode>
                <c:ptCount val="10"/>
                <c:pt idx="0">
                  <c:v>190</c:v>
                </c:pt>
                <c:pt idx="1">
                  <c:v>250</c:v>
                </c:pt>
                <c:pt idx="2">
                  <c:v>320</c:v>
                </c:pt>
                <c:pt idx="3">
                  <c:v>570</c:v>
                </c:pt>
                <c:pt idx="4">
                  <c:v>710</c:v>
                </c:pt>
                <c:pt idx="5">
                  <c:v>1130</c:v>
                </c:pt>
                <c:pt idx="6">
                  <c:v>1230</c:v>
                </c:pt>
                <c:pt idx="7">
                  <c:v>2520</c:v>
                </c:pt>
                <c:pt idx="8">
                  <c:v>2590</c:v>
                </c:pt>
                <c:pt idx="9">
                  <c:v>2940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41-4B88-B331-5DCB298AC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240784"/>
        <c:axId val="479239800"/>
      </c:scatterChart>
      <c:valAx>
        <c:axId val="47924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d^3*</a:t>
                </a:r>
                <a:r>
                  <a:rPr lang="el-GR">
                    <a:latin typeface="Calibri" panose="020F0502020204030204" pitchFamily="34" charset="0"/>
                    <a:cs typeface="Calibri" panose="020F0502020204030204" pitchFamily="34" charset="0"/>
                  </a:rPr>
                  <a:t>σ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239800"/>
        <c:crosses val="autoZero"/>
        <c:crossBetween val="midCat"/>
      </c:valAx>
      <c:valAx>
        <c:axId val="479239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Board Feet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24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Model 1 &amp; Actual Data of Board Feet</a:t>
            </a:r>
            <a:endParaRPr lang="en-US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Sheet1!$B$30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Sheet1!$A$31:$A$40</c:f>
              <c:numCache>
                <c:formatCode>General</c:formatCode>
                <c:ptCount val="10"/>
                <c:pt idx="0">
                  <c:v>17</c:v>
                </c:pt>
                <c:pt idx="1">
                  <c:v>19</c:v>
                </c:pt>
                <c:pt idx="2">
                  <c:v>20</c:v>
                </c:pt>
                <c:pt idx="3">
                  <c:v>23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38</c:v>
                </c:pt>
                <c:pt idx="8">
                  <c:v>39</c:v>
                </c:pt>
                <c:pt idx="9">
                  <c:v>41</c:v>
                </c:pt>
              </c:numCache>
            </c:numRef>
          </c:xVal>
          <c:yVal>
            <c:numRef>
              <c:f>Sheet1!$B$31:$B$40</c:f>
              <c:numCache>
                <c:formatCode>0.0</c:formatCode>
                <c:ptCount val="10"/>
                <c:pt idx="0">
                  <c:v>214.30575435659065</c:v>
                </c:pt>
                <c:pt idx="1">
                  <c:v>299.19054938568189</c:v>
                </c:pt>
                <c:pt idx="2">
                  <c:v>348.96113064374623</c:v>
                </c:pt>
                <c:pt idx="3">
                  <c:v>530.72625956780757</c:v>
                </c:pt>
                <c:pt idx="4">
                  <c:v>681.56470828856686</c:v>
                </c:pt>
                <c:pt idx="5">
                  <c:v>957.54934248643974</c:v>
                </c:pt>
                <c:pt idx="6">
                  <c:v>1429.3447911167846</c:v>
                </c:pt>
                <c:pt idx="7">
                  <c:v>2393.5243950854551</c:v>
                </c:pt>
                <c:pt idx="8">
                  <c:v>2587.5031635820478</c:v>
                </c:pt>
                <c:pt idx="9">
                  <c:v>3006.3437606372045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A4-4032-BE43-B6B4D6F89ABA}"/>
            </c:ext>
          </c:extLst>
        </c:ser>
        <c:ser>
          <c:idx val="1"/>
          <c:order val="1"/>
          <c:tx>
            <c:strRef>
              <c:f>Sheet1!$C$30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Sheet1!$A$31:$A$40</c:f>
              <c:numCache>
                <c:formatCode>General</c:formatCode>
                <c:ptCount val="10"/>
                <c:pt idx="0">
                  <c:v>17</c:v>
                </c:pt>
                <c:pt idx="1">
                  <c:v>19</c:v>
                </c:pt>
                <c:pt idx="2">
                  <c:v>20</c:v>
                </c:pt>
                <c:pt idx="3">
                  <c:v>23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38</c:v>
                </c:pt>
                <c:pt idx="8">
                  <c:v>39</c:v>
                </c:pt>
                <c:pt idx="9">
                  <c:v>41</c:v>
                </c:pt>
              </c:numCache>
            </c:numRef>
          </c:xVal>
          <c:yVal>
            <c:numRef>
              <c:f>Sheet1!$C$31:$C$40</c:f>
              <c:numCache>
                <c:formatCode>General</c:formatCode>
                <c:ptCount val="10"/>
                <c:pt idx="0">
                  <c:v>190</c:v>
                </c:pt>
                <c:pt idx="1">
                  <c:v>250</c:v>
                </c:pt>
                <c:pt idx="2">
                  <c:v>320</c:v>
                </c:pt>
                <c:pt idx="3">
                  <c:v>570</c:v>
                </c:pt>
                <c:pt idx="4">
                  <c:v>710</c:v>
                </c:pt>
                <c:pt idx="5">
                  <c:v>1130</c:v>
                </c:pt>
                <c:pt idx="6">
                  <c:v>1230</c:v>
                </c:pt>
                <c:pt idx="7">
                  <c:v>2520</c:v>
                </c:pt>
                <c:pt idx="8">
                  <c:v>2590</c:v>
                </c:pt>
                <c:pt idx="9">
                  <c:v>2940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A4-4032-BE43-B6B4D6F89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491416"/>
        <c:axId val="376489448"/>
      </c:scatterChart>
      <c:valAx>
        <c:axId val="376491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 of Tree in (in)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489448"/>
        <c:crosses val="autoZero"/>
        <c:crossBetween val="midCat"/>
      </c:valAx>
      <c:valAx>
        <c:axId val="3764894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Board Feet in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491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Model 2 &amp; Actual Data of Board Feet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Sheet1!$E$58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Sheet1!$B$59:$B$68</c:f>
              <c:numCache>
                <c:formatCode>General</c:formatCode>
                <c:ptCount val="10"/>
                <c:pt idx="0">
                  <c:v>17</c:v>
                </c:pt>
                <c:pt idx="1">
                  <c:v>19</c:v>
                </c:pt>
                <c:pt idx="2">
                  <c:v>20</c:v>
                </c:pt>
                <c:pt idx="3">
                  <c:v>23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38</c:v>
                </c:pt>
                <c:pt idx="8">
                  <c:v>39</c:v>
                </c:pt>
                <c:pt idx="9">
                  <c:v>41</c:v>
                </c:pt>
              </c:numCache>
            </c:numRef>
          </c:xVal>
          <c:yVal>
            <c:numRef>
              <c:f>Sheet1!$E$59:$E$68</c:f>
              <c:numCache>
                <c:formatCode>0.0</c:formatCode>
                <c:ptCount val="10"/>
                <c:pt idx="0">
                  <c:v>378.30011536977094</c:v>
                </c:pt>
                <c:pt idx="1">
                  <c:v>472.54789497746475</c:v>
                </c:pt>
                <c:pt idx="2">
                  <c:v>523.59877559829886</c:v>
                </c:pt>
                <c:pt idx="3">
                  <c:v>692.45938072875026</c:v>
                </c:pt>
                <c:pt idx="4">
                  <c:v>818.12308687234201</c:v>
                </c:pt>
                <c:pt idx="5">
                  <c:v>1026.2536001726658</c:v>
                </c:pt>
                <c:pt idx="6">
                  <c:v>1340.4128655316451</c:v>
                </c:pt>
                <c:pt idx="7">
                  <c:v>1890.191579909859</c:v>
                </c:pt>
                <c:pt idx="8">
                  <c:v>1990.9843442125316</c:v>
                </c:pt>
                <c:pt idx="9">
                  <c:v>2200.4238544518512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08-4803-8339-4E1F1F00611D}"/>
            </c:ext>
          </c:extLst>
        </c:ser>
        <c:ser>
          <c:idx val="1"/>
          <c:order val="1"/>
          <c:tx>
            <c:strRef>
              <c:f>Sheet1!$F$58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Sheet1!$B$59:$B$68</c:f>
              <c:numCache>
                <c:formatCode>General</c:formatCode>
                <c:ptCount val="10"/>
                <c:pt idx="0">
                  <c:v>17</c:v>
                </c:pt>
                <c:pt idx="1">
                  <c:v>19</c:v>
                </c:pt>
                <c:pt idx="2">
                  <c:v>20</c:v>
                </c:pt>
                <c:pt idx="3">
                  <c:v>23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38</c:v>
                </c:pt>
                <c:pt idx="8">
                  <c:v>39</c:v>
                </c:pt>
                <c:pt idx="9">
                  <c:v>41</c:v>
                </c:pt>
              </c:numCache>
            </c:numRef>
          </c:xVal>
          <c:yVal>
            <c:numRef>
              <c:f>Sheet1!$F$59:$F$68</c:f>
              <c:numCache>
                <c:formatCode>General</c:formatCode>
                <c:ptCount val="10"/>
                <c:pt idx="0">
                  <c:v>190</c:v>
                </c:pt>
                <c:pt idx="1">
                  <c:v>250</c:v>
                </c:pt>
                <c:pt idx="2">
                  <c:v>320</c:v>
                </c:pt>
                <c:pt idx="3">
                  <c:v>570</c:v>
                </c:pt>
                <c:pt idx="4">
                  <c:v>710</c:v>
                </c:pt>
                <c:pt idx="5">
                  <c:v>1130</c:v>
                </c:pt>
                <c:pt idx="6">
                  <c:v>1230</c:v>
                </c:pt>
                <c:pt idx="7">
                  <c:v>2520</c:v>
                </c:pt>
                <c:pt idx="8">
                  <c:v>2590</c:v>
                </c:pt>
                <c:pt idx="9">
                  <c:v>2940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08-4803-8339-4E1F1F006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538040"/>
        <c:axId val="428538368"/>
      </c:scatterChart>
      <c:valAx>
        <c:axId val="428538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</a:t>
                </a:r>
                <a:r>
                  <a:rPr lang="en-US" baseline="0"/>
                  <a:t> of Tree in (in)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538368"/>
        <c:crosses val="autoZero"/>
        <c:crossBetween val="midCat"/>
      </c:valAx>
      <c:valAx>
        <c:axId val="4285383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Board Feet in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538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469105</xdr:colOff>
      <xdr:row>0</xdr:row>
      <xdr:rowOff>102394</xdr:rowOff>
    </xdr:from>
    <xdr:to>
      <xdr:col>12</xdr:col>
      <xdr:colOff>507205</xdr:colOff>
      <xdr:row>15</xdr:row>
      <xdr:rowOff>130969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6C3E06-F6CD-41AD-8F60-48C2BBC58F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188117</xdr:colOff>
      <xdr:row>28</xdr:row>
      <xdr:rowOff>69056</xdr:rowOff>
    </xdr:from>
    <xdr:to>
      <xdr:col>12</xdr:col>
      <xdr:colOff>226217</xdr:colOff>
      <xdr:row>43</xdr:row>
      <xdr:rowOff>97631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206A56E-5270-4A9C-BDF6-E72808A1BC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621505</xdr:colOff>
      <xdr:row>56</xdr:row>
      <xdr:rowOff>40481</xdr:rowOff>
    </xdr:from>
    <xdr:to>
      <xdr:col>15</xdr:col>
      <xdr:colOff>11905</xdr:colOff>
      <xdr:row>71</xdr:row>
      <xdr:rowOff>69056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0C94-DA63-4986-B73A-ED8187F5D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D6CF0-08C9-4A69-8BDB-B6C021559D03}">
  <dimension ref="A1:G80"/>
  <sheetViews>
    <sheetView tabSelected="1" topLeftCell="A48" zoomScaleNormal="100" workbookViewId="0">
      <selection activeCell="N53" sqref="N53"/>
    </sheetView>
  </sheetViews>
  <sheetFormatPr defaultRowHeight="14.25" x14ac:dyDescent="0.45"/>
  <sheetData>
    <row r="1" spans="1:5" x14ac:dyDescent="0.45">
      <c r="A1" t="s">
        <v>0</v>
      </c>
    </row>
    <row r="2" spans="1:5" x14ac:dyDescent="0.45">
      <c r="A2" s="2" t="s">
        <v>2</v>
      </c>
      <c r="B2" s="2" t="s">
        <v>1</v>
      </c>
      <c r="C2" s="2" t="s">
        <v>6</v>
      </c>
      <c r="D2" s="2" t="s">
        <v>1</v>
      </c>
      <c r="E2" s="6" t="s">
        <v>3</v>
      </c>
    </row>
    <row r="3" spans="1:5" x14ac:dyDescent="0.45">
      <c r="A3" s="3">
        <v>17</v>
      </c>
      <c r="B3" s="3">
        <v>190</v>
      </c>
      <c r="C3" s="4">
        <f t="shared" ref="C3:C12" si="0">($E$3)*A3^3</f>
        <v>26.796258172025439</v>
      </c>
      <c r="D3" s="3">
        <v>190</v>
      </c>
      <c r="E3" s="7">
        <f>(PI())/(576)</f>
        <v>5.4541539124822796E-3</v>
      </c>
    </row>
    <row r="4" spans="1:5" x14ac:dyDescent="0.45">
      <c r="A4" s="3">
        <v>19</v>
      </c>
      <c r="B4" s="3">
        <v>250</v>
      </c>
      <c r="C4" s="4">
        <f t="shared" si="0"/>
        <v>37.410041685715953</v>
      </c>
      <c r="D4" s="3">
        <v>250</v>
      </c>
      <c r="E4" s="5"/>
    </row>
    <row r="5" spans="1:5" x14ac:dyDescent="0.45">
      <c r="A5" s="3">
        <v>20</v>
      </c>
      <c r="B5" s="3">
        <v>320</v>
      </c>
      <c r="C5" s="4">
        <f t="shared" si="0"/>
        <v>43.633231299858238</v>
      </c>
      <c r="D5" s="3">
        <v>320</v>
      </c>
      <c r="E5" s="5"/>
    </row>
    <row r="6" spans="1:5" x14ac:dyDescent="0.45">
      <c r="A6" s="3">
        <v>23</v>
      </c>
      <c r="B6" s="3">
        <v>570</v>
      </c>
      <c r="C6" s="4">
        <f t="shared" si="0"/>
        <v>66.360690653171901</v>
      </c>
      <c r="D6" s="3">
        <v>570</v>
      </c>
      <c r="E6" s="5"/>
    </row>
    <row r="7" spans="1:5" x14ac:dyDescent="0.45">
      <c r="A7" s="3">
        <v>25</v>
      </c>
      <c r="B7" s="3">
        <v>710</v>
      </c>
      <c r="C7" s="4">
        <f t="shared" si="0"/>
        <v>85.221154882535615</v>
      </c>
      <c r="D7" s="3">
        <v>710</v>
      </c>
      <c r="E7" s="5"/>
    </row>
    <row r="8" spans="1:5" x14ac:dyDescent="0.45">
      <c r="A8" s="3">
        <v>28</v>
      </c>
      <c r="B8" s="3">
        <v>1130</v>
      </c>
      <c r="C8" s="4">
        <f t="shared" si="0"/>
        <v>119.729586686811</v>
      </c>
      <c r="D8" s="3">
        <v>1130</v>
      </c>
      <c r="E8" s="5"/>
    </row>
    <row r="9" spans="1:5" x14ac:dyDescent="0.45">
      <c r="A9" s="3">
        <v>32</v>
      </c>
      <c r="B9" s="3">
        <v>1230</v>
      </c>
      <c r="C9" s="4">
        <f t="shared" si="0"/>
        <v>178.72171540421934</v>
      </c>
      <c r="D9" s="3">
        <v>1230</v>
      </c>
      <c r="E9" s="5"/>
    </row>
    <row r="10" spans="1:5" x14ac:dyDescent="0.45">
      <c r="A10" s="3">
        <v>38</v>
      </c>
      <c r="B10" s="3">
        <v>2520</v>
      </c>
      <c r="C10" s="4">
        <f t="shared" si="0"/>
        <v>299.28033348572762</v>
      </c>
      <c r="D10" s="3">
        <v>2520</v>
      </c>
      <c r="E10" s="5"/>
    </row>
    <row r="11" spans="1:5" x14ac:dyDescent="0.45">
      <c r="A11" s="3">
        <v>39</v>
      </c>
      <c r="B11" s="3">
        <v>2590</v>
      </c>
      <c r="C11" s="4">
        <f t="shared" si="0"/>
        <v>323.53495593453636</v>
      </c>
      <c r="D11" s="3">
        <v>2590</v>
      </c>
      <c r="E11" s="5"/>
    </row>
    <row r="12" spans="1:5" x14ac:dyDescent="0.45">
      <c r="A12" s="3">
        <v>41</v>
      </c>
      <c r="B12" s="3">
        <v>2940</v>
      </c>
      <c r="C12" s="4">
        <f t="shared" si="0"/>
        <v>375.90574180219119</v>
      </c>
      <c r="D12" s="3">
        <v>2940</v>
      </c>
      <c r="E12" s="5"/>
    </row>
    <row r="18" spans="1:5" x14ac:dyDescent="0.45">
      <c r="A18" s="2" t="s">
        <v>4</v>
      </c>
      <c r="B18" s="2" t="s">
        <v>1</v>
      </c>
      <c r="C18" s="2" t="s">
        <v>7</v>
      </c>
      <c r="D18" s="6" t="s">
        <v>3</v>
      </c>
      <c r="E18" s="2" t="s">
        <v>5</v>
      </c>
    </row>
    <row r="19" spans="1:5" x14ac:dyDescent="0.45">
      <c r="A19" s="4">
        <f>17^3*D19*E19</f>
        <v>214.30575435659065</v>
      </c>
      <c r="B19" s="3">
        <v>190</v>
      </c>
      <c r="C19" s="4">
        <f t="shared" ref="C19:C28" si="1">(B19-A19)/(B19)*100</f>
        <v>-12.792502292942451</v>
      </c>
      <c r="D19" s="7">
        <f>(PI())/(576)</f>
        <v>5.4541539124822796E-3</v>
      </c>
      <c r="E19" s="8">
        <v>7.9976000000000003</v>
      </c>
    </row>
    <row r="20" spans="1:5" x14ac:dyDescent="0.45">
      <c r="A20" s="4">
        <f>19^3*D19*E19</f>
        <v>299.19054938568189</v>
      </c>
      <c r="B20" s="3">
        <v>250</v>
      </c>
      <c r="C20" s="4">
        <f t="shared" si="1"/>
        <v>-19.676219754272754</v>
      </c>
      <c r="D20" s="5"/>
      <c r="E20" s="5"/>
    </row>
    <row r="21" spans="1:5" x14ac:dyDescent="0.45">
      <c r="A21" s="4">
        <f>20^3*D19*E19</f>
        <v>348.96113064374623</v>
      </c>
      <c r="B21" s="3">
        <v>320</v>
      </c>
      <c r="C21" s="4">
        <f t="shared" si="1"/>
        <v>-9.050353326170697</v>
      </c>
      <c r="D21" s="5"/>
      <c r="E21" s="5"/>
    </row>
    <row r="22" spans="1:5" x14ac:dyDescent="0.45">
      <c r="A22" s="4">
        <f>23^3*D19*E19</f>
        <v>530.72625956780757</v>
      </c>
      <c r="B22" s="3">
        <v>570</v>
      </c>
      <c r="C22" s="4">
        <f t="shared" si="1"/>
        <v>6.890129900384637</v>
      </c>
      <c r="D22" s="5"/>
      <c r="E22" s="5"/>
    </row>
    <row r="23" spans="1:5" x14ac:dyDescent="0.45">
      <c r="A23" s="4">
        <f>25^3*D19*E19</f>
        <v>681.56470828856686</v>
      </c>
      <c r="B23" s="3">
        <v>710</v>
      </c>
      <c r="C23" s="4">
        <f t="shared" si="1"/>
        <v>4.0049706635821325</v>
      </c>
      <c r="D23" s="5"/>
      <c r="E23" s="5"/>
    </row>
    <row r="24" spans="1:5" x14ac:dyDescent="0.45">
      <c r="A24" s="4">
        <f>28^3*D19*E19</f>
        <v>957.54934248643974</v>
      </c>
      <c r="B24" s="3">
        <v>1130</v>
      </c>
      <c r="C24" s="4">
        <f t="shared" si="1"/>
        <v>15.261120133943384</v>
      </c>
      <c r="D24" s="5"/>
      <c r="E24" s="5"/>
    </row>
    <row r="25" spans="1:5" x14ac:dyDescent="0.45">
      <c r="A25" s="4">
        <f>32^3*D19*E19</f>
        <v>1429.3447911167846</v>
      </c>
      <c r="B25" s="3">
        <v>1230</v>
      </c>
      <c r="C25" s="4">
        <f t="shared" si="1"/>
        <v>-16.206893586730452</v>
      </c>
      <c r="D25" s="5"/>
      <c r="E25" s="5"/>
    </row>
    <row r="26" spans="1:5" x14ac:dyDescent="0.45">
      <c r="A26" s="4">
        <f>38^3*D19*E19</f>
        <v>2393.5243950854551</v>
      </c>
      <c r="B26" s="3">
        <v>2520</v>
      </c>
      <c r="C26" s="4">
        <f t="shared" si="1"/>
        <v>5.0188732108946379</v>
      </c>
      <c r="D26" s="5"/>
      <c r="E26" s="5"/>
    </row>
    <row r="27" spans="1:5" x14ac:dyDescent="0.45">
      <c r="A27" s="4">
        <f>39^3*D19*E19</f>
        <v>2587.5031635820478</v>
      </c>
      <c r="B27" s="3">
        <v>2590</v>
      </c>
      <c r="C27" s="4">
        <f t="shared" si="1"/>
        <v>9.6402950500084211E-2</v>
      </c>
      <c r="D27" s="5"/>
      <c r="E27" s="5"/>
    </row>
    <row r="28" spans="1:5" x14ac:dyDescent="0.45">
      <c r="A28" s="4">
        <f>41^3*D19*E19</f>
        <v>3006.3437606372045</v>
      </c>
      <c r="B28" s="3">
        <v>2940</v>
      </c>
      <c r="C28" s="4">
        <f t="shared" si="1"/>
        <v>-2.2565904978640976</v>
      </c>
      <c r="D28" s="5"/>
      <c r="E28" s="5"/>
    </row>
    <row r="30" spans="1:5" x14ac:dyDescent="0.45">
      <c r="A30" s="2" t="s">
        <v>2</v>
      </c>
      <c r="B30" s="2" t="s">
        <v>4</v>
      </c>
      <c r="C30" s="2" t="s">
        <v>8</v>
      </c>
      <c r="D30" s="2" t="s">
        <v>7</v>
      </c>
    </row>
    <row r="31" spans="1:5" x14ac:dyDescent="0.45">
      <c r="A31" s="3">
        <v>17</v>
      </c>
      <c r="B31" s="4">
        <f>17^3*$D$19*$E$19</f>
        <v>214.30575435659065</v>
      </c>
      <c r="C31" s="3">
        <v>190</v>
      </c>
      <c r="D31" s="4">
        <f>(C31-B31)/(C31)*100</f>
        <v>-12.792502292942451</v>
      </c>
    </row>
    <row r="32" spans="1:5" x14ac:dyDescent="0.45">
      <c r="A32" s="3">
        <v>19</v>
      </c>
      <c r="B32" s="4">
        <f>19^3*$D$19*$E$19</f>
        <v>299.19054938568189</v>
      </c>
      <c r="C32" s="3">
        <v>250</v>
      </c>
      <c r="D32" s="4">
        <f t="shared" ref="D32:D40" si="2">(C32-B32)/(C32)*100</f>
        <v>-19.676219754272754</v>
      </c>
    </row>
    <row r="33" spans="1:7" x14ac:dyDescent="0.45">
      <c r="A33" s="3">
        <v>20</v>
      </c>
      <c r="B33" s="4">
        <f>20^3*$D$19*$E$19</f>
        <v>348.96113064374623</v>
      </c>
      <c r="C33" s="3">
        <v>320</v>
      </c>
      <c r="D33" s="4">
        <f t="shared" si="2"/>
        <v>-9.050353326170697</v>
      </c>
    </row>
    <row r="34" spans="1:7" x14ac:dyDescent="0.45">
      <c r="A34" s="3">
        <v>23</v>
      </c>
      <c r="B34" s="4">
        <f>23^3*$D$19*$E$19</f>
        <v>530.72625956780757</v>
      </c>
      <c r="C34" s="3">
        <v>570</v>
      </c>
      <c r="D34" s="4">
        <f t="shared" si="2"/>
        <v>6.890129900384637</v>
      </c>
    </row>
    <row r="35" spans="1:7" x14ac:dyDescent="0.45">
      <c r="A35" s="3">
        <v>25</v>
      </c>
      <c r="B35" s="4">
        <f>25^3*$D$19*$E$19</f>
        <v>681.56470828856686</v>
      </c>
      <c r="C35" s="3">
        <v>710</v>
      </c>
      <c r="D35" s="4">
        <f t="shared" si="2"/>
        <v>4.0049706635821325</v>
      </c>
    </row>
    <row r="36" spans="1:7" x14ac:dyDescent="0.45">
      <c r="A36" s="3">
        <v>28</v>
      </c>
      <c r="B36" s="4">
        <f>28^3*$D$19*$E$19</f>
        <v>957.54934248643974</v>
      </c>
      <c r="C36" s="3">
        <v>1130</v>
      </c>
      <c r="D36" s="4">
        <f t="shared" si="2"/>
        <v>15.261120133943384</v>
      </c>
    </row>
    <row r="37" spans="1:7" x14ac:dyDescent="0.45">
      <c r="A37" s="3">
        <v>32</v>
      </c>
      <c r="B37" s="4">
        <f>32^3*$D$19*$E$19</f>
        <v>1429.3447911167846</v>
      </c>
      <c r="C37" s="3">
        <v>1230</v>
      </c>
      <c r="D37" s="4">
        <f t="shared" si="2"/>
        <v>-16.206893586730452</v>
      </c>
    </row>
    <row r="38" spans="1:7" x14ac:dyDescent="0.45">
      <c r="A38" s="3">
        <v>38</v>
      </c>
      <c r="B38" s="4">
        <f>38^3*$D$19*$E$19</f>
        <v>2393.5243950854551</v>
      </c>
      <c r="C38" s="3">
        <v>2520</v>
      </c>
      <c r="D38" s="4">
        <f t="shared" si="2"/>
        <v>5.0188732108946379</v>
      </c>
    </row>
    <row r="39" spans="1:7" x14ac:dyDescent="0.45">
      <c r="A39" s="3">
        <v>39</v>
      </c>
      <c r="B39" s="4">
        <f>39^3*$D$19*$E$19</f>
        <v>2587.5031635820478</v>
      </c>
      <c r="C39" s="3">
        <v>2590</v>
      </c>
      <c r="D39" s="4">
        <f t="shared" si="2"/>
        <v>9.6402950500084211E-2</v>
      </c>
    </row>
    <row r="40" spans="1:7" x14ac:dyDescent="0.45">
      <c r="A40" s="3">
        <v>41</v>
      </c>
      <c r="B40" s="4">
        <f>41^3*$D$19*$E$19</f>
        <v>3006.3437606372045</v>
      </c>
      <c r="C40" s="3">
        <v>2940</v>
      </c>
      <c r="D40" s="4">
        <f t="shared" si="2"/>
        <v>-2.2565904978640976</v>
      </c>
    </row>
    <row r="43" spans="1:7" x14ac:dyDescent="0.45">
      <c r="A43" s="1"/>
    </row>
    <row r="46" spans="1:7" x14ac:dyDescent="0.45">
      <c r="A46" s="2" t="s">
        <v>2</v>
      </c>
      <c r="B46" s="2" t="s">
        <v>9</v>
      </c>
      <c r="C46" s="6" t="s">
        <v>3</v>
      </c>
      <c r="D46" s="9" t="s">
        <v>5</v>
      </c>
      <c r="E46" s="9" t="s">
        <v>4</v>
      </c>
      <c r="F46" s="2" t="s">
        <v>8</v>
      </c>
      <c r="G46" s="11" t="s">
        <v>7</v>
      </c>
    </row>
    <row r="47" spans="1:7" x14ac:dyDescent="0.45">
      <c r="A47" s="3">
        <v>17</v>
      </c>
      <c r="B47" s="3">
        <f>A47^3</f>
        <v>4913</v>
      </c>
      <c r="C47" s="10">
        <f>(PI())/(576)</f>
        <v>5.4541539124822796E-3</v>
      </c>
      <c r="D47" s="3">
        <v>8</v>
      </c>
      <c r="E47" s="4">
        <f>($D$47*$C$47*B47)*1</f>
        <v>214.37006537620351</v>
      </c>
      <c r="F47" s="3">
        <v>190</v>
      </c>
      <c r="G47" s="4">
        <f>(F47-E47)/F47*100</f>
        <v>-12.826350198001849</v>
      </c>
    </row>
    <row r="48" spans="1:7" x14ac:dyDescent="0.45">
      <c r="A48" s="3">
        <v>19</v>
      </c>
      <c r="B48" s="3">
        <f t="shared" ref="B48:B56" si="3">A48^3</f>
        <v>6859</v>
      </c>
      <c r="C48" s="5"/>
      <c r="D48" s="5"/>
      <c r="E48" s="4">
        <f t="shared" ref="E48:E56" si="4">($D$47*$C$47*B48)*1</f>
        <v>299.28033348572762</v>
      </c>
      <c r="F48" s="3">
        <v>250</v>
      </c>
      <c r="G48" s="4">
        <f t="shared" ref="G48:G56" si="5">(F48-E48)/F48*100</f>
        <v>-19.712133394291051</v>
      </c>
    </row>
    <row r="49" spans="1:7" x14ac:dyDescent="0.45">
      <c r="A49" s="3">
        <v>20</v>
      </c>
      <c r="B49" s="3">
        <f t="shared" si="3"/>
        <v>8000</v>
      </c>
      <c r="C49" s="5"/>
      <c r="D49" s="5"/>
      <c r="E49" s="4">
        <f t="shared" si="4"/>
        <v>349.0658503988659</v>
      </c>
      <c r="F49" s="3">
        <v>320</v>
      </c>
      <c r="G49" s="4">
        <f t="shared" si="5"/>
        <v>-9.0830782496455953</v>
      </c>
    </row>
    <row r="50" spans="1:7" x14ac:dyDescent="0.45">
      <c r="A50" s="3">
        <v>23</v>
      </c>
      <c r="B50" s="3">
        <f t="shared" si="3"/>
        <v>12167</v>
      </c>
      <c r="C50" s="5"/>
      <c r="D50" s="5"/>
      <c r="E50" s="4">
        <f t="shared" si="4"/>
        <v>530.8855252253752</v>
      </c>
      <c r="F50" s="3">
        <v>570</v>
      </c>
      <c r="G50" s="4">
        <f t="shared" si="5"/>
        <v>6.8621885569517191</v>
      </c>
    </row>
    <row r="51" spans="1:7" x14ac:dyDescent="0.45">
      <c r="A51" s="3">
        <v>25</v>
      </c>
      <c r="B51" s="3">
        <f t="shared" si="3"/>
        <v>15625</v>
      </c>
      <c r="C51" s="5"/>
      <c r="D51" s="5"/>
      <c r="E51" s="4">
        <f t="shared" si="4"/>
        <v>681.76923906028492</v>
      </c>
      <c r="F51" s="3">
        <v>710</v>
      </c>
      <c r="G51" s="4">
        <f t="shared" si="5"/>
        <v>3.9761635126359272</v>
      </c>
    </row>
    <row r="52" spans="1:7" x14ac:dyDescent="0.45">
      <c r="A52" s="3">
        <v>28</v>
      </c>
      <c r="B52" s="3">
        <f t="shared" si="3"/>
        <v>21952</v>
      </c>
      <c r="C52" s="5"/>
      <c r="D52" s="5"/>
      <c r="E52" s="4">
        <f t="shared" si="4"/>
        <v>957.83669349448803</v>
      </c>
      <c r="F52" s="3">
        <v>1130</v>
      </c>
      <c r="G52" s="4">
        <f t="shared" si="5"/>
        <v>15.235690841195748</v>
      </c>
    </row>
    <row r="53" spans="1:7" x14ac:dyDescent="0.45">
      <c r="A53" s="3">
        <v>32</v>
      </c>
      <c r="B53" s="3">
        <f t="shared" si="3"/>
        <v>32768</v>
      </c>
      <c r="C53" s="5"/>
      <c r="D53" s="5"/>
      <c r="E53" s="4">
        <f t="shared" si="4"/>
        <v>1429.7737232337547</v>
      </c>
      <c r="F53" s="3">
        <v>1230</v>
      </c>
      <c r="G53" s="4">
        <f t="shared" si="5"/>
        <v>-16.241766116565422</v>
      </c>
    </row>
    <row r="54" spans="1:7" x14ac:dyDescent="0.45">
      <c r="A54" s="3">
        <v>38</v>
      </c>
      <c r="B54" s="3">
        <f t="shared" si="3"/>
        <v>54872</v>
      </c>
      <c r="C54" s="5"/>
      <c r="D54" s="5"/>
      <c r="E54" s="4">
        <f t="shared" si="4"/>
        <v>2394.242667885821</v>
      </c>
      <c r="F54" s="3">
        <v>2520</v>
      </c>
      <c r="G54" s="4">
        <f t="shared" si="5"/>
        <v>4.9903703219912305</v>
      </c>
    </row>
    <row r="55" spans="1:7" x14ac:dyDescent="0.45">
      <c r="A55" s="3">
        <v>39</v>
      </c>
      <c r="B55" s="3">
        <f t="shared" si="3"/>
        <v>59319</v>
      </c>
      <c r="C55" s="5"/>
      <c r="D55" s="5"/>
      <c r="E55" s="4">
        <f t="shared" si="4"/>
        <v>2588.2796474762908</v>
      </c>
      <c r="F55" s="3">
        <v>2590</v>
      </c>
      <c r="G55" s="4">
        <f t="shared" si="5"/>
        <v>6.6422877363287752E-2</v>
      </c>
    </row>
    <row r="56" spans="1:7" x14ac:dyDescent="0.45">
      <c r="A56" s="3">
        <v>41</v>
      </c>
      <c r="B56" s="3">
        <f t="shared" si="3"/>
        <v>68921</v>
      </c>
      <c r="C56" s="5"/>
      <c r="D56" s="5"/>
      <c r="E56" s="4">
        <f t="shared" si="4"/>
        <v>3007.2459344175295</v>
      </c>
      <c r="F56" s="3">
        <v>2940</v>
      </c>
      <c r="G56" s="4">
        <f t="shared" si="5"/>
        <v>-2.28727668086835</v>
      </c>
    </row>
    <row r="58" spans="1:7" x14ac:dyDescent="0.45">
      <c r="A58" s="2" t="s">
        <v>13</v>
      </c>
      <c r="B58" s="2" t="s">
        <v>2</v>
      </c>
      <c r="C58" s="2" t="s">
        <v>10</v>
      </c>
      <c r="D58" s="12" t="s">
        <v>11</v>
      </c>
      <c r="E58" s="2" t="s">
        <v>4</v>
      </c>
      <c r="F58" s="2" t="s">
        <v>8</v>
      </c>
      <c r="G58" s="11" t="s">
        <v>12</v>
      </c>
    </row>
    <row r="59" spans="1:7" x14ac:dyDescent="0.45">
      <c r="A59" s="13">
        <v>240</v>
      </c>
      <c r="B59" s="3">
        <v>17</v>
      </c>
      <c r="C59" s="3">
        <f>B59^2</f>
        <v>289</v>
      </c>
      <c r="D59" s="8">
        <f>(5*PI())/12</f>
        <v>1.3089969389957472</v>
      </c>
      <c r="E59" s="4">
        <f>$D$59*C59</f>
        <v>378.30011536977094</v>
      </c>
      <c r="F59" s="3">
        <v>190</v>
      </c>
      <c r="G59" s="4">
        <f>(F59-E59)/F59*100</f>
        <v>-99.105323878826809</v>
      </c>
    </row>
    <row r="60" spans="1:7" x14ac:dyDescent="0.45">
      <c r="A60" s="13">
        <v>240</v>
      </c>
      <c r="B60" s="3">
        <v>19</v>
      </c>
      <c r="C60" s="3">
        <f t="shared" ref="C60:C68" si="6">B60^2</f>
        <v>361</v>
      </c>
      <c r="D60" s="5"/>
      <c r="E60" s="4">
        <f>$D$59*C60</f>
        <v>472.54789497746475</v>
      </c>
      <c r="F60" s="3">
        <v>250</v>
      </c>
      <c r="G60" s="4">
        <f t="shared" ref="G60:G68" si="7">(F60-E60)/F60*100</f>
        <v>-89.019157990985903</v>
      </c>
    </row>
    <row r="61" spans="1:7" x14ac:dyDescent="0.45">
      <c r="A61" s="13">
        <v>240</v>
      </c>
      <c r="B61" s="3">
        <v>20</v>
      </c>
      <c r="C61" s="3">
        <f t="shared" si="6"/>
        <v>400</v>
      </c>
      <c r="D61" s="5"/>
      <c r="E61" s="4">
        <f>$D$59*C61</f>
        <v>523.59877559829886</v>
      </c>
      <c r="F61" s="3">
        <v>320</v>
      </c>
      <c r="G61" s="4">
        <f t="shared" si="7"/>
        <v>-63.624617374468393</v>
      </c>
    </row>
    <row r="62" spans="1:7" x14ac:dyDescent="0.45">
      <c r="A62" s="13">
        <v>240</v>
      </c>
      <c r="B62" s="3">
        <v>23</v>
      </c>
      <c r="C62" s="3">
        <f t="shared" si="6"/>
        <v>529</v>
      </c>
      <c r="D62" s="5"/>
      <c r="E62" s="4">
        <f>$D$59*C62</f>
        <v>692.45938072875026</v>
      </c>
      <c r="F62" s="3">
        <v>570</v>
      </c>
      <c r="G62" s="4">
        <f t="shared" si="7"/>
        <v>-21.484101882236889</v>
      </c>
    </row>
    <row r="63" spans="1:7" x14ac:dyDescent="0.45">
      <c r="A63" s="13">
        <v>240</v>
      </c>
      <c r="B63" s="3">
        <v>25</v>
      </c>
      <c r="C63" s="3">
        <f t="shared" si="6"/>
        <v>625</v>
      </c>
      <c r="D63" s="5"/>
      <c r="E63" s="4">
        <f>$D$59*C63</f>
        <v>818.12308687234201</v>
      </c>
      <c r="F63" s="3">
        <v>710</v>
      </c>
      <c r="G63" s="4">
        <f t="shared" si="7"/>
        <v>-15.228603784836903</v>
      </c>
    </row>
    <row r="64" spans="1:7" x14ac:dyDescent="0.45">
      <c r="A64" s="13">
        <v>240</v>
      </c>
      <c r="B64" s="3">
        <v>28</v>
      </c>
      <c r="C64" s="3">
        <f t="shared" si="6"/>
        <v>784</v>
      </c>
      <c r="D64" s="5"/>
      <c r="E64" s="4">
        <f>$D$59*C64</f>
        <v>1026.2536001726658</v>
      </c>
      <c r="F64" s="3">
        <v>1130</v>
      </c>
      <c r="G64" s="4">
        <f t="shared" si="7"/>
        <v>9.1810973298525873</v>
      </c>
    </row>
    <row r="65" spans="1:7" x14ac:dyDescent="0.45">
      <c r="A65" s="13">
        <v>240</v>
      </c>
      <c r="B65" s="3">
        <v>32</v>
      </c>
      <c r="C65" s="3">
        <f t="shared" si="6"/>
        <v>1024</v>
      </c>
      <c r="D65" s="5"/>
      <c r="E65" s="4">
        <f>$D$59*C65</f>
        <v>1340.4128655316451</v>
      </c>
      <c r="F65" s="3">
        <v>1230</v>
      </c>
      <c r="G65" s="4">
        <f t="shared" si="7"/>
        <v>-8.9766557342800919</v>
      </c>
    </row>
    <row r="66" spans="1:7" x14ac:dyDescent="0.45">
      <c r="A66" s="13">
        <v>240</v>
      </c>
      <c r="B66" s="3">
        <v>38</v>
      </c>
      <c r="C66" s="3">
        <f t="shared" si="6"/>
        <v>1444</v>
      </c>
      <c r="D66" s="5"/>
      <c r="E66" s="4">
        <f>$D$59*C66</f>
        <v>1890.191579909859</v>
      </c>
      <c r="F66" s="3">
        <v>2520</v>
      </c>
      <c r="G66" s="4">
        <f t="shared" si="7"/>
        <v>24.992397622624644</v>
      </c>
    </row>
    <row r="67" spans="1:7" x14ac:dyDescent="0.45">
      <c r="A67" s="13">
        <v>240</v>
      </c>
      <c r="B67" s="3">
        <v>39</v>
      </c>
      <c r="C67" s="3">
        <f t="shared" si="6"/>
        <v>1521</v>
      </c>
      <c r="D67" s="5"/>
      <c r="E67" s="4">
        <f>$D$59*C67</f>
        <v>1990.9843442125316</v>
      </c>
      <c r="F67" s="3">
        <v>2590</v>
      </c>
      <c r="G67" s="4">
        <f t="shared" si="7"/>
        <v>23.128017597971752</v>
      </c>
    </row>
    <row r="68" spans="1:7" x14ac:dyDescent="0.45">
      <c r="A68" s="13">
        <v>240</v>
      </c>
      <c r="B68" s="3">
        <v>41</v>
      </c>
      <c r="C68" s="3">
        <f t="shared" si="6"/>
        <v>1681</v>
      </c>
      <c r="D68" s="5"/>
      <c r="E68" s="4">
        <f>$D$59*C68</f>
        <v>2200.4238544518512</v>
      </c>
      <c r="F68" s="3">
        <v>2940</v>
      </c>
      <c r="G68" s="4">
        <f t="shared" si="7"/>
        <v>25.155651209120713</v>
      </c>
    </row>
    <row r="70" spans="1:7" x14ac:dyDescent="0.45">
      <c r="A70" s="2" t="s">
        <v>13</v>
      </c>
      <c r="B70" s="2" t="s">
        <v>2</v>
      </c>
      <c r="C70" s="2" t="s">
        <v>1</v>
      </c>
    </row>
    <row r="71" spans="1:7" x14ac:dyDescent="0.45">
      <c r="A71" s="13">
        <v>240</v>
      </c>
      <c r="B71" s="3">
        <v>17</v>
      </c>
      <c r="C71" s="3">
        <v>190</v>
      </c>
    </row>
    <row r="72" spans="1:7" x14ac:dyDescent="0.45">
      <c r="A72" s="13">
        <v>240</v>
      </c>
      <c r="B72" s="3">
        <v>19</v>
      </c>
      <c r="C72" s="3">
        <v>250</v>
      </c>
    </row>
    <row r="73" spans="1:7" x14ac:dyDescent="0.45">
      <c r="A73" s="13">
        <v>240</v>
      </c>
      <c r="B73" s="3">
        <v>20</v>
      </c>
      <c r="C73" s="3">
        <v>320</v>
      </c>
    </row>
    <row r="74" spans="1:7" x14ac:dyDescent="0.45">
      <c r="A74" s="13">
        <v>240</v>
      </c>
      <c r="B74" s="3">
        <v>23</v>
      </c>
      <c r="C74" s="3">
        <v>570</v>
      </c>
    </row>
    <row r="75" spans="1:7" x14ac:dyDescent="0.45">
      <c r="A75" s="13">
        <v>240</v>
      </c>
      <c r="B75" s="3">
        <v>25</v>
      </c>
      <c r="C75" s="3">
        <v>710</v>
      </c>
    </row>
    <row r="76" spans="1:7" x14ac:dyDescent="0.45">
      <c r="A76" s="13">
        <v>240</v>
      </c>
      <c r="B76" s="3">
        <v>28</v>
      </c>
      <c r="C76" s="3">
        <v>1130</v>
      </c>
    </row>
    <row r="77" spans="1:7" x14ac:dyDescent="0.45">
      <c r="A77" s="13">
        <v>240</v>
      </c>
      <c r="B77" s="3">
        <v>32</v>
      </c>
      <c r="C77" s="3">
        <v>1230</v>
      </c>
    </row>
    <row r="78" spans="1:7" x14ac:dyDescent="0.45">
      <c r="A78" s="13">
        <v>240</v>
      </c>
      <c r="B78" s="3">
        <v>38</v>
      </c>
      <c r="C78" s="3">
        <v>2520</v>
      </c>
    </row>
    <row r="79" spans="1:7" x14ac:dyDescent="0.45">
      <c r="A79" s="13">
        <v>240</v>
      </c>
      <c r="B79" s="3">
        <v>39</v>
      </c>
      <c r="C79" s="3">
        <v>2590</v>
      </c>
    </row>
    <row r="80" spans="1:7" x14ac:dyDescent="0.45">
      <c r="A80" s="13">
        <v>240</v>
      </c>
      <c r="B80" s="3">
        <v>41</v>
      </c>
      <c r="C80" s="3">
        <v>2940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</dc:creator>
  <cp:lastModifiedBy>Taylor</cp:lastModifiedBy>
  <dcterms:created xsi:type="dcterms:W3CDTF">2018-02-18T21:14:41Z</dcterms:created>
  <dcterms:modified xsi:type="dcterms:W3CDTF">2018-02-21T22:47:58Z</dcterms:modified>
</cp:coreProperties>
</file>