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ylor/Library/Mobile Documents/com~apple~CloudDocs/Documents/Academia/Current Courses/CSPB-3104-Algorithms/CSPB 3104 - Assignments/CSPB 3104 - Problem Sets/CSPB 3104 - Problem Set 10 - Linear And Integer Programming And NP-Completeness/"/>
    </mc:Choice>
  </mc:AlternateContent>
  <xr:revisionPtr revIDLastSave="0" documentId="13_ncr:1_{4431B5D6-CEBE-FF4E-97BB-68E0EA1530CD}" xr6:coauthVersionLast="47" xr6:coauthVersionMax="47" xr10:uidLastSave="{00000000-0000-0000-0000-000000000000}"/>
  <bookViews>
    <workbookView xWindow="0" yWindow="760" windowWidth="30240" windowHeight="17620" xr2:uid="{59786132-D078-A347-BF24-C7B747EFD5C0}"/>
  </bookViews>
  <sheets>
    <sheet name="Sheet1" sheetId="1" r:id="rId1"/>
  </sheets>
  <definedNames>
    <definedName name="solver_adj" localSheetId="0" hidden="1">Sheet1!$G$2:$G$6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Sheet1!$G$2:$G$6</definedName>
    <definedName name="solver_lhs2" localSheetId="0" hidden="1">Sheet1!$G$2:$G$6</definedName>
    <definedName name="solver_lhs3" localSheetId="0" hidden="1">Sheet1!$G$7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opt" localSheetId="0" hidden="1">Sheet1!$H$7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hs1" localSheetId="0" hidden="1">Sheet1!$J$2:$J$6</definedName>
    <definedName name="solver_rhs2" localSheetId="0" hidden="1">Sheet1!$I$2:$I$6</definedName>
    <definedName name="solver_rhs3" localSheetId="0" hidden="1">Sheet1!$B$12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F6" i="1"/>
  <c r="H6" i="1" s="1"/>
  <c r="C6" i="1"/>
  <c r="C5" i="1"/>
  <c r="F5" i="1" s="1"/>
  <c r="C4" i="1"/>
  <c r="C3" i="1"/>
  <c r="C2" i="1"/>
  <c r="B11" i="1"/>
  <c r="E2" i="1" s="1"/>
  <c r="B6" i="1"/>
  <c r="E6" i="1" s="1"/>
  <c r="B5" i="1"/>
  <c r="E5" i="1" s="1"/>
  <c r="B4" i="1"/>
  <c r="E4" i="1" s="1"/>
  <c r="B3" i="1"/>
  <c r="E3" i="1" s="1"/>
  <c r="B2" i="1"/>
  <c r="F2" i="1" s="1"/>
  <c r="I4" i="1" l="1"/>
  <c r="J4" i="1"/>
  <c r="I5" i="1"/>
  <c r="J5" i="1"/>
  <c r="I6" i="1"/>
  <c r="J6" i="1"/>
  <c r="I2" i="1"/>
  <c r="J2" i="1"/>
  <c r="I3" i="1"/>
  <c r="J3" i="1"/>
  <c r="F4" i="1"/>
  <c r="F3" i="1"/>
  <c r="H2" i="1"/>
  <c r="H5" i="1"/>
  <c r="H4" i="1"/>
  <c r="H3" i="1"/>
  <c r="G7" i="1"/>
  <c r="J7" i="1" l="1"/>
  <c r="H7" i="1"/>
  <c r="I7" i="1"/>
</calcChain>
</file>

<file path=xl/sharedStrings.xml><?xml version="1.0" encoding="utf-8"?>
<sst xmlns="http://schemas.openxmlformats.org/spreadsheetml/2006/main" count="16" uniqueCount="16">
  <si>
    <t>C1</t>
  </si>
  <si>
    <t>C2</t>
  </si>
  <si>
    <t>C3</t>
  </si>
  <si>
    <t>C4</t>
  </si>
  <si>
    <t>C5</t>
  </si>
  <si>
    <t>Total Pop</t>
  </si>
  <si>
    <t>Community</t>
  </si>
  <si>
    <t>Pop</t>
  </si>
  <si>
    <t>Inc</t>
  </si>
  <si>
    <t>Fair Share</t>
  </si>
  <si>
    <t>Welfar Wt</t>
  </si>
  <si>
    <t>Allocation</t>
  </si>
  <si>
    <t>Budget</t>
  </si>
  <si>
    <t>WW &amp; A</t>
  </si>
  <si>
    <t>Min Alloc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</si>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</sst>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9ACD-3D0C-F542-8AE4-1035E25F9396}">
  <dimension ref="A1:J12"/>
  <sheetViews>
    <sheetView tabSelected="1" workbookViewId="0">
      <selection activeCell="I17" sqref="I17"/>
    </sheetView>
  </sheetViews>
  <sheetFormatPr baseColWidth="10" defaultRowHeight="16" x14ac:dyDescent="0.2"/>
  <cols>
    <col min="1" max="1" width="10.5" style="1" bestFit="1" customWidth="1"/>
    <col min="2" max="6" width="10.83203125" style="1"/>
    <col min="7" max="8" width="12.1640625" style="1" bestFit="1" customWidth="1"/>
    <col min="9" max="10" width="10.83203125" style="1"/>
  </cols>
  <sheetData>
    <row r="1" spans="1:10" x14ac:dyDescent="0.2">
      <c r="A1" s="2" t="s">
        <v>6</v>
      </c>
      <c r="B1" s="2" t="s">
        <v>7</v>
      </c>
      <c r="C1" s="2" t="s">
        <v>8</v>
      </c>
      <c r="D1" s="2"/>
      <c r="E1" s="2" t="s">
        <v>9</v>
      </c>
      <c r="F1" s="2" t="s">
        <v>10</v>
      </c>
      <c r="G1" s="2" t="s">
        <v>11</v>
      </c>
      <c r="H1" s="2" t="s">
        <v>13</v>
      </c>
      <c r="I1" s="2" t="s">
        <v>14</v>
      </c>
      <c r="J1" s="2" t="s">
        <v>15</v>
      </c>
    </row>
    <row r="2" spans="1:10" x14ac:dyDescent="0.2">
      <c r="A2" s="2" t="s">
        <v>0</v>
      </c>
      <c r="B2" s="1">
        <f>50000</f>
        <v>50000</v>
      </c>
      <c r="C2" s="1">
        <f>250</f>
        <v>250</v>
      </c>
      <c r="E2" s="1">
        <f>B2/$B$11</f>
        <v>0.10204081632653061</v>
      </c>
      <c r="F2" s="1">
        <f>B2/C2</f>
        <v>200</v>
      </c>
      <c r="G2" s="1">
        <v>4867346.9387755096</v>
      </c>
      <c r="H2" s="1">
        <f>F2*G2</f>
        <v>973469387.75510192</v>
      </c>
      <c r="I2" s="1">
        <f>0.9*E2*$B$12</f>
        <v>4867346.9387755105</v>
      </c>
      <c r="J2" s="1">
        <f>1.1 * E2 * $B$12</f>
        <v>5948979.5918367356</v>
      </c>
    </row>
    <row r="3" spans="1:10" x14ac:dyDescent="0.2">
      <c r="A3" s="2" t="s">
        <v>1</v>
      </c>
      <c r="B3" s="1">
        <f>120000</f>
        <v>120000</v>
      </c>
      <c r="C3" s="1">
        <f>125</f>
        <v>125</v>
      </c>
      <c r="E3" s="1">
        <f t="shared" ref="E3:E6" si="0">B3/$B$11</f>
        <v>0.24489795918367346</v>
      </c>
      <c r="F3" s="1">
        <f t="shared" ref="F3:F6" si="1">B3/C3</f>
        <v>960</v>
      </c>
      <c r="G3" s="1">
        <v>14169387.755101999</v>
      </c>
      <c r="H3" s="1">
        <f t="shared" ref="H3:H6" si="2">F3*G3</f>
        <v>13602612244.897919</v>
      </c>
      <c r="I3" s="1">
        <f t="shared" ref="I3:I6" si="3">0.9*E3*$B$12</f>
        <v>11681632.653061224</v>
      </c>
      <c r="J3" s="1">
        <f t="shared" ref="J3:J6" si="4">1.1 * E3 * $B$12</f>
        <v>14277551.020408165</v>
      </c>
    </row>
    <row r="4" spans="1:10" x14ac:dyDescent="0.2">
      <c r="A4" s="2" t="s">
        <v>2</v>
      </c>
      <c r="B4" s="1">
        <f>110000</f>
        <v>110000</v>
      </c>
      <c r="C4" s="1">
        <f>200</f>
        <v>200</v>
      </c>
      <c r="E4" s="1">
        <f t="shared" si="0"/>
        <v>0.22448979591836735</v>
      </c>
      <c r="F4" s="1">
        <f t="shared" si="1"/>
        <v>550</v>
      </c>
      <c r="G4" s="1">
        <v>10708163.2653061</v>
      </c>
      <c r="H4" s="1">
        <f t="shared" si="2"/>
        <v>5889489795.918355</v>
      </c>
      <c r="I4" s="1">
        <f t="shared" si="3"/>
        <v>10708163.265306123</v>
      </c>
      <c r="J4" s="1">
        <f t="shared" si="4"/>
        <v>13087755.102040818</v>
      </c>
    </row>
    <row r="5" spans="1:10" x14ac:dyDescent="0.2">
      <c r="A5" s="2" t="s">
        <v>3</v>
      </c>
      <c r="B5" s="1">
        <f>130000</f>
        <v>130000</v>
      </c>
      <c r="C5" s="1">
        <f>90</f>
        <v>90</v>
      </c>
      <c r="E5" s="1">
        <f t="shared" si="0"/>
        <v>0.26530612244897961</v>
      </c>
      <c r="F5" s="1">
        <f t="shared" si="1"/>
        <v>1444.4444444444443</v>
      </c>
      <c r="G5" s="1">
        <v>15467346.9387755</v>
      </c>
      <c r="H5" s="1">
        <f t="shared" si="2"/>
        <v>22341723356.009056</v>
      </c>
      <c r="I5" s="1">
        <f t="shared" si="3"/>
        <v>12655102.040816328</v>
      </c>
      <c r="J5" s="1">
        <f t="shared" si="4"/>
        <v>15467346.938775513</v>
      </c>
    </row>
    <row r="6" spans="1:10" x14ac:dyDescent="0.2">
      <c r="A6" s="2" t="s">
        <v>4</v>
      </c>
      <c r="B6" s="1">
        <f>80000</f>
        <v>80000</v>
      </c>
      <c r="C6" s="1">
        <f>280</f>
        <v>280</v>
      </c>
      <c r="E6" s="1">
        <f t="shared" si="0"/>
        <v>0.16326530612244897</v>
      </c>
      <c r="F6" s="1">
        <f t="shared" si="1"/>
        <v>285.71428571428572</v>
      </c>
      <c r="G6" s="1">
        <v>7787755.1020408198</v>
      </c>
      <c r="H6" s="1">
        <f t="shared" si="2"/>
        <v>2225072886.2973771</v>
      </c>
      <c r="I6" s="1">
        <f t="shared" si="3"/>
        <v>7787755.1020408152</v>
      </c>
      <c r="J6" s="1">
        <f t="shared" si="4"/>
        <v>9518367.346938774</v>
      </c>
    </row>
    <row r="7" spans="1:10" x14ac:dyDescent="0.2">
      <c r="G7" s="1">
        <f>SUM(G2:G6)</f>
        <v>52999999.999999933</v>
      </c>
      <c r="H7" s="1">
        <f>SUM(H2:H6)</f>
        <v>45032367670.877808</v>
      </c>
      <c r="I7" s="1">
        <f>SUM(I2:I6)</f>
        <v>47700000</v>
      </c>
      <c r="J7" s="1">
        <f>SUM(J2:J6)</f>
        <v>58300000</v>
      </c>
    </row>
    <row r="11" spans="1:10" x14ac:dyDescent="0.2">
      <c r="A11" s="2" t="s">
        <v>5</v>
      </c>
      <c r="B11" s="1">
        <f>SUM(B2:B6)</f>
        <v>490000</v>
      </c>
    </row>
    <row r="12" spans="1:10" x14ac:dyDescent="0.2">
      <c r="A12" s="2" t="s">
        <v>12</v>
      </c>
      <c r="B12" s="1">
        <f>53000000</f>
        <v>53000000</v>
      </c>
    </row>
  </sheetData>
  <scenarios current="0">
    <scenario name="Max Budget" count="5" user="Taylor Larrechea" comment="Created by Taylor Larrechea on 4/21/2024">
      <inputCells r="G2" val="4.86734693877551"/>
      <inputCells r="G3" val="14.169387755102"/>
      <inputCells r="G4" val="10.7081632653061"/>
      <inputCells r="G5" val="15.4673469387755"/>
      <inputCells r="G6" val="7.78775510204082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Larrechea</dc:creator>
  <cp:lastModifiedBy>Taylor Larrechea</cp:lastModifiedBy>
  <dcterms:created xsi:type="dcterms:W3CDTF">2024-04-22T04:01:23Z</dcterms:created>
  <dcterms:modified xsi:type="dcterms:W3CDTF">2024-04-22T04:47:13Z</dcterms:modified>
</cp:coreProperties>
</file>