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" sheetId="1" state="visible" r:id="rId2"/>
    <sheet name="HandicapCalc" sheetId="2" state="visible" r:id="rId3"/>
    <sheet name="HandicapCalc_OLD" sheetId="3" state="visible" r:id="rId4"/>
    <sheet name="CourseRating" sheetId="4" state="visible" r:id="rId5"/>
    <sheet name="CourseList" sheetId="5" state="visible" r:id="rId6"/>
    <sheet name="TeeList" sheetId="6" state="visible" r:id="rId7"/>
  </sheets>
  <definedNames>
    <definedName function="false" hidden="true" localSheetId="1" name="_xlnm._FilterDatabase" vbProcedure="false">HandicapCalc!$A$1:$M$12</definedName>
    <definedName function="false" hidden="true" localSheetId="2" name="_xlnm._FilterDatabase" vbProcedure="false">HandicapCalc_OLD!$A$1:$I$14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<sst xmlns="http://schemas.openxmlformats.org/spreadsheetml/2006/main" count="217" uniqueCount="105">
  <si>
    <t xml:space="preserve">Background information and how to use the sheets.</t>
  </si>
  <si>
    <t xml:space="preserve">RULES</t>
  </si>
  <si>
    <t xml:space="preserve">Insert data in greyed out cells!</t>
  </si>
  <si>
    <r>
      <rPr>
        <sz val="10"/>
        <rFont val="Arial"/>
        <family val="2"/>
        <charset val="1"/>
      </rPr>
      <t xml:space="preserve">Always insert additional rows above “/\ </t>
    </r>
    <r>
      <rPr>
        <b val="true"/>
        <sz val="10"/>
        <rFont val="Arial"/>
        <family val="2"/>
        <charset val="1"/>
      </rPr>
      <t xml:space="preserve">INSERT</t>
    </r>
    <r>
      <rPr>
        <sz val="10"/>
        <rFont val="Arial"/>
        <family val="2"/>
        <charset val="1"/>
      </rPr>
      <t xml:space="preserve"> above /\” marks as this will maintain most list type formulas in place or hard coded end cell points.</t>
    </r>
  </si>
  <si>
    <t xml:space="preserve">USE</t>
  </si>
  <si>
    <t xml:space="preserve">Step 1</t>
  </si>
  <si>
    <r>
      <rPr>
        <sz val="10"/>
        <rFont val="Arial"/>
        <family val="2"/>
        <charset val="1"/>
      </rPr>
      <t xml:space="preserve">Ensure the </t>
    </r>
    <r>
      <rPr>
        <b val="true"/>
        <sz val="10"/>
        <rFont val="Arial"/>
        <family val="2"/>
        <charset val="1"/>
      </rPr>
      <t xml:space="preserve">CourseRating</t>
    </r>
    <r>
      <rPr>
        <sz val="10"/>
        <rFont val="Arial"/>
        <family val="2"/>
        <charset val="1"/>
      </rPr>
      <t xml:space="preserve"> sheet is updated with the relevent information.</t>
    </r>
  </si>
  <si>
    <t xml:space="preserve">visit https://www.randa.org/worldhandicapsystem/Lookup and look up the Course Rating for the course in question.</t>
  </si>
  <si>
    <r>
      <rPr>
        <sz val="10"/>
        <rFont val="Arial"/>
        <family val="2"/>
        <charset val="1"/>
      </rPr>
      <t xml:space="preserve">Insert any information </t>
    </r>
    <r>
      <rPr>
        <b val="true"/>
        <sz val="10"/>
        <rFont val="Arial"/>
        <family val="2"/>
        <charset val="1"/>
      </rPr>
      <t xml:space="preserve">ABOVE</t>
    </r>
    <r>
      <rPr>
        <sz val="10"/>
        <rFont val="Arial"/>
        <family val="2"/>
        <charset val="1"/>
      </rPr>
      <t xml:space="preserve"> the “/\ </t>
    </r>
    <r>
      <rPr>
        <b val="true"/>
        <sz val="10"/>
        <rFont val="Arial"/>
        <family val="2"/>
        <charset val="1"/>
      </rPr>
      <t xml:space="preserve">INSERT</t>
    </r>
    <r>
      <rPr>
        <sz val="10"/>
        <rFont val="Arial"/>
        <family val="2"/>
        <charset val="1"/>
      </rPr>
      <t xml:space="preserve"> above /\” marker.</t>
    </r>
  </si>
  <si>
    <t xml:space="preserve">Note the table on the R&amp;A website includes the par and slope in a combined column, these need to be split out within the CourseRating sheet.</t>
  </si>
  <si>
    <r>
      <rPr>
        <sz val="10"/>
        <rFont val="Arial"/>
        <family val="2"/>
        <charset val="1"/>
      </rPr>
      <t xml:space="preserve">Copy down calculation cells from </t>
    </r>
    <r>
      <rPr>
        <b val="true"/>
        <sz val="10"/>
        <rFont val="Arial"/>
        <family val="2"/>
        <charset val="1"/>
      </rPr>
      <t xml:space="preserve">column K.</t>
    </r>
  </si>
  <si>
    <t xml:space="preserve">Step 2</t>
  </si>
  <si>
    <r>
      <rPr>
        <sz val="10"/>
        <rFont val="Arial"/>
        <family val="2"/>
        <charset val="1"/>
      </rPr>
      <t xml:space="preserve">Update any other fields from the </t>
    </r>
    <r>
      <rPr>
        <b val="true"/>
        <sz val="10"/>
        <rFont val="Arial"/>
        <family val="2"/>
        <charset val="1"/>
      </rPr>
      <t xml:space="preserve">CourseList</t>
    </r>
    <r>
      <rPr>
        <sz val="10"/>
        <rFont val="Arial"/>
        <family val="2"/>
        <charset val="1"/>
      </rPr>
      <t xml:space="preserve"> and </t>
    </r>
    <r>
      <rPr>
        <b val="true"/>
        <sz val="10"/>
        <rFont val="Arial"/>
        <family val="2"/>
        <charset val="1"/>
      </rPr>
      <t xml:space="preserve">TeeList</t>
    </r>
    <r>
      <rPr>
        <sz val="10"/>
        <rFont val="Arial"/>
        <family val="2"/>
        <charset val="1"/>
      </rPr>
      <t xml:space="preserve"> sheets.</t>
    </r>
  </si>
  <si>
    <r>
      <rPr>
        <sz val="10"/>
        <rFont val="Arial"/>
        <family val="2"/>
        <charset val="1"/>
      </rPr>
      <t xml:space="preserve">The </t>
    </r>
    <r>
      <rPr>
        <b val="true"/>
        <sz val="10"/>
        <rFont val="Arial"/>
        <family val="2"/>
        <charset val="1"/>
      </rPr>
      <t xml:space="preserve">CourseList</t>
    </r>
    <r>
      <rPr>
        <sz val="10"/>
        <rFont val="Arial"/>
        <family val="2"/>
        <charset val="1"/>
      </rPr>
      <t xml:space="preserve"> sheet needs to be updated to ensure data validity, this should be the same name used in </t>
    </r>
    <r>
      <rPr>
        <b val="true"/>
        <sz val="10"/>
        <rFont val="Arial"/>
        <family val="2"/>
        <charset val="1"/>
      </rPr>
      <t xml:space="preserve">CourseRating</t>
    </r>
    <r>
      <rPr>
        <sz val="10"/>
        <rFont val="Arial"/>
        <family val="2"/>
        <charset val="1"/>
      </rPr>
      <t xml:space="preserve"> for the </t>
    </r>
    <r>
      <rPr>
        <b val="true"/>
        <i val="true"/>
        <sz val="10"/>
        <rFont val="Arial"/>
        <family val="2"/>
        <charset val="1"/>
      </rPr>
      <t xml:space="preserve">Course Name</t>
    </r>
    <r>
      <rPr>
        <sz val="10"/>
        <rFont val="Arial"/>
        <family val="2"/>
        <charset val="1"/>
      </rPr>
      <t xml:space="preserve">.</t>
    </r>
  </si>
  <si>
    <t xml:space="preserve">(The Tees within TeeList shouldn’t change much unless there are other Tee’s available, maintain list with all available Tees)</t>
  </si>
  <si>
    <t xml:space="preserve">(The CoursePlayed within the TeeList should not change, this is to represent 9Hole courses or partially played rounds.)</t>
  </si>
  <si>
    <t xml:space="preserve">Step 3</t>
  </si>
  <si>
    <r>
      <rPr>
        <sz val="10"/>
        <rFont val="Arial"/>
        <family val="2"/>
        <charset val="1"/>
      </rPr>
      <t xml:space="preserve">Update the </t>
    </r>
    <r>
      <rPr>
        <b val="true"/>
        <sz val="10"/>
        <rFont val="Arial"/>
        <family val="2"/>
        <charset val="1"/>
      </rPr>
      <t xml:space="preserve">HandicapCalc_NEW</t>
    </r>
    <r>
      <rPr>
        <sz val="10"/>
        <rFont val="Arial"/>
        <family val="2"/>
        <charset val="1"/>
      </rPr>
      <t xml:space="preserve"> sheet with your score.</t>
    </r>
  </si>
  <si>
    <r>
      <rPr>
        <sz val="10"/>
        <rFont val="Arial"/>
        <family val="2"/>
        <charset val="1"/>
      </rPr>
      <t xml:space="preserve">Insert a new row ABOVE the BLACK BAR,  “/\ </t>
    </r>
    <r>
      <rPr>
        <b val="true"/>
        <sz val="10"/>
        <rFont val="Arial"/>
        <family val="2"/>
        <charset val="1"/>
      </rPr>
      <t xml:space="preserve">INSERT</t>
    </r>
    <r>
      <rPr>
        <sz val="10"/>
        <rFont val="Arial"/>
        <family val="2"/>
        <charset val="1"/>
      </rPr>
      <t xml:space="preserve"> above /\” marker. (This will maintain integrety for plotting data ranges.)</t>
    </r>
  </si>
  <si>
    <r>
      <rPr>
        <sz val="10"/>
        <rFont val="Arial"/>
        <family val="2"/>
        <charset val="1"/>
      </rPr>
      <t xml:space="preserve">Add information into the grey cells using the drop down menus for the </t>
    </r>
    <r>
      <rPr>
        <b val="true"/>
        <i val="true"/>
        <sz val="10"/>
        <rFont val="Arial"/>
        <family val="2"/>
        <charset val="1"/>
      </rPr>
      <t xml:space="preserve">Course</t>
    </r>
    <r>
      <rPr>
        <sz val="10"/>
        <rFont val="Arial"/>
        <family val="2"/>
        <charset val="1"/>
      </rPr>
      <t xml:space="preserve"> played at, </t>
    </r>
    <r>
      <rPr>
        <b val="true"/>
        <i val="true"/>
        <sz val="10"/>
        <rFont val="Arial"/>
        <family val="2"/>
        <charset val="1"/>
      </rPr>
      <t xml:space="preserve">Tee</t>
    </r>
    <r>
      <rPr>
        <sz val="10"/>
        <rFont val="Arial"/>
        <family val="2"/>
        <charset val="1"/>
      </rPr>
      <t xml:space="preserve"> used and </t>
    </r>
    <r>
      <rPr>
        <b val="true"/>
        <i val="true"/>
        <sz val="10"/>
        <rFont val="Arial"/>
        <family val="2"/>
        <charset val="1"/>
      </rPr>
      <t xml:space="preserve">Front/Back/Full</t>
    </r>
    <r>
      <rPr>
        <sz val="10"/>
        <rFont val="Arial"/>
        <family val="2"/>
        <charset val="1"/>
      </rPr>
      <t xml:space="preserve"> section of course played. Add in the Date and score manually.</t>
    </r>
  </si>
  <si>
    <r>
      <rPr>
        <sz val="10"/>
        <rFont val="Arial"/>
        <family val="2"/>
        <charset val="1"/>
      </rPr>
      <t xml:space="preserve">Copy down all the calculation cells from </t>
    </r>
    <r>
      <rPr>
        <b val="true"/>
        <sz val="10"/>
        <rFont val="Arial"/>
        <family val="2"/>
        <charset val="1"/>
      </rPr>
      <t xml:space="preserve">columns F-DN</t>
    </r>
    <r>
      <rPr>
        <sz val="10"/>
        <rFont val="Arial"/>
        <family val="2"/>
        <charset val="1"/>
      </rPr>
      <t xml:space="preserve"> from the last working row to populate all the information.</t>
    </r>
  </si>
  <si>
    <t xml:space="preserve">All information should now be updated along with any plots.</t>
  </si>
  <si>
    <r>
      <rPr>
        <b val="true"/>
        <sz val="10"/>
        <rFont val="Arial"/>
        <family val="2"/>
        <charset val="1"/>
      </rPr>
      <t xml:space="preserve">NOTES:</t>
    </r>
    <r>
      <rPr>
        <sz val="10"/>
        <rFont val="Arial"/>
        <family val="2"/>
        <charset val="1"/>
      </rPr>
      <t xml:space="preserve"> Be aware that 9 Hole rounds need to be paired together in order to count toward any calculations of the Handicap Index.</t>
    </r>
  </si>
  <si>
    <r>
      <rPr>
        <sz val="10"/>
        <rFont val="Arial"/>
        <family val="2"/>
        <charset val="1"/>
      </rPr>
      <t xml:space="preserve">Thus they need to have </t>
    </r>
    <r>
      <rPr>
        <b val="true"/>
        <sz val="10"/>
        <rFont val="Arial"/>
        <family val="2"/>
        <charset val="1"/>
      </rPr>
      <t xml:space="preserve">BOTH</t>
    </r>
    <r>
      <rPr>
        <sz val="10"/>
        <rFont val="Arial"/>
        <family val="2"/>
        <charset val="1"/>
      </rPr>
      <t xml:space="preserve">, </t>
    </r>
    <r>
      <rPr>
        <b val="true"/>
        <sz val="10"/>
        <rFont val="Arial"/>
        <family val="2"/>
        <charset val="1"/>
      </rPr>
      <t xml:space="preserve">FRONT</t>
    </r>
    <r>
      <rPr>
        <sz val="10"/>
        <rFont val="Arial"/>
        <family val="2"/>
        <charset val="1"/>
      </rPr>
      <t xml:space="preserve"> and </t>
    </r>
    <r>
      <rPr>
        <b val="true"/>
        <sz val="10"/>
        <rFont val="Arial"/>
        <family val="2"/>
        <charset val="1"/>
      </rPr>
      <t xml:space="preserve">BACK</t>
    </r>
    <r>
      <rPr>
        <sz val="10"/>
        <rFont val="Arial"/>
        <family val="2"/>
        <charset val="1"/>
      </rPr>
      <t xml:space="preserve"> pairing to generate a combined score.</t>
    </r>
  </si>
  <si>
    <r>
      <rPr>
        <sz val="10"/>
        <rFont val="Arial"/>
        <family val="2"/>
        <charset val="1"/>
      </rPr>
      <t xml:space="preserve">To ensure calculations still occur within the sheet entries for a </t>
    </r>
    <r>
      <rPr>
        <b val="true"/>
        <sz val="10"/>
        <rFont val="Arial"/>
        <family val="2"/>
        <charset val="1"/>
      </rPr>
      <t xml:space="preserve">FRONT</t>
    </r>
    <r>
      <rPr>
        <sz val="10"/>
        <rFont val="Arial"/>
        <family val="2"/>
        <charset val="1"/>
      </rPr>
      <t xml:space="preserve"> score should be placed as a </t>
    </r>
    <r>
      <rPr>
        <b val="true"/>
        <sz val="10"/>
        <rFont val="Arial"/>
        <family val="2"/>
        <charset val="1"/>
      </rPr>
      <t xml:space="preserve">BACK</t>
    </r>
    <r>
      <rPr>
        <sz val="10"/>
        <rFont val="Arial"/>
        <family val="2"/>
        <charset val="1"/>
      </rPr>
      <t xml:space="preserve"> score until there is a corressponding </t>
    </r>
    <r>
      <rPr>
        <b val="true"/>
        <sz val="10"/>
        <rFont val="Arial"/>
        <family val="2"/>
        <charset val="1"/>
      </rPr>
      <t xml:space="preserve">BACK</t>
    </r>
    <r>
      <rPr>
        <sz val="10"/>
        <rFont val="Arial"/>
        <family val="2"/>
        <charset val="1"/>
      </rPr>
      <t xml:space="preserve"> score to be entered for combination.</t>
    </r>
  </si>
  <si>
    <t xml:space="preserve">Ensure that the form is sorted in ascending date order!</t>
  </si>
  <si>
    <t xml:space="preserve">Information on the Handicap Index Calculations (HandicapCalc_NEW)</t>
  </si>
  <si>
    <t xml:space="preserve">This uses the R&amp;A guide on Handicap Index calculations. See https://www.randa.org/en/rules-of-handicapping/2019/rules/the-rules-of-handicapping/rule-5</t>
  </si>
  <si>
    <r>
      <rPr>
        <sz val="10"/>
        <rFont val="Arial"/>
        <family val="2"/>
        <charset val="1"/>
      </rPr>
      <t xml:space="preserve">Score Differential (</t>
    </r>
    <r>
      <rPr>
        <b val="true"/>
        <i val="true"/>
        <sz val="10"/>
        <rFont val="Arial"/>
        <family val="2"/>
        <charset val="1"/>
      </rPr>
      <t xml:space="preserve">Hcap Diff</t>
    </r>
    <r>
      <rPr>
        <sz val="10"/>
        <rFont val="Arial"/>
        <family val="2"/>
        <charset val="1"/>
      </rPr>
      <t xml:space="preserve">)</t>
    </r>
  </si>
  <si>
    <t xml:space="preserve">This is calculated using the following formula:</t>
  </si>
  <si>
    <t xml:space="preserve">Hcap Diff = ((Adjusted Gross score – Course Rating) × 113)/Slope Rating</t>
  </si>
  <si>
    <t xml:space="preserve">The score input to the spreadsheet is assumed to be the Adjusted Gross score. (ie a maximum of a net double bogey for each hole)</t>
  </si>
  <si>
    <t xml:space="preserve">The Handicap index is then cacluated from the lowest Score differentials (Hcap Diffs) from the record. The number of score diffs included and adjustments are given bellow:</t>
  </si>
  <si>
    <t xml:space="preserve">Number of Score Differentials in scoring record</t>
  </si>
  <si>
    <t xml:space="preserve">Score Differential(s) to be used in calculation of Handicap Index</t>
  </si>
  <si>
    <t xml:space="preserve">Adjustment</t>
  </si>
  <si>
    <t xml:space="preserve">Lowest 1</t>
  </si>
  <si>
    <t xml:space="preserve">–2.0</t>
  </si>
  <si>
    <t xml:space="preserve">–1.0</t>
  </si>
  <si>
    <t xml:space="preserve">Average of lowest 2</t>
  </si>
  <si>
    <t xml:space="preserve">7 or 8</t>
  </si>
  <si>
    <t xml:space="preserve">9 to 11</t>
  </si>
  <si>
    <t xml:space="preserve">Average of lowest 3</t>
  </si>
  <si>
    <t xml:space="preserve">12 to 14</t>
  </si>
  <si>
    <t xml:space="preserve">Average of lowest 4</t>
  </si>
  <si>
    <t xml:space="preserve">15 or 16</t>
  </si>
  <si>
    <t xml:space="preserve">Average of lowest 5</t>
  </si>
  <si>
    <t xml:space="preserve">17 or 18</t>
  </si>
  <si>
    <t xml:space="preserve">Average of lowest 6</t>
  </si>
  <si>
    <t xml:space="preserve">Average of lowest 7</t>
  </si>
  <si>
    <t xml:space="preserve">Average of lowest 8</t>
  </si>
  <si>
    <r>
      <rPr>
        <sz val="10"/>
        <rFont val="Arial"/>
        <family val="2"/>
        <charset val="1"/>
      </rPr>
      <t xml:space="preserve">Currently 9 Hole scores are only counted within this </t>
    </r>
    <r>
      <rPr>
        <b val="true"/>
        <sz val="10"/>
        <rFont val="Arial"/>
        <family val="2"/>
        <charset val="1"/>
      </rPr>
      <t xml:space="preserve">HandicapCalc_NEW</t>
    </r>
    <r>
      <rPr>
        <sz val="10"/>
        <rFont val="Arial"/>
        <family val="2"/>
        <charset val="1"/>
      </rPr>
      <t xml:space="preserve"> calculations if they are combined with another 9 Hole score, otherwise they are left out of the calculations</t>
    </r>
  </si>
  <si>
    <r>
      <rPr>
        <sz val="10"/>
        <rFont val="Arial"/>
        <family val="2"/>
        <charset val="1"/>
      </rPr>
      <t xml:space="preserve">The Course Index (</t>
    </r>
    <r>
      <rPr>
        <b val="true"/>
        <i val="true"/>
        <sz val="10"/>
        <rFont val="Arial"/>
        <family val="2"/>
        <charset val="1"/>
      </rPr>
      <t xml:space="preserve">CourseIdx</t>
    </r>
    <r>
      <rPr>
        <sz val="10"/>
        <rFont val="Arial"/>
        <family val="2"/>
        <charset val="1"/>
      </rPr>
      <t xml:space="preserve">) is effectively your handicap for the particular course. This is calculated from:</t>
    </r>
  </si>
  <si>
    <t xml:space="preserve">CourseIdx = (Slope/113) × HcapIdx</t>
  </si>
  <si>
    <t xml:space="preserve">Course</t>
  </si>
  <si>
    <t xml:space="preserve">Date</t>
  </si>
  <si>
    <t xml:space="preserve">Tee</t>
  </si>
  <si>
    <t xml:space="preserve">Front/Back</t>
  </si>
  <si>
    <t xml:space="preserve">Score</t>
  </si>
  <si>
    <t xml:space="preserve">NetScore</t>
  </si>
  <si>
    <t xml:space="preserve">Par</t>
  </si>
  <si>
    <t xml:space="preserve">CourseRating</t>
  </si>
  <si>
    <t xml:space="preserve">Slope</t>
  </si>
  <si>
    <t xml:space="preserve">HCap Diff (Gross)</t>
  </si>
  <si>
    <t xml:space="preserve">HCap Diff (Per Round)</t>
  </si>
  <si>
    <t xml:space="preserve">CourseIdx</t>
  </si>
  <si>
    <t xml:space="preserve">HcapIdx_rolling</t>
  </si>
  <si>
    <t xml:space="preserve">Current HCap Index</t>
  </si>
  <si>
    <t xml:space="preserve">Inclusion</t>
  </si>
  <si>
    <t xml:space="preserve">NumRowstoInclude</t>
  </si>
  <si>
    <t xml:space="preserve">NumRound</t>
  </si>
  <si>
    <t xml:space="preserve">Morley Hayes</t>
  </si>
  <si>
    <t xml:space="preserve">White</t>
  </si>
  <si>
    <t xml:space="preserve">Full</t>
  </si>
  <si>
    <t xml:space="preserve">Bransford</t>
  </si>
  <si>
    <t xml:space="preserve">Yellow</t>
  </si>
  <si>
    <t xml:space="preserve">Lickey Hills</t>
  </si>
  <si>
    <t xml:space="preserve">Harborne Church Farm</t>
  </si>
  <si>
    <t xml:space="preserve">Front</t>
  </si>
  <si>
    <t xml:space="preserve">Back</t>
  </si>
  <si>
    <t xml:space="preserve">Warley Woods</t>
  </si>
  <si>
    <r>
      <rPr>
        <sz val="10"/>
        <color rgb="FFFFFFFF"/>
        <rFont val="Arial"/>
        <family val="2"/>
        <charset val="1"/>
      </rPr>
      <t xml:space="preserve">/\ </t>
    </r>
    <r>
      <rPr>
        <b val="true"/>
        <sz val="10"/>
        <color rgb="FFFFFFFF"/>
        <rFont val="Arial"/>
        <family val="2"/>
        <charset val="1"/>
      </rPr>
      <t xml:space="preserve">INSERT</t>
    </r>
    <r>
      <rPr>
        <sz val="10"/>
        <color rgb="FFFFFFFF"/>
        <rFont val="Arial"/>
        <family val="2"/>
        <charset val="1"/>
      </rPr>
      <t xml:space="preserve"> Above /\</t>
    </r>
  </si>
  <si>
    <t xml:space="preserve">Score(Differential)</t>
  </si>
  <si>
    <t xml:space="preserve">Hcap_rolling</t>
  </si>
  <si>
    <t xml:space="preserve">Old Hcap Rating</t>
  </si>
  <si>
    <t xml:space="preserve">Morley Hayes Tower</t>
  </si>
  <si>
    <r>
      <rPr>
        <sz val="10"/>
        <rFont val="Arial"/>
        <family val="2"/>
        <charset val="1"/>
      </rPr>
      <t xml:space="preserve">/\ </t>
    </r>
    <r>
      <rPr>
        <b val="true"/>
        <sz val="10"/>
        <rFont val="Arial"/>
        <family val="2"/>
        <charset val="1"/>
      </rPr>
      <t xml:space="preserve">INSERT</t>
    </r>
    <r>
      <rPr>
        <sz val="10"/>
        <rFont val="Arial"/>
        <family val="2"/>
        <charset val="1"/>
      </rPr>
      <t xml:space="preserve"> Above /\</t>
    </r>
  </si>
  <si>
    <t xml:space="preserve">Course Name</t>
  </si>
  <si>
    <t xml:space="preserve">Course Rating</t>
  </si>
  <si>
    <t xml:space="preserve">Bogey Rating</t>
  </si>
  <si>
    <t xml:space="preserve">Slope Rating</t>
  </si>
  <si>
    <t xml:space="preserve">Front (Par)</t>
  </si>
  <si>
    <t xml:space="preserve">Front (Slope)</t>
  </si>
  <si>
    <t xml:space="preserve">Back (Par)</t>
  </si>
  <si>
    <t xml:space="preserve">Back (Slope)</t>
  </si>
  <si>
    <t xml:space="preserve">CourseTeeIndx</t>
  </si>
  <si>
    <t xml:space="preserve">NeutralSlope</t>
  </si>
  <si>
    <t xml:space="preserve">Blue</t>
  </si>
  <si>
    <t xml:space="preserve">Red – Female</t>
  </si>
  <si>
    <t xml:space="preserve">Red</t>
  </si>
  <si>
    <t xml:space="preserve">Red – Male</t>
  </si>
  <si>
    <t xml:space="preserve">None</t>
  </si>
  <si>
    <t xml:space="preserve">Tees</t>
  </si>
  <si>
    <t xml:space="preserve">CoursePlayed</t>
  </si>
  <si>
    <r>
      <rPr>
        <sz val="10"/>
        <rFont val="Arial"/>
        <family val="2"/>
        <charset val="1"/>
      </rPr>
      <t xml:space="preserve">/\ </t>
    </r>
    <r>
      <rPr>
        <b val="true"/>
        <sz val="10"/>
        <rFont val="Arial"/>
        <family val="2"/>
        <charset val="1"/>
      </rPr>
      <t xml:space="preserve">INSERT</t>
    </r>
    <r>
      <rPr>
        <sz val="10"/>
        <rFont val="Arial"/>
        <family val="2"/>
        <charset val="1"/>
      </rPr>
      <t xml:space="preserve"> above /\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</si>
</sst>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£-809]#,##0.00;[RED]\-[$£-809]#,##0.00"/>
    <numFmt numFmtId="166" formatCode="dd/mm/yy"/>
    <numFmt numFmtId="167" formatCode="General"/>
    <numFmt numFmtId="168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FreeSans"/>
      <family val="2"/>
      <charset val="1"/>
    </font>
    <font>
      <sz val="10"/>
      <name val="FreeSans"/>
      <family val="2"/>
      <charset val="1"/>
    </font>
    <font>
      <u val="single"/>
      <sz val="10"/>
      <name val="FreeSans"/>
      <family val="2"/>
      <charset val="1"/>
    </font>
    <font>
      <sz val="10"/>
      <color rgb="FFFFFFFF"/>
      <name val="FreeSans"/>
      <family val="2"/>
      <charset val="1"/>
    </font>
    <font>
      <b val="true"/>
      <u val="singl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C9562"/>
        <bgColor rgb="FF5983B0"/>
      </patternFill>
    </fill>
    <fill>
      <patternFill patternType="solid">
        <fgColor rgb="FFB2B2B2"/>
        <bgColor rgb="FFB3B3B3"/>
      </patternFill>
    </fill>
    <fill>
      <patternFill patternType="solid">
        <fgColor rgb="FFCCCCCC"/>
        <bgColor rgb="FFAFD095"/>
      </patternFill>
    </fill>
    <fill>
      <patternFill patternType="solid">
        <fgColor rgb="FFD4EA6B"/>
        <bgColor rgb="FFAFD095"/>
      </patternFill>
    </fill>
    <fill>
      <patternFill patternType="solid">
        <fgColor rgb="FF000000"/>
        <bgColor rgb="FF003300"/>
      </patternFill>
    </fill>
    <fill>
      <patternFill patternType="solid">
        <fgColor rgb="FF8D281E"/>
        <bgColor rgb="FF9933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  <xf numFmtId="165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LDtxt" xfId="20"/>
    <cellStyle name="Heading1" xfId="21"/>
    <cellStyle name="Result2" xfId="22"/>
    <cellStyle name="WhiteTxt" xfId="23"/>
  </cellStyles>
  <dxfs count="2">
    <dxf>
      <font>
        <name val="FreeSans"/>
        <charset val="1"/>
        <family val="0"/>
        <color rgb="FFFFFFFF"/>
      </font>
      <fill>
        <patternFill>
          <bgColor rgb="FF4C9562"/>
        </patternFill>
      </fill>
      <border diagonalUp="false" diagonalDown="false">
        <left style="medium"/>
        <right style="medium"/>
        <top style="medium"/>
        <bottom style="medium"/>
        <diagonal/>
      </border>
    </dxf>
    <dxf>
      <font>
        <name val="FreeSans"/>
        <charset val="1"/>
        <family val="0"/>
        <color rgb="FFFFBF00"/>
      </font>
      <fill>
        <patternFill>
          <bgColor rgb="FF4C9562"/>
        </patternFill>
      </fill>
      <border diagonalUp="false" diagonalDown="false">
        <left style="medium"/>
        <right style="medium"/>
        <top style="medium"/>
        <bottom style="medium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AFD095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5983B0"/>
      <rgbColor rgb="FFB2B2B2"/>
      <rgbColor rgb="FF004586"/>
      <rgbColor rgb="FF4C9562"/>
      <rgbColor rgb="FF003300"/>
      <rgbColor rgb="FF333300"/>
      <rgbColor rgb="FF8D2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GB" sz="1300" spc="-1" strike="noStrike">
                <a:solidFill>
                  <a:srgbClr val="000000"/>
                </a:solidFill>
                <a:latin typeface="Arial"/>
              </a:rPr>
              <a:t>Handicap Index Variability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HandicapCalc!$H$1</c:f>
              <c:strCache>
                <c:ptCount val="1"/>
                <c:pt idx="0">
                  <c:v>CourseRating</c:v>
                </c:pt>
              </c:strCache>
            </c:strRef>
          </c:tx>
          <c:spPr>
            <a:solidFill>
              <a:srgbClr val="afd095"/>
            </a:solidFill>
            <a:ln w="28800">
              <a:solidFill>
                <a:srgbClr val="afd09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HandicapCalc!$B$2:$B$10</c:f>
              <c:strCache>
                <c:ptCount val="9"/>
                <c:pt idx="0">
                  <c:v>12/05/12</c:v>
                </c:pt>
                <c:pt idx="1">
                  <c:v>01/05/14</c:v>
                </c:pt>
                <c:pt idx="2">
                  <c:v>01/01/20</c:v>
                </c:pt>
                <c:pt idx="3">
                  <c:v>13/06/21</c:v>
                </c:pt>
                <c:pt idx="4">
                  <c:v>22/06/21</c:v>
                </c:pt>
                <c:pt idx="5">
                  <c:v>24/06/21</c:v>
                </c:pt>
                <c:pt idx="6">
                  <c:v>30/06/21</c:v>
                </c:pt>
                <c:pt idx="7">
                  <c:v>13/07/21</c:v>
                </c:pt>
                <c:pt idx="8">
                  <c:v/>
                </c:pt>
              </c:strCache>
            </c:strRef>
          </c:cat>
          <c:val>
            <c:numRef>
              <c:f>HandicapCalc!$H$2:$H$10</c:f>
              <c:numCache>
                <c:formatCode>General</c:formatCode>
                <c:ptCount val="9"/>
                <c:pt idx="0">
                  <c:v>74</c:v>
                </c:pt>
                <c:pt idx="1">
                  <c:v>74</c:v>
                </c:pt>
                <c:pt idx="2">
                  <c:v>68.6</c:v>
                </c:pt>
                <c:pt idx="3">
                  <c:v>67</c:v>
                </c:pt>
                <c:pt idx="4">
                  <c:v>31.7</c:v>
                </c:pt>
                <c:pt idx="5">
                  <c:v>31.7</c:v>
                </c:pt>
                <c:pt idx="6">
                  <c:v>63.4</c:v>
                </c:pt>
                <c:pt idx="7">
                  <c:v>64.8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HandicapCalc!$F$1</c:f>
              <c:strCache>
                <c:ptCount val="1"/>
                <c:pt idx="0">
                  <c:v>NetScore</c:v>
                </c:pt>
              </c:strCache>
            </c:strRef>
          </c:tx>
          <c:spPr>
            <a:solidFill>
              <a:srgbClr val="d4ea6b"/>
            </a:solidFill>
            <a:ln w="28800">
              <a:solidFill>
                <a:srgbClr val="d4ea6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HandicapCalc!$B$2:$B$10</c:f>
              <c:strCache>
                <c:ptCount val="9"/>
                <c:pt idx="0">
                  <c:v>12/05/12</c:v>
                </c:pt>
                <c:pt idx="1">
                  <c:v>01/05/14</c:v>
                </c:pt>
                <c:pt idx="2">
                  <c:v>01/01/20</c:v>
                </c:pt>
                <c:pt idx="3">
                  <c:v>13/06/21</c:v>
                </c:pt>
                <c:pt idx="4">
                  <c:v>22/06/21</c:v>
                </c:pt>
                <c:pt idx="5">
                  <c:v>24/06/21</c:v>
                </c:pt>
                <c:pt idx="6">
                  <c:v>30/06/21</c:v>
                </c:pt>
                <c:pt idx="7">
                  <c:v>13/07/21</c:v>
                </c:pt>
                <c:pt idx="8">
                  <c:v/>
                </c:pt>
              </c:strCache>
            </c:strRef>
          </c:cat>
          <c:val>
            <c:numRef>
              <c:f>HandicapCalc!$F$2:$F$10</c:f>
              <c:numCache>
                <c:formatCode>General</c:formatCode>
                <c:ptCount val="9"/>
                <c:pt idx="0">
                  <c:v>76</c:v>
                </c:pt>
                <c:pt idx="1">
                  <c:v>76</c:v>
                </c:pt>
                <c:pt idx="2">
                  <c:v>90</c:v>
                </c:pt>
                <c:pt idx="3">
                  <c:v>88</c:v>
                </c:pt>
                <c:pt idx="4">
                  <c:v>40</c:v>
                </c:pt>
                <c:pt idx="5">
                  <c:v>34</c:v>
                </c:pt>
                <c:pt idx="6">
                  <c:v>72</c:v>
                </c:pt>
                <c:pt idx="7">
                  <c:v>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HandicapCalc!$K$1</c:f>
              <c:strCache>
                <c:ptCount val="1"/>
                <c:pt idx="0">
                  <c:v>HCap Diff (Per Round)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custDash>
                <a:ds d="100000" sp="300000"/>
                <a:ds d="100000" sp="300000"/>
              </a:custDash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HandicapCalc!$B$2:$B$10</c:f>
              <c:strCache>
                <c:ptCount val="9"/>
                <c:pt idx="0">
                  <c:v>12/05/12</c:v>
                </c:pt>
                <c:pt idx="1">
                  <c:v>01/05/14</c:v>
                </c:pt>
                <c:pt idx="2">
                  <c:v>01/01/20</c:v>
                </c:pt>
                <c:pt idx="3">
                  <c:v>13/06/21</c:v>
                </c:pt>
                <c:pt idx="4">
                  <c:v>22/06/21</c:v>
                </c:pt>
                <c:pt idx="5">
                  <c:v>24/06/21</c:v>
                </c:pt>
                <c:pt idx="6">
                  <c:v>30/06/21</c:v>
                </c:pt>
                <c:pt idx="7">
                  <c:v>13/07/21</c:v>
                </c:pt>
                <c:pt idx="8">
                  <c:v/>
                </c:pt>
              </c:strCache>
            </c:strRef>
          </c:cat>
          <c:val>
            <c:numRef>
              <c:f>HandicapCalc!$K$2:$K$10</c:f>
              <c:numCache>
                <c:formatCode>General</c:formatCode>
                <c:ptCount val="9"/>
                <c:pt idx="0">
                  <c:v>42.8</c:v>
                </c:pt>
                <c:pt idx="1">
                  <c:v>26.5</c:v>
                </c:pt>
                <c:pt idx="2">
                  <c:v>42.6</c:v>
                </c:pt>
                <c:pt idx="3">
                  <c:v>46.6</c:v>
                </c:pt>
                <c:pt idx="4">
                  <c:v>35.8</c:v>
                </c:pt>
                <c:pt idx="6">
                  <c:v>38.5</c:v>
                </c:pt>
                <c:pt idx="7">
                  <c:v>40.9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HandicapCalc!$M$1</c:f>
              <c:strCache>
                <c:ptCount val="1"/>
                <c:pt idx="0">
                  <c:v>HcapIdx_rolling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HandicapCalc!$B$2:$B$10</c:f>
              <c:strCache>
                <c:ptCount val="9"/>
                <c:pt idx="0">
                  <c:v>12/05/12</c:v>
                </c:pt>
                <c:pt idx="1">
                  <c:v>01/05/14</c:v>
                </c:pt>
                <c:pt idx="2">
                  <c:v>01/01/20</c:v>
                </c:pt>
                <c:pt idx="3">
                  <c:v>13/06/21</c:v>
                </c:pt>
                <c:pt idx="4">
                  <c:v>22/06/21</c:v>
                </c:pt>
                <c:pt idx="5">
                  <c:v>24/06/21</c:v>
                </c:pt>
                <c:pt idx="6">
                  <c:v>30/06/21</c:v>
                </c:pt>
                <c:pt idx="7">
                  <c:v>13/07/21</c:v>
                </c:pt>
                <c:pt idx="8">
                  <c:v/>
                </c:pt>
              </c:strCache>
            </c:strRef>
          </c:cat>
          <c:val>
            <c:numRef>
              <c:f>HandicapCalc!$M$2:$M$10</c:f>
              <c:numCache>
                <c:formatCode>General</c:formatCode>
                <c:ptCount val="9"/>
                <c:pt idx="0">
                  <c:v>40.8</c:v>
                </c:pt>
                <c:pt idx="1">
                  <c:v>24.5</c:v>
                </c:pt>
                <c:pt idx="2">
                  <c:v>24.5</c:v>
                </c:pt>
                <c:pt idx="3">
                  <c:v>25.5</c:v>
                </c:pt>
                <c:pt idx="4">
                  <c:v>26.5</c:v>
                </c:pt>
                <c:pt idx="5">
                  <c:v>26.5</c:v>
                </c:pt>
                <c:pt idx="6">
                  <c:v>30.15</c:v>
                </c:pt>
                <c:pt idx="7">
                  <c:v>31.15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HandicapCalc!$L$1</c:f>
              <c:strCache>
                <c:ptCount val="1"/>
                <c:pt idx="0">
                  <c:v>CourseIdx</c:v>
                </c:pt>
              </c:strCache>
            </c:strRef>
          </c:tx>
          <c:spPr>
            <a:solidFill>
              <a:srgbClr val="5983b0"/>
            </a:solidFill>
            <a:ln w="28800">
              <a:solidFill>
                <a:srgbClr val="5983b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HandicapCalc!$B$2:$B$10</c:f>
              <c:strCache>
                <c:ptCount val="9"/>
                <c:pt idx="0">
                  <c:v>12/05/12</c:v>
                </c:pt>
                <c:pt idx="1">
                  <c:v>01/05/14</c:v>
                </c:pt>
                <c:pt idx="2">
                  <c:v>01/01/20</c:v>
                </c:pt>
                <c:pt idx="3">
                  <c:v>13/06/21</c:v>
                </c:pt>
                <c:pt idx="4">
                  <c:v>22/06/21</c:v>
                </c:pt>
                <c:pt idx="5">
                  <c:v>24/06/21</c:v>
                </c:pt>
                <c:pt idx="6">
                  <c:v>30/06/21</c:v>
                </c:pt>
                <c:pt idx="7">
                  <c:v>13/07/21</c:v>
                </c:pt>
                <c:pt idx="8">
                  <c:v/>
                </c:pt>
              </c:strCache>
            </c:strRef>
          </c:cat>
          <c:val>
            <c:numRef>
              <c:f>HandicapCalc!$L$2:$L$10</c:f>
              <c:numCache>
                <c:formatCode>General</c:formatCode>
                <c:ptCount val="9"/>
                <c:pt idx="0">
                  <c:v>47.7</c:v>
                </c:pt>
                <c:pt idx="1">
                  <c:v>28.6</c:v>
                </c:pt>
                <c:pt idx="2">
                  <c:v>28.4</c:v>
                </c:pt>
                <c:pt idx="3">
                  <c:v>25.7</c:v>
                </c:pt>
                <c:pt idx="4">
                  <c:v>28.6</c:v>
                </c:pt>
                <c:pt idx="5">
                  <c:v>28.6</c:v>
                </c:pt>
                <c:pt idx="6">
                  <c:v>32.6</c:v>
                </c:pt>
                <c:pt idx="7">
                  <c:v>30.6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3338125"/>
        <c:axId val="96705560"/>
      </c:lineChart>
      <c:catAx>
        <c:axId val="133381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GB" sz="900" spc="-1" strike="noStrike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dd/mm/yy;@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705560"/>
        <c:crosses val="autoZero"/>
        <c:auto val="1"/>
        <c:lblAlgn val="ctr"/>
        <c:lblOffset val="100"/>
        <c:noMultiLvlLbl val="0"/>
      </c:catAx>
      <c:valAx>
        <c:axId val="967055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GB" sz="900" spc="-1" strike="noStrike">
                    <a:solidFill>
                      <a:srgbClr val="000000"/>
                    </a:solidFill>
                    <a:latin typeface="Arial"/>
                  </a:rPr>
                  <a:t>HCap Index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338125"/>
        <c:crosses val="autoZero"/>
        <c:crossBetween val="midCat"/>
      </c:valAx>
      <c:spPr>
        <a:noFill/>
        <a:ln w="3600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cccccc"/>
    </a:solidFill>
    <a:ln w="3600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HandicapCalc_OLD!$I$1</c:f>
              <c:strCache>
                <c:ptCount val="1"/>
                <c:pt idx="0">
                  <c:v>Hcap_rolling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HandicapCalc_OLD!$B$2:$B$13</c:f>
              <c:strCache>
                <c:ptCount val="12"/>
                <c:pt idx="0">
                  <c:v>01/01/12</c:v>
                </c:pt>
                <c:pt idx="1">
                  <c:v>30/04/12</c:v>
                </c:pt>
                <c:pt idx="2">
                  <c:v>22/05/12</c:v>
                </c:pt>
                <c:pt idx="3">
                  <c:v>24/05/12</c:v>
                </c:pt>
                <c:pt idx="4">
                  <c:v>04/06/12</c:v>
                </c:pt>
                <c:pt idx="5">
                  <c:v>06/06/12</c:v>
                </c:pt>
                <c:pt idx="6">
                  <c:v>12/06/12</c:v>
                </c:pt>
                <c:pt idx="7">
                  <c:v>14/06/12</c:v>
                </c:pt>
                <c:pt idx="8">
                  <c:v>18/06/12</c:v>
                </c:pt>
                <c:pt idx="9">
                  <c:v>27/06/12</c:v>
                </c:pt>
                <c:pt idx="10">
                  <c:v>01/04/14</c:v>
                </c:pt>
                <c:pt idx="11">
                  <c:v/>
                </c:pt>
              </c:strCache>
            </c:strRef>
          </c:cat>
          <c:val>
            <c:numRef>
              <c:f>HandicapCalc_OLD!$I$2:$I$13</c:f>
              <c:numCache>
                <c:formatCode>General</c:formatCode>
                <c:ptCount val="12"/>
                <c:pt idx="0">
                  <c:v>11</c:v>
                </c:pt>
                <c:pt idx="1">
                  <c:v>10.5</c:v>
                </c:pt>
                <c:pt idx="2">
                  <c:v>11.6666666666667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9.33333333333333</c:v>
                </c:pt>
                <c:pt idx="7">
                  <c:v>10.6666666666667</c:v>
                </c:pt>
                <c:pt idx="8">
                  <c:v>10</c:v>
                </c:pt>
                <c:pt idx="9">
                  <c:v>9.33333333333333</c:v>
                </c:pt>
                <c:pt idx="10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HandicapCalc_OLD!$H$1</c:f>
              <c:strCache>
                <c:ptCount val="1"/>
                <c:pt idx="0">
                  <c:v>Score(Differential)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custDash>
                <a:ds d="100000" sp="50000"/>
              </a:custDash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HandicapCalc_OLD!$B$2:$B$13</c:f>
              <c:strCache>
                <c:ptCount val="12"/>
                <c:pt idx="0">
                  <c:v>01/01/12</c:v>
                </c:pt>
                <c:pt idx="1">
                  <c:v>30/04/12</c:v>
                </c:pt>
                <c:pt idx="2">
                  <c:v>22/05/12</c:v>
                </c:pt>
                <c:pt idx="3">
                  <c:v>24/05/12</c:v>
                </c:pt>
                <c:pt idx="4">
                  <c:v>04/06/12</c:v>
                </c:pt>
                <c:pt idx="5">
                  <c:v>06/06/12</c:v>
                </c:pt>
                <c:pt idx="6">
                  <c:v>12/06/12</c:v>
                </c:pt>
                <c:pt idx="7">
                  <c:v>14/06/12</c:v>
                </c:pt>
                <c:pt idx="8">
                  <c:v>18/06/12</c:v>
                </c:pt>
                <c:pt idx="9">
                  <c:v>27/06/12</c:v>
                </c:pt>
                <c:pt idx="10">
                  <c:v>01/04/14</c:v>
                </c:pt>
                <c:pt idx="11">
                  <c:v/>
                </c:pt>
              </c:strCache>
            </c:strRef>
          </c:cat>
          <c:val>
            <c:numRef>
              <c:f>HandicapCalc_OLD!$H$2:$H$13</c:f>
              <c:numCache>
                <c:formatCode>General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14</c:v>
                </c:pt>
                <c:pt idx="3">
                  <c:v>12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1648662"/>
        <c:axId val="29078979"/>
      </c:lineChart>
      <c:dateAx>
        <c:axId val="91648662"/>
        <c:scaling>
          <c:orientation val="minMax"/>
        </c:scaling>
        <c:delete val="0"/>
        <c:axPos val="b"/>
        <c:numFmt formatCode="dd/mm/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9078979"/>
        <c:crosses val="autoZero"/>
        <c:auto val="1"/>
        <c:lblOffset val="100"/>
        <c:noMultiLvlLbl val="0"/>
      </c:dateAx>
      <c:valAx>
        <c:axId val="290789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648662"/>
        <c:crosses val="autoZero"/>
        <c:crossBetween val="midCat"/>
      </c:valAx>
      <c:spPr>
        <a:noFill/>
        <a:ln w="3600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cccccc"/>
    </a:solidFill>
    <a:ln w="3600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507240</xdr:colOff>
      <xdr:row>17</xdr:row>
      <xdr:rowOff>6480</xdr:rowOff>
    </xdr:from>
    <xdr:to>
      <xdr:col>13</xdr:col>
      <xdr:colOff>1104840</xdr:colOff>
      <xdr:row>41</xdr:row>
      <xdr:rowOff>29880</xdr:rowOff>
    </xdr:to>
    <xdr:graphicFrame>
      <xdr:nvGraphicFramePr>
        <xdr:cNvPr id="0" name="Chart 1"/>
        <xdr:cNvGraphicFramePr/>
      </xdr:nvGraphicFramePr>
      <xdr:xfrm>
        <a:off x="5927400" y="2729880"/>
        <a:ext cx="7165440" cy="381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798120</xdr:colOff>
      <xdr:row>2</xdr:row>
      <xdr:rowOff>143640</xdr:rowOff>
    </xdr:from>
    <xdr:to>
      <xdr:col>16</xdr:col>
      <xdr:colOff>633600</xdr:colOff>
      <xdr:row>22</xdr:row>
      <xdr:rowOff>133200</xdr:rowOff>
    </xdr:to>
    <xdr:graphicFrame>
      <xdr:nvGraphicFramePr>
        <xdr:cNvPr id="1" name="Chart 1"/>
        <xdr:cNvGraphicFramePr/>
      </xdr:nvGraphicFramePr>
      <xdr:xfrm>
        <a:off x="8367840" y="459720"/>
        <a:ext cx="5769360" cy="315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randa.org/worldhandicapsystem/Lookup" TargetMode="External"/><Relationship Id="rId2" Type="http://schemas.openxmlformats.org/officeDocument/2006/relationships/hyperlink" Target="https://www.randa.org/en/rules-of-handicapping/2019/rules/the-rules-of-handicapping/rule-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26" activeCellId="0" sqref="B26"/>
    </sheetView>
  </sheetViews>
  <sheetFormatPr defaultColWidth="11.5703125" defaultRowHeight="12.4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3"/>
    <col collapsed="false" customWidth="true" hidden="false" outlineLevel="0" max="3" min="3" style="0" width="13.09"/>
  </cols>
  <sheetData>
    <row r="1" customFormat="false" ht="12.45" hidden="false" customHeight="false" outlineLevel="0" collapsed="false">
      <c r="A1" s="1" t="s">
        <v>0</v>
      </c>
    </row>
    <row r="2" customFormat="false" ht="12.45" hidden="false" customHeight="false" outlineLevel="0" collapsed="false">
      <c r="A2" s="1" t="s">
        <v>1</v>
      </c>
    </row>
    <row r="3" customFormat="false" ht="12.45" hidden="false" customHeight="false" outlineLevel="0" collapsed="false">
      <c r="A3" s="2" t="s">
        <v>2</v>
      </c>
    </row>
    <row r="4" customFormat="false" ht="12.45" hidden="false" customHeight="false" outlineLevel="0" collapsed="false">
      <c r="A4" s="0" t="s">
        <v>3</v>
      </c>
    </row>
    <row r="5" customFormat="false" ht="12.45" hidden="false" customHeight="false" outlineLevel="0" collapsed="false">
      <c r="A5" s="1" t="s">
        <v>4</v>
      </c>
    </row>
    <row r="6" customFormat="false" ht="12.45" hidden="false" customHeight="false" outlineLevel="0" collapsed="false">
      <c r="A6" s="3" t="s">
        <v>5</v>
      </c>
      <c r="B6" s="0" t="s">
        <v>6</v>
      </c>
    </row>
    <row r="7" customFormat="false" ht="12.45" hidden="false" customHeight="false" outlineLevel="0" collapsed="false">
      <c r="B7" s="4" t="s">
        <v>7</v>
      </c>
    </row>
    <row r="8" customFormat="false" ht="12.45" hidden="false" customHeight="false" outlineLevel="0" collapsed="false">
      <c r="B8" s="0" t="s">
        <v>8</v>
      </c>
    </row>
    <row r="9" customFormat="false" ht="12.45" hidden="false" customHeight="false" outlineLevel="0" collapsed="false">
      <c r="B9" s="0" t="s">
        <v>9</v>
      </c>
    </row>
    <row r="10" customFormat="false" ht="12.45" hidden="false" customHeight="false" outlineLevel="0" collapsed="false">
      <c r="B10" s="0" t="s">
        <v>10</v>
      </c>
    </row>
    <row r="12" customFormat="false" ht="12.45" hidden="false" customHeight="false" outlineLevel="0" collapsed="false">
      <c r="A12" s="3" t="s">
        <v>11</v>
      </c>
      <c r="B12" s="0" t="s">
        <v>12</v>
      </c>
    </row>
    <row r="13" customFormat="false" ht="12.45" hidden="false" customHeight="false" outlineLevel="0" collapsed="false">
      <c r="B13" s="0" t="s">
        <v>13</v>
      </c>
    </row>
    <row r="14" customFormat="false" ht="12.45" hidden="false" customHeight="false" outlineLevel="0" collapsed="false">
      <c r="B14" s="0" t="s">
        <v>14</v>
      </c>
    </row>
    <row r="15" customFormat="false" ht="12.45" hidden="false" customHeight="false" outlineLevel="0" collapsed="false">
      <c r="B15" s="0" t="s">
        <v>15</v>
      </c>
    </row>
    <row r="17" customFormat="false" ht="12.45" hidden="false" customHeight="false" outlineLevel="0" collapsed="false">
      <c r="A17" s="3" t="s">
        <v>16</v>
      </c>
      <c r="B17" s="0" t="s">
        <v>17</v>
      </c>
    </row>
    <row r="18" customFormat="false" ht="12.45" hidden="false" customHeight="false" outlineLevel="0" collapsed="false">
      <c r="B18" s="0" t="s">
        <v>18</v>
      </c>
    </row>
    <row r="19" customFormat="false" ht="12.45" hidden="false" customHeight="false" outlineLevel="0" collapsed="false">
      <c r="B19" s="0" t="s">
        <v>19</v>
      </c>
    </row>
    <row r="20" customFormat="false" ht="12.45" hidden="false" customHeight="false" outlineLevel="0" collapsed="false">
      <c r="B20" s="0" t="s">
        <v>20</v>
      </c>
    </row>
    <row r="21" customFormat="false" ht="12.45" hidden="false" customHeight="false" outlineLevel="0" collapsed="false">
      <c r="B21" s="0" t="s">
        <v>21</v>
      </c>
    </row>
    <row r="22" customFormat="false" ht="12.45" hidden="false" customHeight="false" outlineLevel="0" collapsed="false">
      <c r="B22" s="3" t="s">
        <v>22</v>
      </c>
    </row>
    <row r="23" customFormat="false" ht="12.45" hidden="false" customHeight="false" outlineLevel="0" collapsed="false">
      <c r="B23" s="0" t="s">
        <v>23</v>
      </c>
    </row>
    <row r="24" customFormat="false" ht="12.45" hidden="false" customHeight="false" outlineLevel="0" collapsed="false">
      <c r="B24" s="0" t="s">
        <v>24</v>
      </c>
    </row>
    <row r="25" customFormat="false" ht="12.45" hidden="false" customHeight="false" outlineLevel="0" collapsed="false">
      <c r="B25" s="0" t="s">
        <v>25</v>
      </c>
    </row>
    <row r="27" customFormat="false" ht="12.45" hidden="false" customHeight="false" outlineLevel="0" collapsed="false">
      <c r="A27" s="1" t="s">
        <v>26</v>
      </c>
    </row>
    <row r="28" customFormat="false" ht="12.45" hidden="false" customHeight="false" outlineLevel="0" collapsed="false">
      <c r="A28" s="4" t="s">
        <v>27</v>
      </c>
    </row>
    <row r="30" customFormat="false" ht="12.45" hidden="false" customHeight="false" outlineLevel="0" collapsed="false">
      <c r="A30" s="0" t="s">
        <v>28</v>
      </c>
    </row>
    <row r="31" customFormat="false" ht="12.45" hidden="false" customHeight="false" outlineLevel="0" collapsed="false">
      <c r="A31" s="0" t="s">
        <v>29</v>
      </c>
    </row>
    <row r="32" customFormat="false" ht="12.45" hidden="false" customHeight="false" outlineLevel="0" collapsed="false">
      <c r="A32" s="0" t="s">
        <v>30</v>
      </c>
    </row>
    <row r="33" customFormat="false" ht="12.45" hidden="false" customHeight="false" outlineLevel="0" collapsed="false">
      <c r="A33" s="0" t="s">
        <v>31</v>
      </c>
    </row>
    <row r="34" customFormat="false" ht="12.45" hidden="false" customHeight="false" outlineLevel="0" collapsed="false">
      <c r="A34" s="0" t="s">
        <v>32</v>
      </c>
    </row>
    <row r="35" customFormat="false" ht="49.75" hidden="false" customHeight="false" outlineLevel="0" collapsed="false">
      <c r="A35" s="5" t="s">
        <v>33</v>
      </c>
      <c r="B35" s="5" t="s">
        <v>34</v>
      </c>
      <c r="C35" s="5" t="s">
        <v>35</v>
      </c>
    </row>
    <row r="36" customFormat="false" ht="12.45" hidden="false" customHeight="false" outlineLevel="0" collapsed="false">
      <c r="A36" s="6" t="n">
        <v>3</v>
      </c>
      <c r="B36" s="6" t="s">
        <v>36</v>
      </c>
      <c r="C36" s="6" t="s">
        <v>37</v>
      </c>
    </row>
    <row r="37" customFormat="false" ht="12.45" hidden="false" customHeight="false" outlineLevel="0" collapsed="false">
      <c r="A37" s="6" t="n">
        <v>4</v>
      </c>
      <c r="B37" s="6" t="s">
        <v>36</v>
      </c>
      <c r="C37" s="6" t="s">
        <v>38</v>
      </c>
    </row>
    <row r="38" customFormat="false" ht="12.45" hidden="false" customHeight="false" outlineLevel="0" collapsed="false">
      <c r="A38" s="6" t="n">
        <v>5</v>
      </c>
      <c r="B38" s="6" t="s">
        <v>36</v>
      </c>
      <c r="C38" s="6" t="n">
        <v>0</v>
      </c>
    </row>
    <row r="39" customFormat="false" ht="12.45" hidden="false" customHeight="false" outlineLevel="0" collapsed="false">
      <c r="A39" s="6" t="n">
        <v>6</v>
      </c>
      <c r="B39" s="6" t="s">
        <v>39</v>
      </c>
      <c r="C39" s="6" t="s">
        <v>38</v>
      </c>
    </row>
    <row r="40" customFormat="false" ht="12.45" hidden="false" customHeight="false" outlineLevel="0" collapsed="false">
      <c r="A40" s="6" t="s">
        <v>40</v>
      </c>
      <c r="B40" s="6" t="s">
        <v>39</v>
      </c>
      <c r="C40" s="6" t="n">
        <v>0</v>
      </c>
    </row>
    <row r="41" customFormat="false" ht="12.45" hidden="false" customHeight="false" outlineLevel="0" collapsed="false">
      <c r="A41" s="6" t="s">
        <v>41</v>
      </c>
      <c r="B41" s="6" t="s">
        <v>42</v>
      </c>
      <c r="C41" s="6" t="n">
        <v>0</v>
      </c>
    </row>
    <row r="42" customFormat="false" ht="12.45" hidden="false" customHeight="false" outlineLevel="0" collapsed="false">
      <c r="A42" s="6" t="s">
        <v>43</v>
      </c>
      <c r="B42" s="6" t="s">
        <v>44</v>
      </c>
      <c r="C42" s="6" t="n">
        <v>0</v>
      </c>
    </row>
    <row r="43" customFormat="false" ht="12.45" hidden="false" customHeight="false" outlineLevel="0" collapsed="false">
      <c r="A43" s="6" t="s">
        <v>45</v>
      </c>
      <c r="B43" s="6" t="s">
        <v>46</v>
      </c>
      <c r="C43" s="6" t="n">
        <v>0</v>
      </c>
    </row>
    <row r="44" customFormat="false" ht="12.45" hidden="false" customHeight="false" outlineLevel="0" collapsed="false">
      <c r="A44" s="6" t="s">
        <v>47</v>
      </c>
      <c r="B44" s="6" t="s">
        <v>48</v>
      </c>
      <c r="C44" s="6" t="n">
        <v>0</v>
      </c>
    </row>
    <row r="45" customFormat="false" ht="12.45" hidden="false" customHeight="false" outlineLevel="0" collapsed="false">
      <c r="A45" s="6" t="n">
        <v>19</v>
      </c>
      <c r="B45" s="6" t="s">
        <v>49</v>
      </c>
      <c r="C45" s="6" t="n">
        <v>0</v>
      </c>
    </row>
    <row r="46" customFormat="false" ht="12.45" hidden="false" customHeight="false" outlineLevel="0" collapsed="false">
      <c r="A46" s="6" t="n">
        <v>20</v>
      </c>
      <c r="B46" s="6" t="s">
        <v>50</v>
      </c>
      <c r="C46" s="6" t="n">
        <v>0</v>
      </c>
    </row>
    <row r="48" customFormat="false" ht="12.45" hidden="false" customHeight="false" outlineLevel="0" collapsed="false">
      <c r="A48" s="0" t="s">
        <v>51</v>
      </c>
    </row>
    <row r="50" customFormat="false" ht="12.45" hidden="false" customHeight="false" outlineLevel="0" collapsed="false">
      <c r="A50" s="0" t="s">
        <v>52</v>
      </c>
    </row>
    <row r="51" customFormat="false" ht="12.45" hidden="false" customHeight="false" outlineLevel="0" collapsed="false">
      <c r="A51" s="0" t="s">
        <v>53</v>
      </c>
    </row>
  </sheetData>
  <hyperlinks>
    <hyperlink ref="B7" r:id="rId1" display="visit https://www.randa.org/worldhandicapsystem/Lookup and look up the Course Rating for the course in question."/>
    <hyperlink ref="A28" r:id="rId2" display="This uses the R&amp;A guide on Handicap Index calculations. See https://www.randa.org/en/rules-of-handicapping/2019/rules/the-rules-of-handicapping/rule-5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N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11.5703125" defaultRowHeight="12.45" zeroHeight="false" outlineLevelRow="0" outlineLevelCol="0"/>
  <cols>
    <col collapsed="false" customWidth="true" hidden="false" outlineLevel="0" max="1" min="1" style="7" width="19.77"/>
    <col collapsed="false" customWidth="true" hidden="false" outlineLevel="0" max="2" min="2" style="7" width="8.53"/>
    <col collapsed="false" customWidth="true" hidden="false" outlineLevel="0" max="3" min="3" style="7" width="7.22"/>
    <col collapsed="false" customWidth="true" hidden="false" outlineLevel="0" max="4" min="4" style="7" width="13.23"/>
    <col collapsed="false" customWidth="true" hidden="false" outlineLevel="0" max="5" min="5" style="7" width="9.08"/>
    <col collapsed="false" customWidth="true" hidden="false" outlineLevel="0" max="6" min="6" style="8" width="11.84"/>
    <col collapsed="false" customWidth="true" hidden="false" outlineLevel="0" max="7" min="7" style="9" width="7.15"/>
    <col collapsed="false" customWidth="true" hidden="false" outlineLevel="0" max="8" min="8" style="9" width="14.23"/>
    <col collapsed="false" customWidth="true" hidden="false" outlineLevel="0" max="9" min="9" style="9" width="8.93"/>
    <col collapsed="false" customWidth="true" hidden="false" outlineLevel="0" max="10" min="10" style="9" width="18.54"/>
    <col collapsed="false" customWidth="true" hidden="false" outlineLevel="0" max="11" min="11" style="9" width="22.16"/>
    <col collapsed="false" customWidth="true" hidden="false" outlineLevel="0" max="12" min="12" style="9" width="12.55"/>
    <col collapsed="false" customWidth="true" hidden="false" outlineLevel="0" max="13" min="13" style="9" width="16.68"/>
    <col collapsed="false" customWidth="true" hidden="false" outlineLevel="0" max="14" min="14" style="0" width="17.14"/>
  </cols>
  <sheetData>
    <row r="1" customFormat="false" ht="12.45" hidden="false" customHeight="false" outlineLevel="0" collapsed="false">
      <c r="A1" s="10" t="s">
        <v>54</v>
      </c>
      <c r="B1" s="10" t="s">
        <v>55</v>
      </c>
      <c r="C1" s="10" t="s">
        <v>56</v>
      </c>
      <c r="D1" s="10" t="s">
        <v>57</v>
      </c>
      <c r="E1" s="10" t="s">
        <v>58</v>
      </c>
      <c r="F1" s="11" t="s">
        <v>59</v>
      </c>
      <c r="G1" s="12" t="s">
        <v>60</v>
      </c>
      <c r="H1" s="12" t="s">
        <v>61</v>
      </c>
      <c r="I1" s="12" t="s">
        <v>62</v>
      </c>
      <c r="J1" s="12" t="s">
        <v>63</v>
      </c>
      <c r="K1" s="12" t="s">
        <v>64</v>
      </c>
      <c r="L1" s="12" t="s">
        <v>65</v>
      </c>
      <c r="M1" s="12" t="s">
        <v>66</v>
      </c>
      <c r="N1" s="3" t="s">
        <v>67</v>
      </c>
      <c r="O1" s="13"/>
      <c r="P1" s="14" t="s">
        <v>68</v>
      </c>
      <c r="Q1" s="14" t="s">
        <v>69</v>
      </c>
      <c r="R1" s="14" t="s">
        <v>70</v>
      </c>
      <c r="S1" s="14" t="n">
        <v>1</v>
      </c>
      <c r="T1" s="14" t="n">
        <v>2</v>
      </c>
      <c r="U1" s="14" t="n">
        <v>3</v>
      </c>
      <c r="V1" s="14" t="n">
        <v>4</v>
      </c>
      <c r="W1" s="14" t="n">
        <v>5</v>
      </c>
      <c r="X1" s="14" t="n">
        <v>6</v>
      </c>
      <c r="Y1" s="14" t="n">
        <v>7</v>
      </c>
      <c r="Z1" s="14" t="n">
        <v>8</v>
      </c>
      <c r="AA1" s="14" t="n">
        <v>9</v>
      </c>
      <c r="AB1" s="14" t="n">
        <v>10</v>
      </c>
      <c r="AC1" s="14" t="n">
        <v>11</v>
      </c>
      <c r="AD1" s="14" t="n">
        <v>12</v>
      </c>
      <c r="AE1" s="14" t="n">
        <v>13</v>
      </c>
      <c r="AF1" s="14" t="n">
        <v>14</v>
      </c>
      <c r="AG1" s="14" t="n">
        <v>15</v>
      </c>
      <c r="AH1" s="14" t="n">
        <v>16</v>
      </c>
      <c r="AI1" s="14" t="n">
        <v>17</v>
      </c>
      <c r="AJ1" s="14" t="n">
        <v>18</v>
      </c>
      <c r="AK1" s="14" t="n">
        <v>19</v>
      </c>
      <c r="AL1" s="14" t="n">
        <v>20</v>
      </c>
      <c r="AM1" s="14" t="n">
        <v>21</v>
      </c>
      <c r="AN1" s="14" t="n">
        <v>22</v>
      </c>
      <c r="AO1" s="14" t="n">
        <v>23</v>
      </c>
      <c r="AP1" s="14" t="n">
        <v>24</v>
      </c>
      <c r="AQ1" s="14" t="n">
        <v>25</v>
      </c>
      <c r="AR1" s="14" t="n">
        <v>26</v>
      </c>
      <c r="AS1" s="14" t="n">
        <v>27</v>
      </c>
      <c r="AT1" s="14" t="n">
        <v>28</v>
      </c>
      <c r="AU1" s="14" t="n">
        <v>29</v>
      </c>
      <c r="AV1" s="14" t="n">
        <v>30</v>
      </c>
      <c r="AW1" s="14" t="n">
        <v>31</v>
      </c>
      <c r="AX1" s="14" t="n">
        <v>32</v>
      </c>
      <c r="AY1" s="14" t="n">
        <v>33</v>
      </c>
      <c r="AZ1" s="14" t="n">
        <v>34</v>
      </c>
      <c r="BA1" s="14" t="n">
        <v>35</v>
      </c>
      <c r="BB1" s="14" t="n">
        <v>36</v>
      </c>
      <c r="BC1" s="14" t="n">
        <v>37</v>
      </c>
      <c r="BD1" s="14" t="n">
        <v>38</v>
      </c>
      <c r="BE1" s="14" t="n">
        <v>39</v>
      </c>
      <c r="BF1" s="14" t="n">
        <v>40</v>
      </c>
      <c r="BG1" s="14" t="n">
        <v>41</v>
      </c>
      <c r="BH1" s="14" t="n">
        <v>42</v>
      </c>
      <c r="BI1" s="14" t="n">
        <v>43</v>
      </c>
      <c r="BJ1" s="14" t="n">
        <v>44</v>
      </c>
      <c r="BK1" s="14" t="n">
        <v>45</v>
      </c>
      <c r="BL1" s="14" t="n">
        <v>46</v>
      </c>
      <c r="BM1" s="14" t="n">
        <v>47</v>
      </c>
      <c r="BN1" s="14" t="n">
        <v>48</v>
      </c>
      <c r="BO1" s="14" t="n">
        <v>49</v>
      </c>
      <c r="BP1" s="14" t="n">
        <v>50</v>
      </c>
      <c r="BQ1" s="14" t="n">
        <v>51</v>
      </c>
      <c r="BR1" s="14" t="n">
        <v>52</v>
      </c>
      <c r="BS1" s="14" t="n">
        <v>53</v>
      </c>
      <c r="BT1" s="14" t="n">
        <v>54</v>
      </c>
      <c r="BU1" s="14" t="n">
        <v>55</v>
      </c>
      <c r="BV1" s="14" t="n">
        <v>56</v>
      </c>
      <c r="BW1" s="14" t="n">
        <v>57</v>
      </c>
      <c r="BX1" s="14" t="n">
        <v>58</v>
      </c>
      <c r="BY1" s="14" t="n">
        <v>59</v>
      </c>
      <c r="BZ1" s="14" t="n">
        <v>60</v>
      </c>
      <c r="CA1" s="14" t="n">
        <v>61</v>
      </c>
      <c r="CB1" s="14" t="n">
        <v>62</v>
      </c>
      <c r="CC1" s="14" t="n">
        <v>63</v>
      </c>
      <c r="CD1" s="14" t="n">
        <v>64</v>
      </c>
      <c r="CE1" s="14" t="n">
        <v>65</v>
      </c>
      <c r="CF1" s="14" t="n">
        <v>66</v>
      </c>
      <c r="CG1" s="14" t="n">
        <v>67</v>
      </c>
      <c r="CH1" s="14" t="n">
        <v>68</v>
      </c>
      <c r="CI1" s="14" t="n">
        <v>69</v>
      </c>
      <c r="CJ1" s="14" t="n">
        <v>70</v>
      </c>
      <c r="CK1" s="14" t="n">
        <v>71</v>
      </c>
      <c r="CL1" s="14" t="n">
        <v>72</v>
      </c>
      <c r="CM1" s="14" t="n">
        <v>73</v>
      </c>
      <c r="CN1" s="14" t="n">
        <v>74</v>
      </c>
      <c r="CO1" s="14" t="n">
        <v>75</v>
      </c>
      <c r="CP1" s="14" t="n">
        <v>76</v>
      </c>
      <c r="CQ1" s="14" t="n">
        <v>77</v>
      </c>
      <c r="CR1" s="14" t="n">
        <v>78</v>
      </c>
      <c r="CS1" s="14" t="n">
        <v>79</v>
      </c>
      <c r="CT1" s="14" t="n">
        <v>80</v>
      </c>
      <c r="CU1" s="14" t="n">
        <v>81</v>
      </c>
      <c r="CV1" s="14" t="n">
        <v>82</v>
      </c>
      <c r="CW1" s="14" t="n">
        <v>83</v>
      </c>
      <c r="CX1" s="14" t="n">
        <v>84</v>
      </c>
      <c r="CY1" s="14" t="n">
        <v>85</v>
      </c>
      <c r="CZ1" s="14" t="n">
        <v>86</v>
      </c>
      <c r="DA1" s="14" t="n">
        <v>87</v>
      </c>
      <c r="DB1" s="14" t="n">
        <v>88</v>
      </c>
      <c r="DC1" s="14" t="n">
        <v>89</v>
      </c>
      <c r="DD1" s="14" t="n">
        <v>90</v>
      </c>
      <c r="DE1" s="14" t="n">
        <v>91</v>
      </c>
      <c r="DF1" s="14" t="n">
        <v>92</v>
      </c>
      <c r="DG1" s="14" t="n">
        <v>93</v>
      </c>
      <c r="DH1" s="14" t="n">
        <v>94</v>
      </c>
      <c r="DI1" s="14" t="n">
        <v>95</v>
      </c>
      <c r="DJ1" s="14" t="n">
        <v>96</v>
      </c>
      <c r="DK1" s="14" t="n">
        <v>97</v>
      </c>
      <c r="DL1" s="14" t="n">
        <v>98</v>
      </c>
      <c r="DM1" s="14" t="n">
        <v>99</v>
      </c>
      <c r="DN1" s="14" t="n">
        <v>100</v>
      </c>
    </row>
    <row r="2" customFormat="false" ht="12.8" hidden="false" customHeight="false" outlineLevel="0" collapsed="false">
      <c r="A2" s="10" t="s">
        <v>71</v>
      </c>
      <c r="B2" s="15" t="n">
        <v>41041</v>
      </c>
      <c r="C2" s="10" t="s">
        <v>72</v>
      </c>
      <c r="D2" s="10" t="s">
        <v>73</v>
      </c>
      <c r="E2" s="7" t="n">
        <v>124</v>
      </c>
      <c r="F2" s="8" t="n">
        <f aca="false">IF($D2=TeeList!$B$4,$E2-ROUND($L2,0),IF(OR($D2=TeeList!$B$2,$D2=TeeList!$B$3),$E2-ROUND($L2/2,0)))</f>
        <v>76</v>
      </c>
      <c r="G2" s="9" t="n">
        <f aca="false">IF($D2=TeeList!$B$4,INDEX(CourseRating!$A$1:$J$22,MATCH(CONCATENATE($A2,$C2),CourseRating!$K:$K,0),3),INDEX(CourseRating!$A$1:$J$22,MATCH(CONCATENATE($A2,$C2),CourseRating!$K:$K,0),3)/2)</f>
        <v>72</v>
      </c>
      <c r="H2" s="9" t="n">
        <f aca="false">IF($D2=TeeList!$B$4,INDEX(CourseRating!$A$1:$J$22,MATCH(CONCATENATE($A2,$C2),CourseRating!$K:$K,0),4), IF($D2=TeeList!$B$2,INDEX(CourseRating!$A$1:$J$22,MATCH(CONCATENATE($A2,$C2),CourseRating!$K:$K,0),7),IF($D2=TeeList!$B$3,INDEX(CourseRating!$A$1:$J$22,MATCH(CONCATENATE($A2,$C2),CourseRating!$K:$K,0),9),"NAN")))</f>
        <v>74</v>
      </c>
      <c r="I2" s="9" t="n">
        <f aca="false">IF($D2=TeeList!$B$4,INDEX(CourseRating!$A$1:$J$22,MATCH(CONCATENATE($A2,$C2),CourseRating!$K:$K,0),6), IF($D2=TeeList!$B$2,INDEX(CourseRating!$A$1:$J$22,MATCH(CONCATENATE($A2,$C2),CourseRating!$K:$K,0),8),IF($D2=TeeList!$B$3,INDEX(CourseRating!$A$1:$J$22,MATCH(CONCATENATE($A2,$C2),CourseRating!$K:$K,0),10),"NAN")))</f>
        <v>132</v>
      </c>
      <c r="J2" s="9" t="n">
        <f aca="false">ROUND(SUM(((ABS($E2-$H2)*CourseRating!$L$2)/$I2)),1)</f>
        <v>42.8</v>
      </c>
      <c r="K2" s="9" t="n">
        <f aca="false">IF($D2=TeeList!$B$4,$J2, IF($D2=TeeList!$B$2,INDEX($J2:$J$10,MATCH(TeeList!$B$3,$D2:$D$10,0))+$J2,"NA"))</f>
        <v>42.8</v>
      </c>
      <c r="L2" s="9" t="n">
        <f aca="false">ROUND(SUM($M2*($I2/CourseRating!$L$2)),1)</f>
        <v>47.7</v>
      </c>
      <c r="M2" s="16" t="n">
        <f aca="true">IF($R2&lt;=3, SUM(SMALL(OFFSET($K2,($Q2*-1)+1,0,$Q2,1),1)-2),  IF($R2=4, SUM(SMALL(OFFSET($K2,($Q2*-1)+1,0,$Q2,1),1)-1),  IF($R2=5, SMALL(OFFSET($K2,($Q2*-1)+1,0,$Q2,1),1),  IF($R2=6, SUM(SMALL(OFFSET($K2,($Q2*-1)+1,0,$Q2,1),{1,2})-1)/2,  IF(OR($R2=7,$R2=8), SUM(SMALL(OFFSET($K2,($Q2*-1)+1,0,$Q2,1),{1,2}))/2,  IF(OR($R2=9,$R2=10,$R2=11), SUM(SMALL(OFFSET($K2,($Q2*-1)+1,0,$Q2,1),{1,2,3}))/3,  IF(OR($R2=12,$R2=13,$R2=14), SUM(SMALL(OFFSET($K2,($Q2*-1)+1,0,$Q2,1),{1,2,3,4}))/4,  IF(OR($R2=15,$R2=16), SUM(SMALL(OFFSET($K2,($Q2*-1)+1,0,$Q2,1),{1,2,3,4,5}))/5,  IF(OR($R2=17,$R2=18), SUM(SMALL(OFFSET($K2,($Q2*-1)+1,0,$Q2,1),{1,2,3,4,5,6}))/6,  IF($R2=19, SUM(SMALL(OFFSET($K2,($Q2*-1)+1,0,$Q2,1),{1,2,3,4,5,6,7}))/7,  IF($R2&gt;=20, SUM(SMALL(OFFSET($K2,($Q2*-1)+1,0,$Q2,1),{1,2,3,4,5,6,7,8}))/8, )))))))))))</f>
        <v>40.8</v>
      </c>
      <c r="N2" s="17" t="n">
        <f aca="true">OFFSET($M$10,-1,0)</f>
        <v>31.15</v>
      </c>
      <c r="O2" s="13"/>
      <c r="P2" s="14" t="n">
        <f aca="false">IF(OR($D2=TeeList!$B$4,$D2=TeeList!$B$2),1,0)</f>
        <v>1</v>
      </c>
      <c r="Q2" s="14" t="n">
        <f aca="false">IF(COUNTIF($S2:$DN2,20)&gt;0,INDEX($S$1:$DN$1,0,MATCH(20,$S2:$DN2,0)),INDEX($S$1:$DN$1,0,MATCH(MAX($S2:$DN2),$S2:$DN2,0)))</f>
        <v>1</v>
      </c>
      <c r="R2" s="14" t="n">
        <f aca="true">COUNTIF(OFFSET($R2,($Q2*-1)+1,-2,$Q2,1),"=1")</f>
        <v>1</v>
      </c>
      <c r="S2" s="14" t="n">
        <f aca="true">IFERROR(SUM(OFFSET($B2,(S$1*-1)+1,14,S$1,1)),-999)</f>
        <v>1</v>
      </c>
      <c r="T2" s="14" t="n">
        <f aca="true">IFERROR(SUM(OFFSET($B2,(T$1*-1)+1,14,T$1,1)),-999)</f>
        <v>1</v>
      </c>
      <c r="U2" s="14" t="n">
        <f aca="true">IFERROR(SUM(OFFSET($B2,(U$1*-1)+1,14,U$1,1)),-999)</f>
        <v>-999</v>
      </c>
      <c r="V2" s="14" t="n">
        <f aca="true">IFERROR(SUM(OFFSET($B2,(V$1*-1)+1,14,V$1,1)),-999)</f>
        <v>-999</v>
      </c>
      <c r="W2" s="14" t="n">
        <f aca="true">IFERROR(SUM(OFFSET($B2,(W$1*-1)+1,14,W$1,1)),-999)</f>
        <v>-999</v>
      </c>
      <c r="X2" s="14" t="n">
        <f aca="true">IFERROR(SUM(OFFSET($B2,(X$1*-1)+1,14,X$1,1)),-999)</f>
        <v>-999</v>
      </c>
      <c r="Y2" s="14" t="n">
        <f aca="true">IFERROR(SUM(OFFSET($B2,(Y$1*-1)+1,14,Y$1,1)),-999)</f>
        <v>-999</v>
      </c>
      <c r="Z2" s="14" t="n">
        <f aca="true">IFERROR(SUM(OFFSET($B2,(Z$1*-1)+1,14,Z$1,1)),-999)</f>
        <v>-999</v>
      </c>
      <c r="AA2" s="14" t="n">
        <f aca="true">IFERROR(SUM(OFFSET($B2,(AA$1*-1)+1,14,AA$1,1)),-999)</f>
        <v>-999</v>
      </c>
      <c r="AB2" s="14" t="n">
        <f aca="true">IFERROR(SUM(OFFSET($B2,(AB$1*-1)+1,14,AB$1,1)),-999)</f>
        <v>-999</v>
      </c>
      <c r="AC2" s="14" t="n">
        <f aca="true">IFERROR(SUM(OFFSET($B2,(AC$1*-1)+1,14,AC$1,1)),-999)</f>
        <v>-999</v>
      </c>
      <c r="AD2" s="14" t="n">
        <f aca="true">IFERROR(SUM(OFFSET($B2,(AD$1*-1)+1,14,AD$1,1)),-999)</f>
        <v>-999</v>
      </c>
      <c r="AE2" s="14" t="n">
        <f aca="true">IFERROR(SUM(OFFSET($B2,(AE$1*-1)+1,14,AE$1,1)),-999)</f>
        <v>-999</v>
      </c>
      <c r="AF2" s="14" t="n">
        <f aca="true">IFERROR(SUM(OFFSET($B2,(AF$1*-1)+1,14,AF$1,1)),-999)</f>
        <v>-999</v>
      </c>
      <c r="AG2" s="14" t="n">
        <f aca="true">IFERROR(SUM(OFFSET($B2,(AG$1*-1)+1,14,AG$1,1)),-999)</f>
        <v>-999</v>
      </c>
      <c r="AH2" s="14" t="n">
        <f aca="true">IFERROR(SUM(OFFSET($B2,(AH$1*-1)+1,14,AH$1,1)),-999)</f>
        <v>-999</v>
      </c>
      <c r="AI2" s="14" t="n">
        <f aca="true">IFERROR(SUM(OFFSET($B2,(AI$1*-1)+1,14,AI$1,1)),-999)</f>
        <v>-999</v>
      </c>
      <c r="AJ2" s="14" t="n">
        <f aca="true">IFERROR(SUM(OFFSET($B2,(AJ$1*-1)+1,14,AJ$1,1)),-999)</f>
        <v>-999</v>
      </c>
      <c r="AK2" s="14" t="n">
        <f aca="true">IFERROR(SUM(OFFSET($B2,(AK$1*-1)+1,14,AK$1,1)),-999)</f>
        <v>-999</v>
      </c>
      <c r="AL2" s="14" t="n">
        <f aca="true">IFERROR(SUM(OFFSET($B2,(AL$1*-1)+1,14,AL$1,1)),-999)</f>
        <v>-999</v>
      </c>
      <c r="AM2" s="14" t="n">
        <f aca="true">IFERROR(SUM(OFFSET($B2,(AM$1*-1)+1,14,AM$1,1)),-999)</f>
        <v>-999</v>
      </c>
      <c r="AN2" s="14" t="n">
        <f aca="true">IFERROR(SUM(OFFSET($B2,(AN$1*-1)+1,14,AN$1,1)),-999)</f>
        <v>-999</v>
      </c>
      <c r="AO2" s="14" t="n">
        <f aca="true">IFERROR(SUM(OFFSET($B2,(AO$1*-1)+1,14,AO$1,1)),-999)</f>
        <v>-999</v>
      </c>
      <c r="AP2" s="14" t="n">
        <f aca="true">IFERROR(SUM(OFFSET($B2,(AP$1*-1)+1,14,AP$1,1)),-999)</f>
        <v>-999</v>
      </c>
      <c r="AQ2" s="14" t="n">
        <f aca="true">IFERROR(SUM(OFFSET($B2,(AQ$1*-1)+1,14,AQ$1,1)),-999)</f>
        <v>-999</v>
      </c>
      <c r="AR2" s="14" t="n">
        <f aca="true">IFERROR(SUM(OFFSET($B2,(AR$1*-1)+1,14,AR$1,1)),-999)</f>
        <v>-999</v>
      </c>
      <c r="AS2" s="14" t="n">
        <f aca="true">IFERROR(SUM(OFFSET($B2,(AS$1*-1)+1,14,AS$1,1)),-999)</f>
        <v>-999</v>
      </c>
      <c r="AT2" s="14" t="n">
        <f aca="true">IFERROR(SUM(OFFSET($B2,(AT$1*-1)+1,14,AT$1,1)),-999)</f>
        <v>-999</v>
      </c>
      <c r="AU2" s="14" t="n">
        <f aca="true">IFERROR(SUM(OFFSET($B2,(AU$1*-1)+1,14,AU$1,1)),-999)</f>
        <v>-999</v>
      </c>
      <c r="AV2" s="14" t="n">
        <f aca="true">IFERROR(SUM(OFFSET($B2,(AV$1*-1)+1,14,AV$1,1)),-999)</f>
        <v>-999</v>
      </c>
      <c r="AW2" s="14" t="n">
        <f aca="true">IFERROR(SUM(OFFSET($B2,(AW$1*-1)+1,14,AW$1,1)),-999)</f>
        <v>-999</v>
      </c>
      <c r="AX2" s="14" t="n">
        <f aca="true">IFERROR(SUM(OFFSET($B2,(AX$1*-1)+1,14,AX$1,1)),-999)</f>
        <v>-999</v>
      </c>
      <c r="AY2" s="14" t="n">
        <f aca="true">IFERROR(SUM(OFFSET($B2,(AY$1*-1)+1,14,AY$1,1)),-999)</f>
        <v>-999</v>
      </c>
      <c r="AZ2" s="14" t="n">
        <f aca="true">IFERROR(SUM(OFFSET($B2,(AZ$1*-1)+1,14,AZ$1,1)),-999)</f>
        <v>-999</v>
      </c>
      <c r="BA2" s="14" t="n">
        <f aca="true">IFERROR(SUM(OFFSET($B2,(BA$1*-1)+1,14,BA$1,1)),-999)</f>
        <v>-999</v>
      </c>
      <c r="BB2" s="14" t="n">
        <f aca="true">IFERROR(SUM(OFFSET($B2,(BB$1*-1)+1,14,BB$1,1)),-999)</f>
        <v>-999</v>
      </c>
      <c r="BC2" s="14" t="n">
        <f aca="true">IFERROR(SUM(OFFSET($B2,(BC$1*-1)+1,14,BC$1,1)),-999)</f>
        <v>-999</v>
      </c>
      <c r="BD2" s="14" t="n">
        <f aca="true">IFERROR(SUM(OFFSET($B2,(BD$1*-1)+1,14,BD$1,1)),-999)</f>
        <v>-999</v>
      </c>
      <c r="BE2" s="14" t="n">
        <f aca="true">IFERROR(SUM(OFFSET($B2,(BE$1*-1)+1,14,BE$1,1)),-999)</f>
        <v>-999</v>
      </c>
      <c r="BF2" s="14" t="n">
        <f aca="true">IFERROR(SUM(OFFSET($B2,(BF$1*-1)+1,14,BF$1,1)),-999)</f>
        <v>-999</v>
      </c>
      <c r="BG2" s="14" t="n">
        <f aca="true">IFERROR(SUM(OFFSET($B2,(BG$1*-1)+1,14,BG$1,1)),-999)</f>
        <v>-999</v>
      </c>
      <c r="BH2" s="14" t="n">
        <f aca="true">IFERROR(SUM(OFFSET($B2,(BH$1*-1)+1,14,BH$1,1)),-999)</f>
        <v>-999</v>
      </c>
      <c r="BI2" s="14" t="n">
        <f aca="true">IFERROR(SUM(OFFSET($B2,(BI$1*-1)+1,14,BI$1,1)),-999)</f>
        <v>-999</v>
      </c>
      <c r="BJ2" s="14" t="n">
        <f aca="true">IFERROR(SUM(OFFSET($B2,(BJ$1*-1)+1,14,BJ$1,1)),-999)</f>
        <v>-999</v>
      </c>
      <c r="BK2" s="14" t="n">
        <f aca="true">IFERROR(SUM(OFFSET($B2,(BK$1*-1)+1,14,BK$1,1)),-999)</f>
        <v>-999</v>
      </c>
      <c r="BL2" s="14" t="n">
        <f aca="true">IFERROR(SUM(OFFSET($B2,(BL$1*-1)+1,14,BL$1,1)),-999)</f>
        <v>-999</v>
      </c>
      <c r="BM2" s="14" t="n">
        <f aca="true">IFERROR(SUM(OFFSET($B2,(BM$1*-1)+1,14,BM$1,1)),-999)</f>
        <v>-999</v>
      </c>
      <c r="BN2" s="14" t="n">
        <f aca="true">IFERROR(SUM(OFFSET($B2,(BN$1*-1)+1,14,BN$1,1)),-999)</f>
        <v>-999</v>
      </c>
      <c r="BO2" s="14" t="n">
        <f aca="true">IFERROR(SUM(OFFSET($B2,(BO$1*-1)+1,14,BO$1,1)),-999)</f>
        <v>-999</v>
      </c>
      <c r="BP2" s="14" t="n">
        <f aca="true">IFERROR(SUM(OFFSET($B2,(BP$1*-1)+1,14,BP$1,1)),-999)</f>
        <v>-999</v>
      </c>
      <c r="BQ2" s="14" t="n">
        <f aca="true">IFERROR(SUM(OFFSET($B2,(BQ$1*-1)+1,14,BQ$1,1)),-999)</f>
        <v>-999</v>
      </c>
      <c r="BR2" s="14" t="n">
        <f aca="true">IFERROR(SUM(OFFSET($B2,(BR$1*-1)+1,14,BR$1,1)),-999)</f>
        <v>-999</v>
      </c>
      <c r="BS2" s="14" t="n">
        <f aca="true">IFERROR(SUM(OFFSET($B2,(BS$1*-1)+1,14,BS$1,1)),-999)</f>
        <v>-999</v>
      </c>
      <c r="BT2" s="14" t="n">
        <f aca="true">IFERROR(SUM(OFFSET($B2,(BT$1*-1)+1,14,BT$1,1)),-999)</f>
        <v>-999</v>
      </c>
      <c r="BU2" s="14" t="n">
        <f aca="true">IFERROR(SUM(OFFSET($B2,(BU$1*-1)+1,14,BU$1,1)),-999)</f>
        <v>-999</v>
      </c>
      <c r="BV2" s="14" t="n">
        <f aca="true">IFERROR(SUM(OFFSET($B2,(BV$1*-1)+1,14,BV$1,1)),-999)</f>
        <v>-999</v>
      </c>
      <c r="BW2" s="14" t="n">
        <f aca="true">IFERROR(SUM(OFFSET($B2,(BW$1*-1)+1,14,BW$1,1)),-999)</f>
        <v>-999</v>
      </c>
      <c r="BX2" s="14" t="n">
        <f aca="true">IFERROR(SUM(OFFSET($B2,(BX$1*-1)+1,14,BX$1,1)),-999)</f>
        <v>-999</v>
      </c>
      <c r="BY2" s="14" t="n">
        <f aca="true">IFERROR(SUM(OFFSET($B2,(BY$1*-1)+1,14,BY$1,1)),-999)</f>
        <v>-999</v>
      </c>
      <c r="BZ2" s="14" t="n">
        <f aca="true">IFERROR(SUM(OFFSET($B2,(BZ$1*-1)+1,14,BZ$1,1)),-999)</f>
        <v>-999</v>
      </c>
      <c r="CA2" s="14" t="n">
        <f aca="true">IFERROR(SUM(OFFSET($B2,(CA$1*-1)+1,14,CA$1,1)),-999)</f>
        <v>-999</v>
      </c>
      <c r="CB2" s="14" t="n">
        <f aca="true">IFERROR(SUM(OFFSET($B2,(CB$1*-1)+1,14,CB$1,1)),-999)</f>
        <v>-999</v>
      </c>
      <c r="CC2" s="14" t="n">
        <f aca="true">IFERROR(SUM(OFFSET($B2,(CC$1*-1)+1,14,CC$1,1)),-999)</f>
        <v>-999</v>
      </c>
      <c r="CD2" s="14" t="n">
        <f aca="true">IFERROR(SUM(OFFSET($B2,(CD$1*-1)+1,14,CD$1,1)),-999)</f>
        <v>-999</v>
      </c>
      <c r="CE2" s="14" t="n">
        <f aca="true">IFERROR(SUM(OFFSET($B2,(CE$1*-1)+1,14,CE$1,1)),-999)</f>
        <v>-999</v>
      </c>
      <c r="CF2" s="14" t="n">
        <f aca="true">IFERROR(SUM(OFFSET($B2,(CF$1*-1)+1,14,CF$1,1)),-999)</f>
        <v>-999</v>
      </c>
      <c r="CG2" s="14" t="n">
        <f aca="true">IFERROR(SUM(OFFSET($B2,(CG$1*-1)+1,14,CG$1,1)),-999)</f>
        <v>-999</v>
      </c>
      <c r="CH2" s="14" t="n">
        <f aca="true">IFERROR(SUM(OFFSET($B2,(CH$1*-1)+1,14,CH$1,1)),-999)</f>
        <v>-999</v>
      </c>
      <c r="CI2" s="14" t="n">
        <f aca="true">IFERROR(SUM(OFFSET($B2,(CI$1*-1)+1,14,CI$1,1)),-999)</f>
        <v>-999</v>
      </c>
      <c r="CJ2" s="14" t="n">
        <f aca="true">IFERROR(SUM(OFFSET($B2,(CJ$1*-1)+1,14,CJ$1,1)),-999)</f>
        <v>-999</v>
      </c>
      <c r="CK2" s="14" t="n">
        <f aca="true">IFERROR(SUM(OFFSET($B2,(CK$1*-1)+1,14,CK$1,1)),-999)</f>
        <v>-999</v>
      </c>
      <c r="CL2" s="14" t="n">
        <f aca="true">IFERROR(SUM(OFFSET($B2,(CL$1*-1)+1,14,CL$1,1)),-999)</f>
        <v>-999</v>
      </c>
      <c r="CM2" s="14" t="n">
        <f aca="true">IFERROR(SUM(OFFSET($B2,(CM$1*-1)+1,14,CM$1,1)),-999)</f>
        <v>-999</v>
      </c>
      <c r="CN2" s="14" t="n">
        <f aca="true">IFERROR(SUM(OFFSET($B2,(CN$1*-1)+1,14,CN$1,1)),-999)</f>
        <v>-999</v>
      </c>
      <c r="CO2" s="14" t="n">
        <f aca="true">IFERROR(SUM(OFFSET($B2,(CO$1*-1)+1,14,CO$1,1)),-999)</f>
        <v>-999</v>
      </c>
      <c r="CP2" s="14" t="n">
        <f aca="true">IFERROR(SUM(OFFSET($B2,(CP$1*-1)+1,14,CP$1,1)),-999)</f>
        <v>-999</v>
      </c>
      <c r="CQ2" s="14" t="n">
        <f aca="true">IFERROR(SUM(OFFSET($B2,(CQ$1*-1)+1,14,CQ$1,1)),-999)</f>
        <v>-999</v>
      </c>
      <c r="CR2" s="14" t="n">
        <f aca="true">IFERROR(SUM(OFFSET($B2,(CR$1*-1)+1,14,CR$1,1)),-999)</f>
        <v>-999</v>
      </c>
      <c r="CS2" s="14" t="n">
        <f aca="true">IFERROR(SUM(OFFSET($B2,(CS$1*-1)+1,14,CS$1,1)),-999)</f>
        <v>-999</v>
      </c>
      <c r="CT2" s="14" t="n">
        <f aca="true">IFERROR(SUM(OFFSET($B2,(CT$1*-1)+1,14,CT$1,1)),-999)</f>
        <v>-999</v>
      </c>
      <c r="CU2" s="14" t="n">
        <f aca="true">IFERROR(SUM(OFFSET($B2,(CU$1*-1)+1,14,CU$1,1)),-999)</f>
        <v>-999</v>
      </c>
      <c r="CV2" s="14" t="n">
        <f aca="true">IFERROR(SUM(OFFSET($B2,(CV$1*-1)+1,14,CV$1,1)),-999)</f>
        <v>-999</v>
      </c>
      <c r="CW2" s="14" t="n">
        <f aca="true">IFERROR(SUM(OFFSET($B2,(CW$1*-1)+1,14,CW$1,1)),-999)</f>
        <v>-999</v>
      </c>
      <c r="CX2" s="14" t="n">
        <f aca="true">IFERROR(SUM(OFFSET($B2,(CX$1*-1)+1,14,CX$1,1)),-999)</f>
        <v>-999</v>
      </c>
      <c r="CY2" s="14" t="n">
        <f aca="true">IFERROR(SUM(OFFSET($B2,(CY$1*-1)+1,14,CY$1,1)),-999)</f>
        <v>-999</v>
      </c>
      <c r="CZ2" s="14" t="n">
        <f aca="true">IFERROR(SUM(OFFSET($B2,(CZ$1*-1)+1,14,CZ$1,1)),-999)</f>
        <v>-999</v>
      </c>
      <c r="DA2" s="14" t="n">
        <f aca="true">IFERROR(SUM(OFFSET($B2,(DA$1*-1)+1,14,DA$1,1)),-999)</f>
        <v>-999</v>
      </c>
      <c r="DB2" s="14" t="n">
        <f aca="true">IFERROR(SUM(OFFSET($B2,(DB$1*-1)+1,14,DB$1,1)),-999)</f>
        <v>-999</v>
      </c>
      <c r="DC2" s="14" t="n">
        <f aca="true">IFERROR(SUM(OFFSET($B2,(DC$1*-1)+1,14,DC$1,1)),-999)</f>
        <v>-999</v>
      </c>
      <c r="DD2" s="14" t="n">
        <f aca="true">IFERROR(SUM(OFFSET($B2,(DD$1*-1)+1,14,DD$1,1)),-999)</f>
        <v>-999</v>
      </c>
      <c r="DE2" s="14" t="n">
        <f aca="true">IFERROR(SUM(OFFSET($B2,(DE$1*-1)+1,14,DE$1,1)),-999)</f>
        <v>-999</v>
      </c>
      <c r="DF2" s="14" t="n">
        <f aca="true">IFERROR(SUM(OFFSET($B2,(DF$1*-1)+1,14,DF$1,1)),-999)</f>
        <v>-999</v>
      </c>
      <c r="DG2" s="14" t="n">
        <f aca="true">IFERROR(SUM(OFFSET($B2,(DG$1*-1)+1,14,DG$1,1)),-999)</f>
        <v>-999</v>
      </c>
      <c r="DH2" s="14" t="n">
        <f aca="true">IFERROR(SUM(OFFSET($B2,(DH$1*-1)+1,14,DH$1,1)),-999)</f>
        <v>-999</v>
      </c>
      <c r="DI2" s="14" t="n">
        <f aca="true">IFERROR(SUM(OFFSET($B2,(DI$1*-1)+1,14,DI$1,1)),-999)</f>
        <v>-999</v>
      </c>
      <c r="DJ2" s="14" t="n">
        <f aca="true">IFERROR(SUM(OFFSET($B2,(DJ$1*-1)+1,14,DJ$1,1)),-999)</f>
        <v>-999</v>
      </c>
      <c r="DK2" s="14" t="n">
        <f aca="true">IFERROR(SUM(OFFSET($B2,(DK$1*-1)+1,14,DK$1,1)),-999)</f>
        <v>-999</v>
      </c>
      <c r="DL2" s="14" t="n">
        <f aca="true">IFERROR(SUM(OFFSET($B2,(DL$1*-1)+1,14,DL$1,1)),-999)</f>
        <v>-999</v>
      </c>
      <c r="DM2" s="14" t="n">
        <f aca="true">IFERROR(SUM(OFFSET($B2,(DM$1*-1)+1,14,DM$1,1)),-999)</f>
        <v>-999</v>
      </c>
      <c r="DN2" s="14" t="n">
        <f aca="true">IFERROR(SUM(OFFSET($B2,(DN$1*-1)+1,14,DN$1,1)),-999)</f>
        <v>-999</v>
      </c>
    </row>
    <row r="3" customFormat="false" ht="12.8" hidden="false" customHeight="false" outlineLevel="0" collapsed="false">
      <c r="A3" s="10" t="s">
        <v>71</v>
      </c>
      <c r="B3" s="15" t="n">
        <v>41760</v>
      </c>
      <c r="C3" s="10" t="s">
        <v>72</v>
      </c>
      <c r="D3" s="10" t="s">
        <v>73</v>
      </c>
      <c r="E3" s="7" t="n">
        <v>105</v>
      </c>
      <c r="F3" s="8" t="n">
        <f aca="false">IF($D3=TeeList!$B$4,$E3-ROUND($L3,0),IF(OR($D3=TeeList!$B$2,$D3=TeeList!$B$3),$E3-ROUND($L3/2,0)))</f>
        <v>76</v>
      </c>
      <c r="G3" s="9" t="n">
        <f aca="false">IF($D3=TeeList!$B$4,INDEX(CourseRating!$A$1:$J$22,MATCH(CONCATENATE($A3,$C3),CourseRating!$K:$K,0),3),INDEX(CourseRating!$A$1:$J$22,MATCH(CONCATENATE($A3,$C3),CourseRating!$K:$K,0),3)/2)</f>
        <v>72</v>
      </c>
      <c r="H3" s="9" t="n">
        <f aca="false">IF($D3=TeeList!$B$4,INDEX(CourseRating!$A$1:$J$22,MATCH(CONCATENATE($A3,$C3),CourseRating!$K:$K,0),4), IF($D3=TeeList!$B$2,INDEX(CourseRating!$A$1:$J$22,MATCH(CONCATENATE($A3,$C3),CourseRating!$K:$K,0),7),IF($D3=TeeList!$B$3,INDEX(CourseRating!$A$1:$J$22,MATCH(CONCATENATE($A3,$C3),CourseRating!$K:$K,0),9),"NAN")))</f>
        <v>74</v>
      </c>
      <c r="I3" s="9" t="n">
        <f aca="false">IF($D3=TeeList!$B$4,INDEX(CourseRating!$A$1:$J$22,MATCH(CONCATENATE($A3,$C3),CourseRating!$K:$K,0),6), IF($D3=TeeList!$B$2,INDEX(CourseRating!$A$1:$J$22,MATCH(CONCATENATE($A3,$C3),CourseRating!$K:$K,0),8),IF($D3=TeeList!$B$3,INDEX(CourseRating!$A$1:$J$22,MATCH(CONCATENATE($A3,$C3),CourseRating!$K:$K,0),10),"NAN")))</f>
        <v>132</v>
      </c>
      <c r="J3" s="9" t="n">
        <f aca="false">ROUND(SUM(((ABS($E3-$H3)*CourseRating!$L$2)/$I3)),1)</f>
        <v>26.5</v>
      </c>
      <c r="K3" s="9" t="n">
        <f aca="false">IF($D3=TeeList!$B$4,$J3, IF($D3=TeeList!$B$2,INDEX($J3:$J$10,MATCH(TeeList!$B$3,$D3:$D$10,0))+$J3,"NA"))</f>
        <v>26.5</v>
      </c>
      <c r="L3" s="9" t="n">
        <f aca="false">ROUND(SUM($M3*($I3/CourseRating!$L$2)),1)</f>
        <v>28.6</v>
      </c>
      <c r="M3" s="16" t="n">
        <f aca="true">IF($R3&lt;=3, SUM(SMALL(OFFSET($K3,($Q3*-1)+1,0,$Q3,1),1)-2),  IF($R3=4, SUM(SMALL(OFFSET($K3,($Q3*-1)+1,0,$Q3,1),1)-1),  IF($R3=5, SMALL(OFFSET($K3,($Q3*-1)+1,0,$Q3,1),1),  IF($R3=6, SUM(SMALL(OFFSET($K3,($Q3*-1)+1,0,$Q3,1),{1,2})-1)/2,  IF(OR($R3=7,$R3=8), SUM(SMALL(OFFSET($K3,($Q3*-1)+1,0,$Q3,1),{1,2}))/2,  IF(OR($R3=9,$R3=10,$R3=11), SUM(SMALL(OFFSET($K3,($Q3*-1)+1,0,$Q3,1),{1,2,3}))/3,  IF(OR($R3=12,$R3=13,$R3=14), SUM(SMALL(OFFSET($K3,($Q3*-1)+1,0,$Q3,1),{1,2,3,4}))/4,  IF(OR($R3=15,$R3=16), SUM(SMALL(OFFSET($K3,($Q3*-1)+1,0,$Q3,1),{1,2,3,4,5}))/5,  IF(OR($R3=17,$R3=18), SUM(SMALL(OFFSET($K3,($Q3*-1)+1,0,$Q3,1),{1,2,3,4,5,6}))/6,  IF($R3=19, SUM(SMALL(OFFSET($K3,($Q3*-1)+1,0,$Q3,1),{1,2,3,4,5,6,7}))/7,  IF($R3&gt;=20, SUM(SMALL(OFFSET($K3,($Q3*-1)+1,0,$Q3,1),{1,2,3,4,5,6,7,8}))/8, )))))))))))</f>
        <v>24.5</v>
      </c>
      <c r="N3" s="18"/>
      <c r="O3" s="13"/>
      <c r="P3" s="14" t="n">
        <f aca="false">IF(OR($D3=TeeList!$B$4,$D3=TeeList!$B$2),1,0)</f>
        <v>1</v>
      </c>
      <c r="Q3" s="14" t="n">
        <f aca="false">IF(COUNTIF($S3:$DN3,20)&gt;0,INDEX($S$1:$DN$1,0,MATCH(20,$S3:$DN3,0)),INDEX($S$1:$DN$1,0,MATCH(MAX($S3:$DN3),$S3:$DN3,0)))</f>
        <v>2</v>
      </c>
      <c r="R3" s="14" t="n">
        <f aca="true">COUNTIF(OFFSET($R3,($Q3*-1)+1,-2,$Q3,1),"=1")</f>
        <v>2</v>
      </c>
      <c r="S3" s="14" t="n">
        <f aca="true">IFERROR(SUM(OFFSET($B3,(S$1*-1)+1,14,S$1,1)),-999)</f>
        <v>1</v>
      </c>
      <c r="T3" s="14" t="n">
        <f aca="true">IFERROR(SUM(OFFSET($B3,(T$1*-1)+1,14,T$1,1)),-999)</f>
        <v>2</v>
      </c>
      <c r="U3" s="14" t="n">
        <f aca="true">IFERROR(SUM(OFFSET($B3,(U$1*-1)+1,14,U$1,1)),-999)</f>
        <v>2</v>
      </c>
      <c r="V3" s="14" t="n">
        <f aca="true">IFERROR(SUM(OFFSET($B3,(V$1*-1)+1,14,V$1,1)),-999)</f>
        <v>-999</v>
      </c>
      <c r="W3" s="14" t="n">
        <f aca="true">IFERROR(SUM(OFFSET($B3,(W$1*-1)+1,14,W$1,1)),-999)</f>
        <v>-999</v>
      </c>
      <c r="X3" s="14" t="n">
        <f aca="true">IFERROR(SUM(OFFSET($B3,(X$1*-1)+1,14,X$1,1)),-999)</f>
        <v>-999</v>
      </c>
      <c r="Y3" s="14" t="n">
        <f aca="true">IFERROR(SUM(OFFSET($B3,(Y$1*-1)+1,14,Y$1,1)),-999)</f>
        <v>-999</v>
      </c>
      <c r="Z3" s="14" t="n">
        <f aca="true">IFERROR(SUM(OFFSET($B3,(Z$1*-1)+1,14,Z$1,1)),-999)</f>
        <v>-999</v>
      </c>
      <c r="AA3" s="14" t="n">
        <f aca="true">IFERROR(SUM(OFFSET($B3,(AA$1*-1)+1,14,AA$1,1)),-999)</f>
        <v>-999</v>
      </c>
      <c r="AB3" s="14" t="n">
        <f aca="true">IFERROR(SUM(OFFSET($B3,(AB$1*-1)+1,14,AB$1,1)),-999)</f>
        <v>-999</v>
      </c>
      <c r="AC3" s="14" t="n">
        <f aca="true">IFERROR(SUM(OFFSET($B3,(AC$1*-1)+1,14,AC$1,1)),-999)</f>
        <v>-999</v>
      </c>
      <c r="AD3" s="14" t="n">
        <f aca="true">IFERROR(SUM(OFFSET($B3,(AD$1*-1)+1,14,AD$1,1)),-999)</f>
        <v>-999</v>
      </c>
      <c r="AE3" s="14" t="n">
        <f aca="true">IFERROR(SUM(OFFSET($B3,(AE$1*-1)+1,14,AE$1,1)),-999)</f>
        <v>-999</v>
      </c>
      <c r="AF3" s="14" t="n">
        <f aca="true">IFERROR(SUM(OFFSET($B3,(AF$1*-1)+1,14,AF$1,1)),-999)</f>
        <v>-999</v>
      </c>
      <c r="AG3" s="14" t="n">
        <f aca="true">IFERROR(SUM(OFFSET($B3,(AG$1*-1)+1,14,AG$1,1)),-999)</f>
        <v>-999</v>
      </c>
      <c r="AH3" s="14" t="n">
        <f aca="true">IFERROR(SUM(OFFSET($B3,(AH$1*-1)+1,14,AH$1,1)),-999)</f>
        <v>-999</v>
      </c>
      <c r="AI3" s="14" t="n">
        <f aca="true">IFERROR(SUM(OFFSET($B3,(AI$1*-1)+1,14,AI$1,1)),-999)</f>
        <v>-999</v>
      </c>
      <c r="AJ3" s="14" t="n">
        <f aca="true">IFERROR(SUM(OFFSET($B3,(AJ$1*-1)+1,14,AJ$1,1)),-999)</f>
        <v>-999</v>
      </c>
      <c r="AK3" s="14" t="n">
        <f aca="true">IFERROR(SUM(OFFSET($B3,(AK$1*-1)+1,14,AK$1,1)),-999)</f>
        <v>-999</v>
      </c>
      <c r="AL3" s="14" t="n">
        <f aca="true">IFERROR(SUM(OFFSET($B3,(AL$1*-1)+1,14,AL$1,1)),-999)</f>
        <v>-999</v>
      </c>
      <c r="AM3" s="14" t="n">
        <f aca="true">IFERROR(SUM(OFFSET($B3,(AM$1*-1)+1,14,AM$1,1)),-999)</f>
        <v>-999</v>
      </c>
      <c r="AN3" s="14" t="n">
        <f aca="true">IFERROR(SUM(OFFSET($B3,(AN$1*-1)+1,14,AN$1,1)),-999)</f>
        <v>-999</v>
      </c>
      <c r="AO3" s="14" t="n">
        <f aca="true">IFERROR(SUM(OFFSET($B3,(AO$1*-1)+1,14,AO$1,1)),-999)</f>
        <v>-999</v>
      </c>
      <c r="AP3" s="14" t="n">
        <f aca="true">IFERROR(SUM(OFFSET($B3,(AP$1*-1)+1,14,AP$1,1)),-999)</f>
        <v>-999</v>
      </c>
      <c r="AQ3" s="14" t="n">
        <f aca="true">IFERROR(SUM(OFFSET($B3,(AQ$1*-1)+1,14,AQ$1,1)),-999)</f>
        <v>-999</v>
      </c>
      <c r="AR3" s="14" t="n">
        <f aca="true">IFERROR(SUM(OFFSET($B3,(AR$1*-1)+1,14,AR$1,1)),-999)</f>
        <v>-999</v>
      </c>
      <c r="AS3" s="14" t="n">
        <f aca="true">IFERROR(SUM(OFFSET($B3,(AS$1*-1)+1,14,AS$1,1)),-999)</f>
        <v>-999</v>
      </c>
      <c r="AT3" s="14" t="n">
        <f aca="true">IFERROR(SUM(OFFSET($B3,(AT$1*-1)+1,14,AT$1,1)),-999)</f>
        <v>-999</v>
      </c>
      <c r="AU3" s="14" t="n">
        <f aca="true">IFERROR(SUM(OFFSET($B3,(AU$1*-1)+1,14,AU$1,1)),-999)</f>
        <v>-999</v>
      </c>
      <c r="AV3" s="14" t="n">
        <f aca="true">IFERROR(SUM(OFFSET($B3,(AV$1*-1)+1,14,AV$1,1)),-999)</f>
        <v>-999</v>
      </c>
      <c r="AW3" s="14" t="n">
        <f aca="true">IFERROR(SUM(OFFSET($B3,(AW$1*-1)+1,14,AW$1,1)),-999)</f>
        <v>-999</v>
      </c>
      <c r="AX3" s="14" t="n">
        <f aca="true">IFERROR(SUM(OFFSET($B3,(AX$1*-1)+1,14,AX$1,1)),-999)</f>
        <v>-999</v>
      </c>
      <c r="AY3" s="14" t="n">
        <f aca="true">IFERROR(SUM(OFFSET($B3,(AY$1*-1)+1,14,AY$1,1)),-999)</f>
        <v>-999</v>
      </c>
      <c r="AZ3" s="14" t="n">
        <f aca="true">IFERROR(SUM(OFFSET($B3,(AZ$1*-1)+1,14,AZ$1,1)),-999)</f>
        <v>-999</v>
      </c>
      <c r="BA3" s="14" t="n">
        <f aca="true">IFERROR(SUM(OFFSET($B3,(BA$1*-1)+1,14,BA$1,1)),-999)</f>
        <v>-999</v>
      </c>
      <c r="BB3" s="14" t="n">
        <f aca="true">IFERROR(SUM(OFFSET($B3,(BB$1*-1)+1,14,BB$1,1)),-999)</f>
        <v>-999</v>
      </c>
      <c r="BC3" s="14" t="n">
        <f aca="true">IFERROR(SUM(OFFSET($B3,(BC$1*-1)+1,14,BC$1,1)),-999)</f>
        <v>-999</v>
      </c>
      <c r="BD3" s="14" t="n">
        <f aca="true">IFERROR(SUM(OFFSET($B3,(BD$1*-1)+1,14,BD$1,1)),-999)</f>
        <v>-999</v>
      </c>
      <c r="BE3" s="14" t="n">
        <f aca="true">IFERROR(SUM(OFFSET($B3,(BE$1*-1)+1,14,BE$1,1)),-999)</f>
        <v>-999</v>
      </c>
      <c r="BF3" s="14" t="n">
        <f aca="true">IFERROR(SUM(OFFSET($B3,(BF$1*-1)+1,14,BF$1,1)),-999)</f>
        <v>-999</v>
      </c>
      <c r="BG3" s="14" t="n">
        <f aca="true">IFERROR(SUM(OFFSET($B3,(BG$1*-1)+1,14,BG$1,1)),-999)</f>
        <v>-999</v>
      </c>
      <c r="BH3" s="14" t="n">
        <f aca="true">IFERROR(SUM(OFFSET($B3,(BH$1*-1)+1,14,BH$1,1)),-999)</f>
        <v>-999</v>
      </c>
      <c r="BI3" s="14" t="n">
        <f aca="true">IFERROR(SUM(OFFSET($B3,(BI$1*-1)+1,14,BI$1,1)),-999)</f>
        <v>-999</v>
      </c>
      <c r="BJ3" s="14" t="n">
        <f aca="true">IFERROR(SUM(OFFSET($B3,(BJ$1*-1)+1,14,BJ$1,1)),-999)</f>
        <v>-999</v>
      </c>
      <c r="BK3" s="14" t="n">
        <f aca="true">IFERROR(SUM(OFFSET($B3,(BK$1*-1)+1,14,BK$1,1)),-999)</f>
        <v>-999</v>
      </c>
      <c r="BL3" s="14" t="n">
        <f aca="true">IFERROR(SUM(OFFSET($B3,(BL$1*-1)+1,14,BL$1,1)),-999)</f>
        <v>-999</v>
      </c>
      <c r="BM3" s="14" t="n">
        <f aca="true">IFERROR(SUM(OFFSET($B3,(BM$1*-1)+1,14,BM$1,1)),-999)</f>
        <v>-999</v>
      </c>
      <c r="BN3" s="14" t="n">
        <f aca="true">IFERROR(SUM(OFFSET($B3,(BN$1*-1)+1,14,BN$1,1)),-999)</f>
        <v>-999</v>
      </c>
      <c r="BO3" s="14" t="n">
        <f aca="true">IFERROR(SUM(OFFSET($B3,(BO$1*-1)+1,14,BO$1,1)),-999)</f>
        <v>-999</v>
      </c>
      <c r="BP3" s="14" t="n">
        <f aca="true">IFERROR(SUM(OFFSET($B3,(BP$1*-1)+1,14,BP$1,1)),-999)</f>
        <v>-999</v>
      </c>
      <c r="BQ3" s="14" t="n">
        <f aca="true">IFERROR(SUM(OFFSET($B3,(BQ$1*-1)+1,14,BQ$1,1)),-999)</f>
        <v>-999</v>
      </c>
      <c r="BR3" s="14" t="n">
        <f aca="true">IFERROR(SUM(OFFSET($B3,(BR$1*-1)+1,14,BR$1,1)),-999)</f>
        <v>-999</v>
      </c>
      <c r="BS3" s="14" t="n">
        <f aca="true">IFERROR(SUM(OFFSET($B3,(BS$1*-1)+1,14,BS$1,1)),-999)</f>
        <v>-999</v>
      </c>
      <c r="BT3" s="14" t="n">
        <f aca="true">IFERROR(SUM(OFFSET($B3,(BT$1*-1)+1,14,BT$1,1)),-999)</f>
        <v>-999</v>
      </c>
      <c r="BU3" s="14" t="n">
        <f aca="true">IFERROR(SUM(OFFSET($B3,(BU$1*-1)+1,14,BU$1,1)),-999)</f>
        <v>-999</v>
      </c>
      <c r="BV3" s="14" t="n">
        <f aca="true">IFERROR(SUM(OFFSET($B3,(BV$1*-1)+1,14,BV$1,1)),-999)</f>
        <v>-999</v>
      </c>
      <c r="BW3" s="14" t="n">
        <f aca="true">IFERROR(SUM(OFFSET($B3,(BW$1*-1)+1,14,BW$1,1)),-999)</f>
        <v>-999</v>
      </c>
      <c r="BX3" s="14" t="n">
        <f aca="true">IFERROR(SUM(OFFSET($B3,(BX$1*-1)+1,14,BX$1,1)),-999)</f>
        <v>-999</v>
      </c>
      <c r="BY3" s="14" t="n">
        <f aca="true">IFERROR(SUM(OFFSET($B3,(BY$1*-1)+1,14,BY$1,1)),-999)</f>
        <v>-999</v>
      </c>
      <c r="BZ3" s="14" t="n">
        <f aca="true">IFERROR(SUM(OFFSET($B3,(BZ$1*-1)+1,14,BZ$1,1)),-999)</f>
        <v>-999</v>
      </c>
      <c r="CA3" s="14" t="n">
        <f aca="true">IFERROR(SUM(OFFSET($B3,(CA$1*-1)+1,14,CA$1,1)),-999)</f>
        <v>-999</v>
      </c>
      <c r="CB3" s="14" t="n">
        <f aca="true">IFERROR(SUM(OFFSET($B3,(CB$1*-1)+1,14,CB$1,1)),-999)</f>
        <v>-999</v>
      </c>
      <c r="CC3" s="14" t="n">
        <f aca="true">IFERROR(SUM(OFFSET($B3,(CC$1*-1)+1,14,CC$1,1)),-999)</f>
        <v>-999</v>
      </c>
      <c r="CD3" s="14" t="n">
        <f aca="true">IFERROR(SUM(OFFSET($B3,(CD$1*-1)+1,14,CD$1,1)),-999)</f>
        <v>-999</v>
      </c>
      <c r="CE3" s="14" t="n">
        <f aca="true">IFERROR(SUM(OFFSET($B3,(CE$1*-1)+1,14,CE$1,1)),-999)</f>
        <v>-999</v>
      </c>
      <c r="CF3" s="14" t="n">
        <f aca="true">IFERROR(SUM(OFFSET($B3,(CF$1*-1)+1,14,CF$1,1)),-999)</f>
        <v>-999</v>
      </c>
      <c r="CG3" s="14" t="n">
        <f aca="true">IFERROR(SUM(OFFSET($B3,(CG$1*-1)+1,14,CG$1,1)),-999)</f>
        <v>-999</v>
      </c>
      <c r="CH3" s="14" t="n">
        <f aca="true">IFERROR(SUM(OFFSET($B3,(CH$1*-1)+1,14,CH$1,1)),-999)</f>
        <v>-999</v>
      </c>
      <c r="CI3" s="14" t="n">
        <f aca="true">IFERROR(SUM(OFFSET($B3,(CI$1*-1)+1,14,CI$1,1)),-999)</f>
        <v>-999</v>
      </c>
      <c r="CJ3" s="14" t="n">
        <f aca="true">IFERROR(SUM(OFFSET($B3,(CJ$1*-1)+1,14,CJ$1,1)),-999)</f>
        <v>-999</v>
      </c>
      <c r="CK3" s="14" t="n">
        <f aca="true">IFERROR(SUM(OFFSET($B3,(CK$1*-1)+1,14,CK$1,1)),-999)</f>
        <v>-999</v>
      </c>
      <c r="CL3" s="14" t="n">
        <f aca="true">IFERROR(SUM(OFFSET($B3,(CL$1*-1)+1,14,CL$1,1)),-999)</f>
        <v>-999</v>
      </c>
      <c r="CM3" s="14" t="n">
        <f aca="true">IFERROR(SUM(OFFSET($B3,(CM$1*-1)+1,14,CM$1,1)),-999)</f>
        <v>-999</v>
      </c>
      <c r="CN3" s="14" t="n">
        <f aca="true">IFERROR(SUM(OFFSET($B3,(CN$1*-1)+1,14,CN$1,1)),-999)</f>
        <v>-999</v>
      </c>
      <c r="CO3" s="14" t="n">
        <f aca="true">IFERROR(SUM(OFFSET($B3,(CO$1*-1)+1,14,CO$1,1)),-999)</f>
        <v>-999</v>
      </c>
      <c r="CP3" s="14" t="n">
        <f aca="true">IFERROR(SUM(OFFSET($B3,(CP$1*-1)+1,14,CP$1,1)),-999)</f>
        <v>-999</v>
      </c>
      <c r="CQ3" s="14" t="n">
        <f aca="true">IFERROR(SUM(OFFSET($B3,(CQ$1*-1)+1,14,CQ$1,1)),-999)</f>
        <v>-999</v>
      </c>
      <c r="CR3" s="14" t="n">
        <f aca="true">IFERROR(SUM(OFFSET($B3,(CR$1*-1)+1,14,CR$1,1)),-999)</f>
        <v>-999</v>
      </c>
      <c r="CS3" s="14" t="n">
        <f aca="true">IFERROR(SUM(OFFSET($B3,(CS$1*-1)+1,14,CS$1,1)),-999)</f>
        <v>-999</v>
      </c>
      <c r="CT3" s="14" t="n">
        <f aca="true">IFERROR(SUM(OFFSET($B3,(CT$1*-1)+1,14,CT$1,1)),-999)</f>
        <v>-999</v>
      </c>
      <c r="CU3" s="14" t="n">
        <f aca="true">IFERROR(SUM(OFFSET($B3,(CU$1*-1)+1,14,CU$1,1)),-999)</f>
        <v>-999</v>
      </c>
      <c r="CV3" s="14" t="n">
        <f aca="true">IFERROR(SUM(OFFSET($B3,(CV$1*-1)+1,14,CV$1,1)),-999)</f>
        <v>-999</v>
      </c>
      <c r="CW3" s="14" t="n">
        <f aca="true">IFERROR(SUM(OFFSET($B3,(CW$1*-1)+1,14,CW$1,1)),-999)</f>
        <v>-999</v>
      </c>
      <c r="CX3" s="14" t="n">
        <f aca="true">IFERROR(SUM(OFFSET($B3,(CX$1*-1)+1,14,CX$1,1)),-999)</f>
        <v>-999</v>
      </c>
      <c r="CY3" s="14" t="n">
        <f aca="true">IFERROR(SUM(OFFSET($B3,(CY$1*-1)+1,14,CY$1,1)),-999)</f>
        <v>-999</v>
      </c>
      <c r="CZ3" s="14" t="n">
        <f aca="true">IFERROR(SUM(OFFSET($B3,(CZ$1*-1)+1,14,CZ$1,1)),-999)</f>
        <v>-999</v>
      </c>
      <c r="DA3" s="14" t="n">
        <f aca="true">IFERROR(SUM(OFFSET($B3,(DA$1*-1)+1,14,DA$1,1)),-999)</f>
        <v>-999</v>
      </c>
      <c r="DB3" s="14" t="n">
        <f aca="true">IFERROR(SUM(OFFSET($B3,(DB$1*-1)+1,14,DB$1,1)),-999)</f>
        <v>-999</v>
      </c>
      <c r="DC3" s="14" t="n">
        <f aca="true">IFERROR(SUM(OFFSET($B3,(DC$1*-1)+1,14,DC$1,1)),-999)</f>
        <v>-999</v>
      </c>
      <c r="DD3" s="14" t="n">
        <f aca="true">IFERROR(SUM(OFFSET($B3,(DD$1*-1)+1,14,DD$1,1)),-999)</f>
        <v>-999</v>
      </c>
      <c r="DE3" s="14" t="n">
        <f aca="true">IFERROR(SUM(OFFSET($B3,(DE$1*-1)+1,14,DE$1,1)),-999)</f>
        <v>-999</v>
      </c>
      <c r="DF3" s="14" t="n">
        <f aca="true">IFERROR(SUM(OFFSET($B3,(DF$1*-1)+1,14,DF$1,1)),-999)</f>
        <v>-999</v>
      </c>
      <c r="DG3" s="14" t="n">
        <f aca="true">IFERROR(SUM(OFFSET($B3,(DG$1*-1)+1,14,DG$1,1)),-999)</f>
        <v>-999</v>
      </c>
      <c r="DH3" s="14" t="n">
        <f aca="true">IFERROR(SUM(OFFSET($B3,(DH$1*-1)+1,14,DH$1,1)),-999)</f>
        <v>-999</v>
      </c>
      <c r="DI3" s="14" t="n">
        <f aca="true">IFERROR(SUM(OFFSET($B3,(DI$1*-1)+1,14,DI$1,1)),-999)</f>
        <v>-999</v>
      </c>
      <c r="DJ3" s="14" t="n">
        <f aca="true">IFERROR(SUM(OFFSET($B3,(DJ$1*-1)+1,14,DJ$1,1)),-999)</f>
        <v>-999</v>
      </c>
      <c r="DK3" s="14" t="n">
        <f aca="true">IFERROR(SUM(OFFSET($B3,(DK$1*-1)+1,14,DK$1,1)),-999)</f>
        <v>-999</v>
      </c>
      <c r="DL3" s="14" t="n">
        <f aca="true">IFERROR(SUM(OFFSET($B3,(DL$1*-1)+1,14,DL$1,1)),-999)</f>
        <v>-999</v>
      </c>
      <c r="DM3" s="14" t="n">
        <f aca="true">IFERROR(SUM(OFFSET($B3,(DM$1*-1)+1,14,DM$1,1)),-999)</f>
        <v>-999</v>
      </c>
      <c r="DN3" s="14" t="n">
        <f aca="true">IFERROR(SUM(OFFSET($B3,(DN$1*-1)+1,14,DN$1,1)),-999)</f>
        <v>-999</v>
      </c>
    </row>
    <row r="4" customFormat="false" ht="12.8" hidden="false" customHeight="false" outlineLevel="0" collapsed="false">
      <c r="A4" s="10" t="s">
        <v>74</v>
      </c>
      <c r="B4" s="15" t="n">
        <v>43831</v>
      </c>
      <c r="C4" s="10" t="s">
        <v>75</v>
      </c>
      <c r="D4" s="10" t="s">
        <v>73</v>
      </c>
      <c r="E4" s="7" t="n">
        <v>118</v>
      </c>
      <c r="F4" s="8" t="n">
        <f aca="false">IF($D4=TeeList!$B$4,$E4-ROUND($L4,0),IF(OR($D4=TeeList!$B$2,$D4=TeeList!$B$3),$E4-ROUND($L4/2,0)))</f>
        <v>90</v>
      </c>
      <c r="G4" s="9" t="n">
        <f aca="false">IF($D4=TeeList!$B$4,INDEX(CourseRating!$A$1:$J$22,MATCH(CONCATENATE($A4,$C4),CourseRating!$K:$K,0),3),INDEX(CourseRating!$A$1:$J$22,MATCH(CONCATENATE($A4,$C4),CourseRating!$K:$K,0),3)/2)</f>
        <v>72</v>
      </c>
      <c r="H4" s="9" t="n">
        <f aca="false">IF($D4=TeeList!$B$4,INDEX(CourseRating!$A$1:$J$22,MATCH(CONCATENATE($A4,$C4),CourseRating!$K:$K,0),4), IF($D4=TeeList!$B$2,INDEX(CourseRating!$A$1:$J$22,MATCH(CONCATENATE($A4,$C4),CourseRating!$K:$K,0),7),IF($D4=TeeList!$B$3,INDEX(CourseRating!$A$1:$J$22,MATCH(CONCATENATE($A4,$C4),CourseRating!$K:$K,0),9),"NAN")))</f>
        <v>68.6</v>
      </c>
      <c r="I4" s="9" t="n">
        <f aca="false">IF($D4=TeeList!$B$4,INDEX(CourseRating!$A$1:$J$22,MATCH(CONCATENATE($A4,$C4),CourseRating!$K:$K,0),6), IF($D4=TeeList!$B$2,INDEX(CourseRating!$A$1:$J$22,MATCH(CONCATENATE($A4,$C4),CourseRating!$K:$K,0),8),IF($D4=TeeList!$B$3,INDEX(CourseRating!$A$1:$J$22,MATCH(CONCATENATE($A4,$C4),CourseRating!$K:$K,0),10),"NAN")))</f>
        <v>131</v>
      </c>
      <c r="J4" s="9" t="n">
        <f aca="false">ROUND(SUM(((ABS($E4-$H4)*CourseRating!$L$2)/$I4)),1)</f>
        <v>42.6</v>
      </c>
      <c r="K4" s="9" t="n">
        <f aca="false">IF($D4=TeeList!$B$4,$J4, IF($D4=TeeList!$B$2,INDEX($J4:$J$10,MATCH(TeeList!$B$3,$D4:$D$10,0))+$J4,"NA"))</f>
        <v>42.6</v>
      </c>
      <c r="L4" s="9" t="n">
        <f aca="false">ROUND(SUM($M4*($I4/CourseRating!$L$2)),1)</f>
        <v>28.4</v>
      </c>
      <c r="M4" s="16" t="n">
        <f aca="true">IF($R4&lt;=3, SUM(SMALL(OFFSET($K4,($Q4*-1)+1,0,$Q4,1),1)-2),  IF($R4=4, SUM(SMALL(OFFSET($K4,($Q4*-1)+1,0,$Q4,1),1)-1),  IF($R4=5, SMALL(OFFSET($K4,($Q4*-1)+1,0,$Q4,1),1),  IF($R4=6, SUM(SMALL(OFFSET($K4,($Q4*-1)+1,0,$Q4,1),{1,2})-1)/2,  IF(OR($R4=7,$R4=8), SUM(SMALL(OFFSET($K4,($Q4*-1)+1,0,$Q4,1),{1,2}))/2,  IF(OR($R4=9,$R4=10,$R4=11), SUM(SMALL(OFFSET($K4,($Q4*-1)+1,0,$Q4,1),{1,2,3}))/3,  IF(OR($R4=12,$R4=13,$R4=14), SUM(SMALL(OFFSET($K4,($Q4*-1)+1,0,$Q4,1),{1,2,3,4}))/4,  IF(OR($R4=15,$R4=16), SUM(SMALL(OFFSET($K4,($Q4*-1)+1,0,$Q4,1),{1,2,3,4,5}))/5,  IF(OR($R4=17,$R4=18), SUM(SMALL(OFFSET($K4,($Q4*-1)+1,0,$Q4,1),{1,2,3,4,5,6}))/6,  IF($R4=19, SUM(SMALL(OFFSET($K4,($Q4*-1)+1,0,$Q4,1),{1,2,3,4,5,6,7}))/7,  IF($R4&gt;=20, SUM(SMALL(OFFSET($K4,($Q4*-1)+1,0,$Q4,1),{1,2,3,4,5,6,7,8}))/8, )))))))))))</f>
        <v>24.5</v>
      </c>
      <c r="O4" s="13"/>
      <c r="P4" s="14" t="n">
        <f aca="false">IF(OR($D4=TeeList!$B$4,$D4=TeeList!$B$2),1,0)</f>
        <v>1</v>
      </c>
      <c r="Q4" s="14" t="n">
        <f aca="false">IF(COUNTIF($S4:$DN4,20)&gt;0,INDEX($S$1:$DN$1,0,MATCH(20,$S4:$DN4,0)),INDEX($S$1:$DN$1,0,MATCH(MAX($S4:$DN4),$S4:$DN4,0)))</f>
        <v>3</v>
      </c>
      <c r="R4" s="14" t="n">
        <f aca="true">COUNTIF(OFFSET($R4,($Q4*-1)+1,-2,$Q4,1),"=1")</f>
        <v>3</v>
      </c>
      <c r="S4" s="14" t="n">
        <f aca="true">IFERROR(SUM(OFFSET($B4,(S$1*-1)+1,14,S$1,1)),-999)</f>
        <v>1</v>
      </c>
      <c r="T4" s="14" t="n">
        <f aca="true">IFERROR(SUM(OFFSET($B4,(T$1*-1)+1,14,T$1,1)),-999)</f>
        <v>2</v>
      </c>
      <c r="U4" s="14" t="n">
        <f aca="true">IFERROR(SUM(OFFSET($B4,(U$1*-1)+1,14,U$1,1)),-999)</f>
        <v>3</v>
      </c>
      <c r="V4" s="14" t="n">
        <f aca="true">IFERROR(SUM(OFFSET($B4,(V$1*-1)+1,14,V$1,1)),-999)</f>
        <v>3</v>
      </c>
      <c r="W4" s="14" t="n">
        <f aca="true">IFERROR(SUM(OFFSET($B4,(W$1*-1)+1,14,W$1,1)),-999)</f>
        <v>-999</v>
      </c>
      <c r="X4" s="14" t="n">
        <f aca="true">IFERROR(SUM(OFFSET($B4,(X$1*-1)+1,14,X$1,1)),-999)</f>
        <v>-999</v>
      </c>
      <c r="Y4" s="14" t="n">
        <f aca="true">IFERROR(SUM(OFFSET($B4,(Y$1*-1)+1,14,Y$1,1)),-999)</f>
        <v>-999</v>
      </c>
      <c r="Z4" s="14" t="n">
        <f aca="true">IFERROR(SUM(OFFSET($B4,(Z$1*-1)+1,14,Z$1,1)),-999)</f>
        <v>-999</v>
      </c>
      <c r="AA4" s="14" t="n">
        <f aca="true">IFERROR(SUM(OFFSET($B4,(AA$1*-1)+1,14,AA$1,1)),-999)</f>
        <v>-999</v>
      </c>
      <c r="AB4" s="14" t="n">
        <f aca="true">IFERROR(SUM(OFFSET($B4,(AB$1*-1)+1,14,AB$1,1)),-999)</f>
        <v>-999</v>
      </c>
      <c r="AC4" s="14" t="n">
        <f aca="true">IFERROR(SUM(OFFSET($B4,(AC$1*-1)+1,14,AC$1,1)),-999)</f>
        <v>-999</v>
      </c>
      <c r="AD4" s="14" t="n">
        <f aca="true">IFERROR(SUM(OFFSET($B4,(AD$1*-1)+1,14,AD$1,1)),-999)</f>
        <v>-999</v>
      </c>
      <c r="AE4" s="14" t="n">
        <f aca="true">IFERROR(SUM(OFFSET($B4,(AE$1*-1)+1,14,AE$1,1)),-999)</f>
        <v>-999</v>
      </c>
      <c r="AF4" s="14" t="n">
        <f aca="true">IFERROR(SUM(OFFSET($B4,(AF$1*-1)+1,14,AF$1,1)),-999)</f>
        <v>-999</v>
      </c>
      <c r="AG4" s="14" t="n">
        <f aca="true">IFERROR(SUM(OFFSET($B4,(AG$1*-1)+1,14,AG$1,1)),-999)</f>
        <v>-999</v>
      </c>
      <c r="AH4" s="14" t="n">
        <f aca="true">IFERROR(SUM(OFFSET($B4,(AH$1*-1)+1,14,AH$1,1)),-999)</f>
        <v>-999</v>
      </c>
      <c r="AI4" s="14" t="n">
        <f aca="true">IFERROR(SUM(OFFSET($B4,(AI$1*-1)+1,14,AI$1,1)),-999)</f>
        <v>-999</v>
      </c>
      <c r="AJ4" s="14" t="n">
        <f aca="true">IFERROR(SUM(OFFSET($B4,(AJ$1*-1)+1,14,AJ$1,1)),-999)</f>
        <v>-999</v>
      </c>
      <c r="AK4" s="14" t="n">
        <f aca="true">IFERROR(SUM(OFFSET($B4,(AK$1*-1)+1,14,AK$1,1)),-999)</f>
        <v>-999</v>
      </c>
      <c r="AL4" s="14" t="n">
        <f aca="true">IFERROR(SUM(OFFSET($B4,(AL$1*-1)+1,14,AL$1,1)),-999)</f>
        <v>-999</v>
      </c>
      <c r="AM4" s="14" t="n">
        <f aca="true">IFERROR(SUM(OFFSET($B4,(AM$1*-1)+1,14,AM$1,1)),-999)</f>
        <v>-999</v>
      </c>
      <c r="AN4" s="14" t="n">
        <f aca="true">IFERROR(SUM(OFFSET($B4,(AN$1*-1)+1,14,AN$1,1)),-999)</f>
        <v>-999</v>
      </c>
      <c r="AO4" s="14" t="n">
        <f aca="true">IFERROR(SUM(OFFSET($B4,(AO$1*-1)+1,14,AO$1,1)),-999)</f>
        <v>-999</v>
      </c>
      <c r="AP4" s="14" t="n">
        <f aca="true">IFERROR(SUM(OFFSET($B4,(AP$1*-1)+1,14,AP$1,1)),-999)</f>
        <v>-999</v>
      </c>
      <c r="AQ4" s="14" t="n">
        <f aca="true">IFERROR(SUM(OFFSET($B4,(AQ$1*-1)+1,14,AQ$1,1)),-999)</f>
        <v>-999</v>
      </c>
      <c r="AR4" s="14" t="n">
        <f aca="true">IFERROR(SUM(OFFSET($B4,(AR$1*-1)+1,14,AR$1,1)),-999)</f>
        <v>-999</v>
      </c>
      <c r="AS4" s="14" t="n">
        <f aca="true">IFERROR(SUM(OFFSET($B4,(AS$1*-1)+1,14,AS$1,1)),-999)</f>
        <v>-999</v>
      </c>
      <c r="AT4" s="14" t="n">
        <f aca="true">IFERROR(SUM(OFFSET($B4,(AT$1*-1)+1,14,AT$1,1)),-999)</f>
        <v>-999</v>
      </c>
      <c r="AU4" s="14" t="n">
        <f aca="true">IFERROR(SUM(OFFSET($B4,(AU$1*-1)+1,14,AU$1,1)),-999)</f>
        <v>-999</v>
      </c>
      <c r="AV4" s="14" t="n">
        <f aca="true">IFERROR(SUM(OFFSET($B4,(AV$1*-1)+1,14,AV$1,1)),-999)</f>
        <v>-999</v>
      </c>
      <c r="AW4" s="14" t="n">
        <f aca="true">IFERROR(SUM(OFFSET($B4,(AW$1*-1)+1,14,AW$1,1)),-999)</f>
        <v>-999</v>
      </c>
      <c r="AX4" s="14" t="n">
        <f aca="true">IFERROR(SUM(OFFSET($B4,(AX$1*-1)+1,14,AX$1,1)),-999)</f>
        <v>-999</v>
      </c>
      <c r="AY4" s="14" t="n">
        <f aca="true">IFERROR(SUM(OFFSET($B4,(AY$1*-1)+1,14,AY$1,1)),-999)</f>
        <v>-999</v>
      </c>
      <c r="AZ4" s="14" t="n">
        <f aca="true">IFERROR(SUM(OFFSET($B4,(AZ$1*-1)+1,14,AZ$1,1)),-999)</f>
        <v>-999</v>
      </c>
      <c r="BA4" s="14" t="n">
        <f aca="true">IFERROR(SUM(OFFSET($B4,(BA$1*-1)+1,14,BA$1,1)),-999)</f>
        <v>-999</v>
      </c>
      <c r="BB4" s="14" t="n">
        <f aca="true">IFERROR(SUM(OFFSET($B4,(BB$1*-1)+1,14,BB$1,1)),-999)</f>
        <v>-999</v>
      </c>
      <c r="BC4" s="14" t="n">
        <f aca="true">IFERROR(SUM(OFFSET($B4,(BC$1*-1)+1,14,BC$1,1)),-999)</f>
        <v>-999</v>
      </c>
      <c r="BD4" s="14" t="n">
        <f aca="true">IFERROR(SUM(OFFSET($B4,(BD$1*-1)+1,14,BD$1,1)),-999)</f>
        <v>-999</v>
      </c>
      <c r="BE4" s="14" t="n">
        <f aca="true">IFERROR(SUM(OFFSET($B4,(BE$1*-1)+1,14,BE$1,1)),-999)</f>
        <v>-999</v>
      </c>
      <c r="BF4" s="14" t="n">
        <f aca="true">IFERROR(SUM(OFFSET($B4,(BF$1*-1)+1,14,BF$1,1)),-999)</f>
        <v>-999</v>
      </c>
      <c r="BG4" s="14" t="n">
        <f aca="true">IFERROR(SUM(OFFSET($B4,(BG$1*-1)+1,14,BG$1,1)),-999)</f>
        <v>-999</v>
      </c>
      <c r="BH4" s="14" t="n">
        <f aca="true">IFERROR(SUM(OFFSET($B4,(BH$1*-1)+1,14,BH$1,1)),-999)</f>
        <v>-999</v>
      </c>
      <c r="BI4" s="14" t="n">
        <f aca="true">IFERROR(SUM(OFFSET($B4,(BI$1*-1)+1,14,BI$1,1)),-999)</f>
        <v>-999</v>
      </c>
      <c r="BJ4" s="14" t="n">
        <f aca="true">IFERROR(SUM(OFFSET($B4,(BJ$1*-1)+1,14,BJ$1,1)),-999)</f>
        <v>-999</v>
      </c>
      <c r="BK4" s="14" t="n">
        <f aca="true">IFERROR(SUM(OFFSET($B4,(BK$1*-1)+1,14,BK$1,1)),-999)</f>
        <v>-999</v>
      </c>
      <c r="BL4" s="14" t="n">
        <f aca="true">IFERROR(SUM(OFFSET($B4,(BL$1*-1)+1,14,BL$1,1)),-999)</f>
        <v>-999</v>
      </c>
      <c r="BM4" s="14" t="n">
        <f aca="true">IFERROR(SUM(OFFSET($B4,(BM$1*-1)+1,14,BM$1,1)),-999)</f>
        <v>-999</v>
      </c>
      <c r="BN4" s="14" t="n">
        <f aca="true">IFERROR(SUM(OFFSET($B4,(BN$1*-1)+1,14,BN$1,1)),-999)</f>
        <v>-999</v>
      </c>
      <c r="BO4" s="14" t="n">
        <f aca="true">IFERROR(SUM(OFFSET($B4,(BO$1*-1)+1,14,BO$1,1)),-999)</f>
        <v>-999</v>
      </c>
      <c r="BP4" s="14" t="n">
        <f aca="true">IFERROR(SUM(OFFSET($B4,(BP$1*-1)+1,14,BP$1,1)),-999)</f>
        <v>-999</v>
      </c>
      <c r="BQ4" s="14" t="n">
        <f aca="true">IFERROR(SUM(OFFSET($B4,(BQ$1*-1)+1,14,BQ$1,1)),-999)</f>
        <v>-999</v>
      </c>
      <c r="BR4" s="14" t="n">
        <f aca="true">IFERROR(SUM(OFFSET($B4,(BR$1*-1)+1,14,BR$1,1)),-999)</f>
        <v>-999</v>
      </c>
      <c r="BS4" s="14" t="n">
        <f aca="true">IFERROR(SUM(OFFSET($B4,(BS$1*-1)+1,14,BS$1,1)),-999)</f>
        <v>-999</v>
      </c>
      <c r="BT4" s="14" t="n">
        <f aca="true">IFERROR(SUM(OFFSET($B4,(BT$1*-1)+1,14,BT$1,1)),-999)</f>
        <v>-999</v>
      </c>
      <c r="BU4" s="14" t="n">
        <f aca="true">IFERROR(SUM(OFFSET($B4,(BU$1*-1)+1,14,BU$1,1)),-999)</f>
        <v>-999</v>
      </c>
      <c r="BV4" s="14" t="n">
        <f aca="true">IFERROR(SUM(OFFSET($B4,(BV$1*-1)+1,14,BV$1,1)),-999)</f>
        <v>-999</v>
      </c>
      <c r="BW4" s="14" t="n">
        <f aca="true">IFERROR(SUM(OFFSET($B4,(BW$1*-1)+1,14,BW$1,1)),-999)</f>
        <v>-999</v>
      </c>
      <c r="BX4" s="14" t="n">
        <f aca="true">IFERROR(SUM(OFFSET($B4,(BX$1*-1)+1,14,BX$1,1)),-999)</f>
        <v>-999</v>
      </c>
      <c r="BY4" s="14" t="n">
        <f aca="true">IFERROR(SUM(OFFSET($B4,(BY$1*-1)+1,14,BY$1,1)),-999)</f>
        <v>-999</v>
      </c>
      <c r="BZ4" s="14" t="n">
        <f aca="true">IFERROR(SUM(OFFSET($B4,(BZ$1*-1)+1,14,BZ$1,1)),-999)</f>
        <v>-999</v>
      </c>
      <c r="CA4" s="14" t="n">
        <f aca="true">IFERROR(SUM(OFFSET($B4,(CA$1*-1)+1,14,CA$1,1)),-999)</f>
        <v>-999</v>
      </c>
      <c r="CB4" s="14" t="n">
        <f aca="true">IFERROR(SUM(OFFSET($B4,(CB$1*-1)+1,14,CB$1,1)),-999)</f>
        <v>-999</v>
      </c>
      <c r="CC4" s="14" t="n">
        <f aca="true">IFERROR(SUM(OFFSET($B4,(CC$1*-1)+1,14,CC$1,1)),-999)</f>
        <v>-999</v>
      </c>
      <c r="CD4" s="14" t="n">
        <f aca="true">IFERROR(SUM(OFFSET($B4,(CD$1*-1)+1,14,CD$1,1)),-999)</f>
        <v>-999</v>
      </c>
      <c r="CE4" s="14" t="n">
        <f aca="true">IFERROR(SUM(OFFSET($B4,(CE$1*-1)+1,14,CE$1,1)),-999)</f>
        <v>-999</v>
      </c>
      <c r="CF4" s="14" t="n">
        <f aca="true">IFERROR(SUM(OFFSET($B4,(CF$1*-1)+1,14,CF$1,1)),-999)</f>
        <v>-999</v>
      </c>
      <c r="CG4" s="14" t="n">
        <f aca="true">IFERROR(SUM(OFFSET($B4,(CG$1*-1)+1,14,CG$1,1)),-999)</f>
        <v>-999</v>
      </c>
      <c r="CH4" s="14" t="n">
        <f aca="true">IFERROR(SUM(OFFSET($B4,(CH$1*-1)+1,14,CH$1,1)),-999)</f>
        <v>-999</v>
      </c>
      <c r="CI4" s="14" t="n">
        <f aca="true">IFERROR(SUM(OFFSET($B4,(CI$1*-1)+1,14,CI$1,1)),-999)</f>
        <v>-999</v>
      </c>
      <c r="CJ4" s="14" t="n">
        <f aca="true">IFERROR(SUM(OFFSET($B4,(CJ$1*-1)+1,14,CJ$1,1)),-999)</f>
        <v>-999</v>
      </c>
      <c r="CK4" s="14" t="n">
        <f aca="true">IFERROR(SUM(OFFSET($B4,(CK$1*-1)+1,14,CK$1,1)),-999)</f>
        <v>-999</v>
      </c>
      <c r="CL4" s="14" t="n">
        <f aca="true">IFERROR(SUM(OFFSET($B4,(CL$1*-1)+1,14,CL$1,1)),-999)</f>
        <v>-999</v>
      </c>
      <c r="CM4" s="14" t="n">
        <f aca="true">IFERROR(SUM(OFFSET($B4,(CM$1*-1)+1,14,CM$1,1)),-999)</f>
        <v>-999</v>
      </c>
      <c r="CN4" s="14" t="n">
        <f aca="true">IFERROR(SUM(OFFSET($B4,(CN$1*-1)+1,14,CN$1,1)),-999)</f>
        <v>-999</v>
      </c>
      <c r="CO4" s="14" t="n">
        <f aca="true">IFERROR(SUM(OFFSET($B4,(CO$1*-1)+1,14,CO$1,1)),-999)</f>
        <v>-999</v>
      </c>
      <c r="CP4" s="14" t="n">
        <f aca="true">IFERROR(SUM(OFFSET($B4,(CP$1*-1)+1,14,CP$1,1)),-999)</f>
        <v>-999</v>
      </c>
      <c r="CQ4" s="14" t="n">
        <f aca="true">IFERROR(SUM(OFFSET($B4,(CQ$1*-1)+1,14,CQ$1,1)),-999)</f>
        <v>-999</v>
      </c>
      <c r="CR4" s="14" t="n">
        <f aca="true">IFERROR(SUM(OFFSET($B4,(CR$1*-1)+1,14,CR$1,1)),-999)</f>
        <v>-999</v>
      </c>
      <c r="CS4" s="14" t="n">
        <f aca="true">IFERROR(SUM(OFFSET($B4,(CS$1*-1)+1,14,CS$1,1)),-999)</f>
        <v>-999</v>
      </c>
      <c r="CT4" s="14" t="n">
        <f aca="true">IFERROR(SUM(OFFSET($B4,(CT$1*-1)+1,14,CT$1,1)),-999)</f>
        <v>-999</v>
      </c>
      <c r="CU4" s="14" t="n">
        <f aca="true">IFERROR(SUM(OFFSET($B4,(CU$1*-1)+1,14,CU$1,1)),-999)</f>
        <v>-999</v>
      </c>
      <c r="CV4" s="14" t="n">
        <f aca="true">IFERROR(SUM(OFFSET($B4,(CV$1*-1)+1,14,CV$1,1)),-999)</f>
        <v>-999</v>
      </c>
      <c r="CW4" s="14" t="n">
        <f aca="true">IFERROR(SUM(OFFSET($B4,(CW$1*-1)+1,14,CW$1,1)),-999)</f>
        <v>-999</v>
      </c>
      <c r="CX4" s="14" t="n">
        <f aca="true">IFERROR(SUM(OFFSET($B4,(CX$1*-1)+1,14,CX$1,1)),-999)</f>
        <v>-999</v>
      </c>
      <c r="CY4" s="14" t="n">
        <f aca="true">IFERROR(SUM(OFFSET($B4,(CY$1*-1)+1,14,CY$1,1)),-999)</f>
        <v>-999</v>
      </c>
      <c r="CZ4" s="14" t="n">
        <f aca="true">IFERROR(SUM(OFFSET($B4,(CZ$1*-1)+1,14,CZ$1,1)),-999)</f>
        <v>-999</v>
      </c>
      <c r="DA4" s="14" t="n">
        <f aca="true">IFERROR(SUM(OFFSET($B4,(DA$1*-1)+1,14,DA$1,1)),-999)</f>
        <v>-999</v>
      </c>
      <c r="DB4" s="14" t="n">
        <f aca="true">IFERROR(SUM(OFFSET($B4,(DB$1*-1)+1,14,DB$1,1)),-999)</f>
        <v>-999</v>
      </c>
      <c r="DC4" s="14" t="n">
        <f aca="true">IFERROR(SUM(OFFSET($B4,(DC$1*-1)+1,14,DC$1,1)),-999)</f>
        <v>-999</v>
      </c>
      <c r="DD4" s="14" t="n">
        <f aca="true">IFERROR(SUM(OFFSET($B4,(DD$1*-1)+1,14,DD$1,1)),-999)</f>
        <v>-999</v>
      </c>
      <c r="DE4" s="14" t="n">
        <f aca="true">IFERROR(SUM(OFFSET($B4,(DE$1*-1)+1,14,DE$1,1)),-999)</f>
        <v>-999</v>
      </c>
      <c r="DF4" s="14" t="n">
        <f aca="true">IFERROR(SUM(OFFSET($B4,(DF$1*-1)+1,14,DF$1,1)),-999)</f>
        <v>-999</v>
      </c>
      <c r="DG4" s="14" t="n">
        <f aca="true">IFERROR(SUM(OFFSET($B4,(DG$1*-1)+1,14,DG$1,1)),-999)</f>
        <v>-999</v>
      </c>
      <c r="DH4" s="14" t="n">
        <f aca="true">IFERROR(SUM(OFFSET($B4,(DH$1*-1)+1,14,DH$1,1)),-999)</f>
        <v>-999</v>
      </c>
      <c r="DI4" s="14" t="n">
        <f aca="true">IFERROR(SUM(OFFSET($B4,(DI$1*-1)+1,14,DI$1,1)),-999)</f>
        <v>-999</v>
      </c>
      <c r="DJ4" s="14" t="n">
        <f aca="true">IFERROR(SUM(OFFSET($B4,(DJ$1*-1)+1,14,DJ$1,1)),-999)</f>
        <v>-999</v>
      </c>
      <c r="DK4" s="14" t="n">
        <f aca="true">IFERROR(SUM(OFFSET($B4,(DK$1*-1)+1,14,DK$1,1)),-999)</f>
        <v>-999</v>
      </c>
      <c r="DL4" s="14" t="n">
        <f aca="true">IFERROR(SUM(OFFSET($B4,(DL$1*-1)+1,14,DL$1,1)),-999)</f>
        <v>-999</v>
      </c>
      <c r="DM4" s="14" t="n">
        <f aca="true">IFERROR(SUM(OFFSET($B4,(DM$1*-1)+1,14,DM$1,1)),-999)</f>
        <v>-999</v>
      </c>
      <c r="DN4" s="14" t="n">
        <f aca="true">IFERROR(SUM(OFFSET($B4,(DN$1*-1)+1,14,DN$1,1)),-999)</f>
        <v>-999</v>
      </c>
    </row>
    <row r="5" customFormat="false" ht="12.8" hidden="false" customHeight="false" outlineLevel="0" collapsed="false">
      <c r="A5" s="10" t="s">
        <v>76</v>
      </c>
      <c r="B5" s="15" t="n">
        <v>44360</v>
      </c>
      <c r="C5" s="10" t="s">
        <v>75</v>
      </c>
      <c r="D5" s="10" t="s">
        <v>73</v>
      </c>
      <c r="E5" s="7" t="n">
        <v>114</v>
      </c>
      <c r="F5" s="8" t="n">
        <f aca="false">IF($D5=TeeList!$B$4,$E5-ROUND($L5,0),IF(OR($D5=TeeList!$B$2,$D5=TeeList!$B$3),$E5-ROUND($L5/2,0)))</f>
        <v>88</v>
      </c>
      <c r="G5" s="9" t="n">
        <f aca="false">IF($D5=TeeList!$B$4,INDEX(CourseRating!$A$1:$J$22,MATCH(CONCATENATE($A5,$C5),CourseRating!$K:$K,0),3),INDEX(CourseRating!$A$1:$J$22,MATCH(CONCATENATE($A5,$C5),CourseRating!$K:$K,0),3)/2)</f>
        <v>68</v>
      </c>
      <c r="H5" s="9" t="n">
        <f aca="false">IF($D5=TeeList!$B$4,INDEX(CourseRating!$A$1:$J$22,MATCH(CONCATENATE($A5,$C5),CourseRating!$K:$K,0),4), IF($D5=TeeList!$B$2,INDEX(CourseRating!$A$1:$J$22,MATCH(CONCATENATE($A5,$C5),CourseRating!$K:$K,0),7),IF($D5=TeeList!$B$3,INDEX(CourseRating!$A$1:$J$22,MATCH(CONCATENATE($A5,$C5),CourseRating!$K:$K,0),9),"NAN")))</f>
        <v>67</v>
      </c>
      <c r="I5" s="9" t="n">
        <f aca="false">IF($D5=TeeList!$B$4,INDEX(CourseRating!$A$1:$J$22,MATCH(CONCATENATE($A5,$C5),CourseRating!$K:$K,0),6), IF($D5=TeeList!$B$2,INDEX(CourseRating!$A$1:$J$22,MATCH(CONCATENATE($A5,$C5),CourseRating!$K:$K,0),8),IF($D5=TeeList!$B$3,INDEX(CourseRating!$A$1:$J$22,MATCH(CONCATENATE($A5,$C5),CourseRating!$K:$K,0),10),"NAN")))</f>
        <v>114</v>
      </c>
      <c r="J5" s="9" t="n">
        <f aca="false">ROUND(SUM(((ABS($E5-$H5)*CourseRating!$L$2)/$I5)),1)</f>
        <v>46.6</v>
      </c>
      <c r="K5" s="9" t="n">
        <f aca="false">IF($D5=TeeList!$B$4,$J5, IF($D5=TeeList!$B$2,INDEX($J5:$J$10,MATCH(TeeList!$B$3,$D5:$D$10,0))+$J5,"NA"))</f>
        <v>46.6</v>
      </c>
      <c r="L5" s="9" t="n">
        <f aca="false">ROUND(SUM($M5*($I5/CourseRating!$L$2)),1)</f>
        <v>25.7</v>
      </c>
      <c r="M5" s="16" t="n">
        <f aca="true">IF($R5&lt;=3, SUM(SMALL(OFFSET($K5,($Q5*-1)+1,0,$Q5,1),1)-2),  IF($R5=4, SUM(SMALL(OFFSET($K5,($Q5*-1)+1,0,$Q5,1),1)-1),  IF($R5=5, SMALL(OFFSET($K5,($Q5*-1)+1,0,$Q5,1),1),  IF($R5=6, SUM(SMALL(OFFSET($K5,($Q5*-1)+1,0,$Q5,1),{1,2})-1)/2,  IF(OR($R5=7,$R5=8), SUM(SMALL(OFFSET($K5,($Q5*-1)+1,0,$Q5,1),{1,2}))/2,  IF(OR($R5=9,$R5=10,$R5=11), SUM(SMALL(OFFSET($K5,($Q5*-1)+1,0,$Q5,1),{1,2,3}))/3,  IF(OR($R5=12,$R5=13,$R5=14), SUM(SMALL(OFFSET($K5,($Q5*-1)+1,0,$Q5,1),{1,2,3,4}))/4,  IF(OR($R5=15,$R5=16), SUM(SMALL(OFFSET($K5,($Q5*-1)+1,0,$Q5,1),{1,2,3,4,5}))/5,  IF(OR($R5=17,$R5=18), SUM(SMALL(OFFSET($K5,($Q5*-1)+1,0,$Q5,1),{1,2,3,4,5,6}))/6,  IF($R5=19, SUM(SMALL(OFFSET($K5,($Q5*-1)+1,0,$Q5,1),{1,2,3,4,5,6,7}))/7,  IF($R5&gt;=20, SUM(SMALL(OFFSET($K5,($Q5*-1)+1,0,$Q5,1),{1,2,3,4,5,6,7,8}))/8, )))))))))))</f>
        <v>25.5</v>
      </c>
      <c r="O5" s="13"/>
      <c r="P5" s="14" t="n">
        <f aca="false">IF(OR($D5=TeeList!$B$4,$D5=TeeList!$B$2),1,0)</f>
        <v>1</v>
      </c>
      <c r="Q5" s="14" t="n">
        <f aca="false">IF(COUNTIF($S5:$DN5,20)&gt;0,INDEX($S$1:$DN$1,0,MATCH(20,$S5:$DN5,0)),INDEX($S$1:$DN$1,0,MATCH(MAX($S5:$DN5),$S5:$DN5,0)))</f>
        <v>4</v>
      </c>
      <c r="R5" s="14" t="n">
        <f aca="true">COUNTIF(OFFSET($R5,($Q5*-1)+1,-2,$Q5,1),"=1")</f>
        <v>4</v>
      </c>
      <c r="S5" s="14" t="n">
        <f aca="true">IFERROR(SUM(OFFSET($B5,(S$1*-1)+1,14,S$1,1)),-999)</f>
        <v>1</v>
      </c>
      <c r="T5" s="14" t="n">
        <f aca="true">IFERROR(SUM(OFFSET($B5,(T$1*-1)+1,14,T$1,1)),-999)</f>
        <v>2</v>
      </c>
      <c r="U5" s="14" t="n">
        <f aca="true">IFERROR(SUM(OFFSET($B5,(U$1*-1)+1,14,U$1,1)),-999)</f>
        <v>3</v>
      </c>
      <c r="V5" s="14" t="n">
        <f aca="true">IFERROR(SUM(OFFSET($B5,(V$1*-1)+1,14,V$1,1)),-999)</f>
        <v>4</v>
      </c>
      <c r="W5" s="14" t="n">
        <f aca="true">IFERROR(SUM(OFFSET($B5,(W$1*-1)+1,14,W$1,1)),-999)</f>
        <v>4</v>
      </c>
      <c r="X5" s="14" t="n">
        <f aca="true">IFERROR(SUM(OFFSET($B5,(X$1*-1)+1,14,X$1,1)),-999)</f>
        <v>-999</v>
      </c>
      <c r="Y5" s="14" t="n">
        <f aca="true">IFERROR(SUM(OFFSET($B5,(Y$1*-1)+1,14,Y$1,1)),-999)</f>
        <v>-999</v>
      </c>
      <c r="Z5" s="14" t="n">
        <f aca="true">IFERROR(SUM(OFFSET($B5,(Z$1*-1)+1,14,Z$1,1)),-999)</f>
        <v>-999</v>
      </c>
      <c r="AA5" s="14" t="n">
        <f aca="true">IFERROR(SUM(OFFSET($B5,(AA$1*-1)+1,14,AA$1,1)),-999)</f>
        <v>-999</v>
      </c>
      <c r="AB5" s="14" t="n">
        <f aca="true">IFERROR(SUM(OFFSET($B5,(AB$1*-1)+1,14,AB$1,1)),-999)</f>
        <v>-999</v>
      </c>
      <c r="AC5" s="14" t="n">
        <f aca="true">IFERROR(SUM(OFFSET($B5,(AC$1*-1)+1,14,AC$1,1)),-999)</f>
        <v>-999</v>
      </c>
      <c r="AD5" s="14" t="n">
        <f aca="true">IFERROR(SUM(OFFSET($B5,(AD$1*-1)+1,14,AD$1,1)),-999)</f>
        <v>-999</v>
      </c>
      <c r="AE5" s="14" t="n">
        <f aca="true">IFERROR(SUM(OFFSET($B5,(AE$1*-1)+1,14,AE$1,1)),-999)</f>
        <v>-999</v>
      </c>
      <c r="AF5" s="14" t="n">
        <f aca="true">IFERROR(SUM(OFFSET($B5,(AF$1*-1)+1,14,AF$1,1)),-999)</f>
        <v>-999</v>
      </c>
      <c r="AG5" s="14" t="n">
        <f aca="true">IFERROR(SUM(OFFSET($B5,(AG$1*-1)+1,14,AG$1,1)),-999)</f>
        <v>-999</v>
      </c>
      <c r="AH5" s="14" t="n">
        <f aca="true">IFERROR(SUM(OFFSET($B5,(AH$1*-1)+1,14,AH$1,1)),-999)</f>
        <v>-999</v>
      </c>
      <c r="AI5" s="14" t="n">
        <f aca="true">IFERROR(SUM(OFFSET($B5,(AI$1*-1)+1,14,AI$1,1)),-999)</f>
        <v>-999</v>
      </c>
      <c r="AJ5" s="14" t="n">
        <f aca="true">IFERROR(SUM(OFFSET($B5,(AJ$1*-1)+1,14,AJ$1,1)),-999)</f>
        <v>-999</v>
      </c>
      <c r="AK5" s="14" t="n">
        <f aca="true">IFERROR(SUM(OFFSET($B5,(AK$1*-1)+1,14,AK$1,1)),-999)</f>
        <v>-999</v>
      </c>
      <c r="AL5" s="14" t="n">
        <f aca="true">IFERROR(SUM(OFFSET($B5,(AL$1*-1)+1,14,AL$1,1)),-999)</f>
        <v>-999</v>
      </c>
      <c r="AM5" s="14" t="n">
        <f aca="true">IFERROR(SUM(OFFSET($B5,(AM$1*-1)+1,14,AM$1,1)),-999)</f>
        <v>-999</v>
      </c>
      <c r="AN5" s="14" t="n">
        <f aca="true">IFERROR(SUM(OFFSET($B5,(AN$1*-1)+1,14,AN$1,1)),-999)</f>
        <v>-999</v>
      </c>
      <c r="AO5" s="14" t="n">
        <f aca="true">IFERROR(SUM(OFFSET($B5,(AO$1*-1)+1,14,AO$1,1)),-999)</f>
        <v>-999</v>
      </c>
      <c r="AP5" s="14" t="n">
        <f aca="true">IFERROR(SUM(OFFSET($B5,(AP$1*-1)+1,14,AP$1,1)),-999)</f>
        <v>-999</v>
      </c>
      <c r="AQ5" s="14" t="n">
        <f aca="true">IFERROR(SUM(OFFSET($B5,(AQ$1*-1)+1,14,AQ$1,1)),-999)</f>
        <v>-999</v>
      </c>
      <c r="AR5" s="14" t="n">
        <f aca="true">IFERROR(SUM(OFFSET($B5,(AR$1*-1)+1,14,AR$1,1)),-999)</f>
        <v>-999</v>
      </c>
      <c r="AS5" s="14" t="n">
        <f aca="true">IFERROR(SUM(OFFSET($B5,(AS$1*-1)+1,14,AS$1,1)),-999)</f>
        <v>-999</v>
      </c>
      <c r="AT5" s="14" t="n">
        <f aca="true">IFERROR(SUM(OFFSET($B5,(AT$1*-1)+1,14,AT$1,1)),-999)</f>
        <v>-999</v>
      </c>
      <c r="AU5" s="14" t="n">
        <f aca="true">IFERROR(SUM(OFFSET($B5,(AU$1*-1)+1,14,AU$1,1)),-999)</f>
        <v>-999</v>
      </c>
      <c r="AV5" s="14" t="n">
        <f aca="true">IFERROR(SUM(OFFSET($B5,(AV$1*-1)+1,14,AV$1,1)),-999)</f>
        <v>-999</v>
      </c>
      <c r="AW5" s="14" t="n">
        <f aca="true">IFERROR(SUM(OFFSET($B5,(AW$1*-1)+1,14,AW$1,1)),-999)</f>
        <v>-999</v>
      </c>
      <c r="AX5" s="14" t="n">
        <f aca="true">IFERROR(SUM(OFFSET($B5,(AX$1*-1)+1,14,AX$1,1)),-999)</f>
        <v>-999</v>
      </c>
      <c r="AY5" s="14" t="n">
        <f aca="true">IFERROR(SUM(OFFSET($B5,(AY$1*-1)+1,14,AY$1,1)),-999)</f>
        <v>-999</v>
      </c>
      <c r="AZ5" s="14" t="n">
        <f aca="true">IFERROR(SUM(OFFSET($B5,(AZ$1*-1)+1,14,AZ$1,1)),-999)</f>
        <v>-999</v>
      </c>
      <c r="BA5" s="14" t="n">
        <f aca="true">IFERROR(SUM(OFFSET($B5,(BA$1*-1)+1,14,BA$1,1)),-999)</f>
        <v>-999</v>
      </c>
      <c r="BB5" s="14" t="n">
        <f aca="true">IFERROR(SUM(OFFSET($B5,(BB$1*-1)+1,14,BB$1,1)),-999)</f>
        <v>-999</v>
      </c>
      <c r="BC5" s="14" t="n">
        <f aca="true">IFERROR(SUM(OFFSET($B5,(BC$1*-1)+1,14,BC$1,1)),-999)</f>
        <v>-999</v>
      </c>
      <c r="BD5" s="14" t="n">
        <f aca="true">IFERROR(SUM(OFFSET($B5,(BD$1*-1)+1,14,BD$1,1)),-999)</f>
        <v>-999</v>
      </c>
      <c r="BE5" s="14" t="n">
        <f aca="true">IFERROR(SUM(OFFSET($B5,(BE$1*-1)+1,14,BE$1,1)),-999)</f>
        <v>-999</v>
      </c>
      <c r="BF5" s="14" t="n">
        <f aca="true">IFERROR(SUM(OFFSET($B5,(BF$1*-1)+1,14,BF$1,1)),-999)</f>
        <v>-999</v>
      </c>
      <c r="BG5" s="14" t="n">
        <f aca="true">IFERROR(SUM(OFFSET($B5,(BG$1*-1)+1,14,BG$1,1)),-999)</f>
        <v>-999</v>
      </c>
      <c r="BH5" s="14" t="n">
        <f aca="true">IFERROR(SUM(OFFSET($B5,(BH$1*-1)+1,14,BH$1,1)),-999)</f>
        <v>-999</v>
      </c>
      <c r="BI5" s="14" t="n">
        <f aca="true">IFERROR(SUM(OFFSET($B5,(BI$1*-1)+1,14,BI$1,1)),-999)</f>
        <v>-999</v>
      </c>
      <c r="BJ5" s="14" t="n">
        <f aca="true">IFERROR(SUM(OFFSET($B5,(BJ$1*-1)+1,14,BJ$1,1)),-999)</f>
        <v>-999</v>
      </c>
      <c r="BK5" s="14" t="n">
        <f aca="true">IFERROR(SUM(OFFSET($B5,(BK$1*-1)+1,14,BK$1,1)),-999)</f>
        <v>-999</v>
      </c>
      <c r="BL5" s="14" t="n">
        <f aca="true">IFERROR(SUM(OFFSET($B5,(BL$1*-1)+1,14,BL$1,1)),-999)</f>
        <v>-999</v>
      </c>
      <c r="BM5" s="14" t="n">
        <f aca="true">IFERROR(SUM(OFFSET($B5,(BM$1*-1)+1,14,BM$1,1)),-999)</f>
        <v>-999</v>
      </c>
      <c r="BN5" s="14" t="n">
        <f aca="true">IFERROR(SUM(OFFSET($B5,(BN$1*-1)+1,14,BN$1,1)),-999)</f>
        <v>-999</v>
      </c>
      <c r="BO5" s="14" t="n">
        <f aca="true">IFERROR(SUM(OFFSET($B5,(BO$1*-1)+1,14,BO$1,1)),-999)</f>
        <v>-999</v>
      </c>
      <c r="BP5" s="14" t="n">
        <f aca="true">IFERROR(SUM(OFFSET($B5,(BP$1*-1)+1,14,BP$1,1)),-999)</f>
        <v>-999</v>
      </c>
      <c r="BQ5" s="14" t="n">
        <f aca="true">IFERROR(SUM(OFFSET($B5,(BQ$1*-1)+1,14,BQ$1,1)),-999)</f>
        <v>-999</v>
      </c>
      <c r="BR5" s="14" t="n">
        <f aca="true">IFERROR(SUM(OFFSET($B5,(BR$1*-1)+1,14,BR$1,1)),-999)</f>
        <v>-999</v>
      </c>
      <c r="BS5" s="14" t="n">
        <f aca="true">IFERROR(SUM(OFFSET($B5,(BS$1*-1)+1,14,BS$1,1)),-999)</f>
        <v>-999</v>
      </c>
      <c r="BT5" s="14" t="n">
        <f aca="true">IFERROR(SUM(OFFSET($B5,(BT$1*-1)+1,14,BT$1,1)),-999)</f>
        <v>-999</v>
      </c>
      <c r="BU5" s="14" t="n">
        <f aca="true">IFERROR(SUM(OFFSET($B5,(BU$1*-1)+1,14,BU$1,1)),-999)</f>
        <v>-999</v>
      </c>
      <c r="BV5" s="14" t="n">
        <f aca="true">IFERROR(SUM(OFFSET($B5,(BV$1*-1)+1,14,BV$1,1)),-999)</f>
        <v>-999</v>
      </c>
      <c r="BW5" s="14" t="n">
        <f aca="true">IFERROR(SUM(OFFSET($B5,(BW$1*-1)+1,14,BW$1,1)),-999)</f>
        <v>-999</v>
      </c>
      <c r="BX5" s="14" t="n">
        <f aca="true">IFERROR(SUM(OFFSET($B5,(BX$1*-1)+1,14,BX$1,1)),-999)</f>
        <v>-999</v>
      </c>
      <c r="BY5" s="14" t="n">
        <f aca="true">IFERROR(SUM(OFFSET($B5,(BY$1*-1)+1,14,BY$1,1)),-999)</f>
        <v>-999</v>
      </c>
      <c r="BZ5" s="14" t="n">
        <f aca="true">IFERROR(SUM(OFFSET($B5,(BZ$1*-1)+1,14,BZ$1,1)),-999)</f>
        <v>-999</v>
      </c>
      <c r="CA5" s="14" t="n">
        <f aca="true">IFERROR(SUM(OFFSET($B5,(CA$1*-1)+1,14,CA$1,1)),-999)</f>
        <v>-999</v>
      </c>
      <c r="CB5" s="14" t="n">
        <f aca="true">IFERROR(SUM(OFFSET($B5,(CB$1*-1)+1,14,CB$1,1)),-999)</f>
        <v>-999</v>
      </c>
      <c r="CC5" s="14" t="n">
        <f aca="true">IFERROR(SUM(OFFSET($B5,(CC$1*-1)+1,14,CC$1,1)),-999)</f>
        <v>-999</v>
      </c>
      <c r="CD5" s="14" t="n">
        <f aca="true">IFERROR(SUM(OFFSET($B5,(CD$1*-1)+1,14,CD$1,1)),-999)</f>
        <v>-999</v>
      </c>
      <c r="CE5" s="14" t="n">
        <f aca="true">IFERROR(SUM(OFFSET($B5,(CE$1*-1)+1,14,CE$1,1)),-999)</f>
        <v>-999</v>
      </c>
      <c r="CF5" s="14" t="n">
        <f aca="true">IFERROR(SUM(OFFSET($B5,(CF$1*-1)+1,14,CF$1,1)),-999)</f>
        <v>-999</v>
      </c>
      <c r="CG5" s="14" t="n">
        <f aca="true">IFERROR(SUM(OFFSET($B5,(CG$1*-1)+1,14,CG$1,1)),-999)</f>
        <v>-999</v>
      </c>
      <c r="CH5" s="14" t="n">
        <f aca="true">IFERROR(SUM(OFFSET($B5,(CH$1*-1)+1,14,CH$1,1)),-999)</f>
        <v>-999</v>
      </c>
      <c r="CI5" s="14" t="n">
        <f aca="true">IFERROR(SUM(OFFSET($B5,(CI$1*-1)+1,14,CI$1,1)),-999)</f>
        <v>-999</v>
      </c>
      <c r="CJ5" s="14" t="n">
        <f aca="true">IFERROR(SUM(OFFSET($B5,(CJ$1*-1)+1,14,CJ$1,1)),-999)</f>
        <v>-999</v>
      </c>
      <c r="CK5" s="14" t="n">
        <f aca="true">IFERROR(SUM(OFFSET($B5,(CK$1*-1)+1,14,CK$1,1)),-999)</f>
        <v>-999</v>
      </c>
      <c r="CL5" s="14" t="n">
        <f aca="true">IFERROR(SUM(OFFSET($B5,(CL$1*-1)+1,14,CL$1,1)),-999)</f>
        <v>-999</v>
      </c>
      <c r="CM5" s="14" t="n">
        <f aca="true">IFERROR(SUM(OFFSET($B5,(CM$1*-1)+1,14,CM$1,1)),-999)</f>
        <v>-999</v>
      </c>
      <c r="CN5" s="14" t="n">
        <f aca="true">IFERROR(SUM(OFFSET($B5,(CN$1*-1)+1,14,CN$1,1)),-999)</f>
        <v>-999</v>
      </c>
      <c r="CO5" s="14" t="n">
        <f aca="true">IFERROR(SUM(OFFSET($B5,(CO$1*-1)+1,14,CO$1,1)),-999)</f>
        <v>-999</v>
      </c>
      <c r="CP5" s="14" t="n">
        <f aca="true">IFERROR(SUM(OFFSET($B5,(CP$1*-1)+1,14,CP$1,1)),-999)</f>
        <v>-999</v>
      </c>
      <c r="CQ5" s="14" t="n">
        <f aca="true">IFERROR(SUM(OFFSET($B5,(CQ$1*-1)+1,14,CQ$1,1)),-999)</f>
        <v>-999</v>
      </c>
      <c r="CR5" s="14" t="n">
        <f aca="true">IFERROR(SUM(OFFSET($B5,(CR$1*-1)+1,14,CR$1,1)),-999)</f>
        <v>-999</v>
      </c>
      <c r="CS5" s="14" t="n">
        <f aca="true">IFERROR(SUM(OFFSET($B5,(CS$1*-1)+1,14,CS$1,1)),-999)</f>
        <v>-999</v>
      </c>
      <c r="CT5" s="14" t="n">
        <f aca="true">IFERROR(SUM(OFFSET($B5,(CT$1*-1)+1,14,CT$1,1)),-999)</f>
        <v>-999</v>
      </c>
      <c r="CU5" s="14" t="n">
        <f aca="true">IFERROR(SUM(OFFSET($B5,(CU$1*-1)+1,14,CU$1,1)),-999)</f>
        <v>-999</v>
      </c>
      <c r="CV5" s="14" t="n">
        <f aca="true">IFERROR(SUM(OFFSET($B5,(CV$1*-1)+1,14,CV$1,1)),-999)</f>
        <v>-999</v>
      </c>
      <c r="CW5" s="14" t="n">
        <f aca="true">IFERROR(SUM(OFFSET($B5,(CW$1*-1)+1,14,CW$1,1)),-999)</f>
        <v>-999</v>
      </c>
      <c r="CX5" s="14" t="n">
        <f aca="true">IFERROR(SUM(OFFSET($B5,(CX$1*-1)+1,14,CX$1,1)),-999)</f>
        <v>-999</v>
      </c>
      <c r="CY5" s="14" t="n">
        <f aca="true">IFERROR(SUM(OFFSET($B5,(CY$1*-1)+1,14,CY$1,1)),-999)</f>
        <v>-999</v>
      </c>
      <c r="CZ5" s="14" t="n">
        <f aca="true">IFERROR(SUM(OFFSET($B5,(CZ$1*-1)+1,14,CZ$1,1)),-999)</f>
        <v>-999</v>
      </c>
      <c r="DA5" s="14" t="n">
        <f aca="true">IFERROR(SUM(OFFSET($B5,(DA$1*-1)+1,14,DA$1,1)),-999)</f>
        <v>-999</v>
      </c>
      <c r="DB5" s="14" t="n">
        <f aca="true">IFERROR(SUM(OFFSET($B5,(DB$1*-1)+1,14,DB$1,1)),-999)</f>
        <v>-999</v>
      </c>
      <c r="DC5" s="14" t="n">
        <f aca="true">IFERROR(SUM(OFFSET($B5,(DC$1*-1)+1,14,DC$1,1)),-999)</f>
        <v>-999</v>
      </c>
      <c r="DD5" s="14" t="n">
        <f aca="true">IFERROR(SUM(OFFSET($B5,(DD$1*-1)+1,14,DD$1,1)),-999)</f>
        <v>-999</v>
      </c>
      <c r="DE5" s="14" t="n">
        <f aca="true">IFERROR(SUM(OFFSET($B5,(DE$1*-1)+1,14,DE$1,1)),-999)</f>
        <v>-999</v>
      </c>
      <c r="DF5" s="14" t="n">
        <f aca="true">IFERROR(SUM(OFFSET($B5,(DF$1*-1)+1,14,DF$1,1)),-999)</f>
        <v>-999</v>
      </c>
      <c r="DG5" s="14" t="n">
        <f aca="true">IFERROR(SUM(OFFSET($B5,(DG$1*-1)+1,14,DG$1,1)),-999)</f>
        <v>-999</v>
      </c>
      <c r="DH5" s="14" t="n">
        <f aca="true">IFERROR(SUM(OFFSET($B5,(DH$1*-1)+1,14,DH$1,1)),-999)</f>
        <v>-999</v>
      </c>
      <c r="DI5" s="14" t="n">
        <f aca="true">IFERROR(SUM(OFFSET($B5,(DI$1*-1)+1,14,DI$1,1)),-999)</f>
        <v>-999</v>
      </c>
      <c r="DJ5" s="14" t="n">
        <f aca="true">IFERROR(SUM(OFFSET($B5,(DJ$1*-1)+1,14,DJ$1,1)),-999)</f>
        <v>-999</v>
      </c>
      <c r="DK5" s="14" t="n">
        <f aca="true">IFERROR(SUM(OFFSET($B5,(DK$1*-1)+1,14,DK$1,1)),-999)</f>
        <v>-999</v>
      </c>
      <c r="DL5" s="14" t="n">
        <f aca="true">IFERROR(SUM(OFFSET($B5,(DL$1*-1)+1,14,DL$1,1)),-999)</f>
        <v>-999</v>
      </c>
      <c r="DM5" s="14" t="n">
        <f aca="true">IFERROR(SUM(OFFSET($B5,(DM$1*-1)+1,14,DM$1,1)),-999)</f>
        <v>-999</v>
      </c>
      <c r="DN5" s="14" t="n">
        <f aca="true">IFERROR(SUM(OFFSET($B5,(DN$1*-1)+1,14,DN$1,1)),-999)</f>
        <v>-999</v>
      </c>
    </row>
    <row r="6" customFormat="false" ht="12.8" hidden="false" customHeight="false" outlineLevel="0" collapsed="false">
      <c r="A6" s="10" t="s">
        <v>77</v>
      </c>
      <c r="B6" s="15" t="n">
        <v>44369</v>
      </c>
      <c r="C6" s="10" t="s">
        <v>75</v>
      </c>
      <c r="D6" s="10" t="s">
        <v>78</v>
      </c>
      <c r="E6" s="7" t="n">
        <v>54</v>
      </c>
      <c r="F6" s="8" t="n">
        <f aca="false">IF($D6=TeeList!$B$4,$E6-ROUND($L6,0),IF(OR($D6=TeeList!$B$2,$D6=TeeList!$B$3),$E6-ROUND($L6/2,0)))</f>
        <v>40</v>
      </c>
      <c r="G6" s="9" t="n">
        <f aca="false">IF($D6=TeeList!$B$4,INDEX(CourseRating!$A$1:$J$22,MATCH(CONCATENATE($A6,$C6),CourseRating!$K:$K,0),3),INDEX(CourseRating!$A$1:$J$22,MATCH(CONCATENATE($A6,$C6),CourseRating!$K:$K,0),3)/2)</f>
        <v>33</v>
      </c>
      <c r="H6" s="9" t="n">
        <f aca="false">IF($D6=TeeList!$B$4,INDEX(CourseRating!$A$1:$J$22,MATCH(CONCATENATE($A6,$C6),CourseRating!$K:$K,0),4), IF($D6=TeeList!$B$2,INDEX(CourseRating!$A$1:$J$22,MATCH(CONCATENATE($A6,$C6),CourseRating!$K:$K,0),7),IF($D6=TeeList!$B$3,INDEX(CourseRating!$A$1:$J$22,MATCH(CONCATENATE($A6,$C6),CourseRating!$K:$K,0),9),"NAN")))</f>
        <v>31.7</v>
      </c>
      <c r="I6" s="9" t="n">
        <f aca="false">IF($D6=TeeList!$B$4,INDEX(CourseRating!$A$1:$J$22,MATCH(CONCATENATE($A6,$C6),CourseRating!$K:$K,0),6), IF($D6=TeeList!$B$2,INDEX(CourseRating!$A$1:$J$22,MATCH(CONCATENATE($A6,$C6),CourseRating!$K:$K,0),8),IF($D6=TeeList!$B$3,INDEX(CourseRating!$A$1:$J$22,MATCH(CONCATENATE($A6,$C6),CourseRating!$K:$K,0),10),"NAN")))</f>
        <v>122</v>
      </c>
      <c r="J6" s="9" t="n">
        <f aca="false">ROUND(SUM(((ABS($E6-$H6)*CourseRating!$L$2)/$I6)),1)</f>
        <v>20.7</v>
      </c>
      <c r="K6" s="9" t="n">
        <f aca="false">IF($D6=TeeList!$B$4,$J6, IF($D6=TeeList!$B$2,INDEX($J6:$J$10,MATCH(TeeList!$B$3,$D6:$D$10,0))+$J6,"NA"))</f>
        <v>35.8</v>
      </c>
      <c r="L6" s="9" t="n">
        <f aca="false">ROUND(SUM($M6*($I6/CourseRating!$L$2)),1)</f>
        <v>28.6</v>
      </c>
      <c r="M6" s="16" t="n">
        <f aca="true">IF($R6&lt;=3, SUM(SMALL(OFFSET($K6,($Q6*-1)+1,0,$Q6,1),1)-2),  IF($R6=4, SUM(SMALL(OFFSET($K6,($Q6*-1)+1,0,$Q6,1),1)-1),  IF($R6=5, SMALL(OFFSET($K6,($Q6*-1)+1,0,$Q6,1),1),  IF($R6=6, SUM(SMALL(OFFSET($K6,($Q6*-1)+1,0,$Q6,1),{1,2})-1)/2,  IF(OR($R6=7,$R6=8), SUM(SMALL(OFFSET($K6,($Q6*-1)+1,0,$Q6,1),{1,2}))/2,  IF(OR($R6=9,$R6=10,$R6=11), SUM(SMALL(OFFSET($K6,($Q6*-1)+1,0,$Q6,1),{1,2,3}))/3,  IF(OR($R6=12,$R6=13,$R6=14), SUM(SMALL(OFFSET($K6,($Q6*-1)+1,0,$Q6,1),{1,2,3,4}))/4,  IF(OR($R6=15,$R6=16), SUM(SMALL(OFFSET($K6,($Q6*-1)+1,0,$Q6,1),{1,2,3,4,5}))/5,  IF(OR($R6=17,$R6=18), SUM(SMALL(OFFSET($K6,($Q6*-1)+1,0,$Q6,1),{1,2,3,4,5,6}))/6,  IF($R6=19, SUM(SMALL(OFFSET($K6,($Q6*-1)+1,0,$Q6,1),{1,2,3,4,5,6,7}))/7,  IF($R6&gt;=20, SUM(SMALL(OFFSET($K6,($Q6*-1)+1,0,$Q6,1),{1,2,3,4,5,6,7,8}))/8, )))))))))))</f>
        <v>26.5</v>
      </c>
      <c r="O6" s="13"/>
      <c r="P6" s="14" t="n">
        <f aca="false">IF(OR($D6=TeeList!$B$4,$D6=TeeList!$B$2),1,0)</f>
        <v>1</v>
      </c>
      <c r="Q6" s="14" t="n">
        <f aca="false">IF(COUNTIF($S6:$DN6,20)&gt;0,INDEX($S$1:$DN$1,0,MATCH(20,$S6:$DN6,0)),INDEX($S$1:$DN$1,0,MATCH(MAX($S6:$DN6),$S6:$DN6,0)))</f>
        <v>5</v>
      </c>
      <c r="R6" s="14" t="n">
        <f aca="true">COUNTIF(OFFSET($R6,($Q6*-1)+1,-2,$Q6,1),"=1")</f>
        <v>5</v>
      </c>
      <c r="S6" s="14" t="n">
        <f aca="true">IFERROR(SUM(OFFSET($B6,(S$1*-1)+1,14,S$1,1)),-999)</f>
        <v>1</v>
      </c>
      <c r="T6" s="14" t="n">
        <f aca="true">IFERROR(SUM(OFFSET($B6,(T$1*-1)+1,14,T$1,1)),-999)</f>
        <v>2</v>
      </c>
      <c r="U6" s="14" t="n">
        <f aca="true">IFERROR(SUM(OFFSET($B6,(U$1*-1)+1,14,U$1,1)),-999)</f>
        <v>3</v>
      </c>
      <c r="V6" s="14" t="n">
        <f aca="true">IFERROR(SUM(OFFSET($B6,(V$1*-1)+1,14,V$1,1)),-999)</f>
        <v>4</v>
      </c>
      <c r="W6" s="14" t="n">
        <f aca="true">IFERROR(SUM(OFFSET($B6,(W$1*-1)+1,14,W$1,1)),-999)</f>
        <v>5</v>
      </c>
      <c r="X6" s="14" t="n">
        <f aca="true">IFERROR(SUM(OFFSET($B6,(X$1*-1)+1,14,X$1,1)),-999)</f>
        <v>5</v>
      </c>
      <c r="Y6" s="14" t="n">
        <f aca="true">IFERROR(SUM(OFFSET($B6,(Y$1*-1)+1,14,Y$1,1)),-999)</f>
        <v>-999</v>
      </c>
      <c r="Z6" s="14" t="n">
        <f aca="true">IFERROR(SUM(OFFSET($B6,(Z$1*-1)+1,14,Z$1,1)),-999)</f>
        <v>-999</v>
      </c>
      <c r="AA6" s="14" t="n">
        <f aca="true">IFERROR(SUM(OFFSET($B6,(AA$1*-1)+1,14,AA$1,1)),-999)</f>
        <v>-999</v>
      </c>
      <c r="AB6" s="14" t="n">
        <f aca="true">IFERROR(SUM(OFFSET($B6,(AB$1*-1)+1,14,AB$1,1)),-999)</f>
        <v>-999</v>
      </c>
      <c r="AC6" s="14" t="n">
        <f aca="true">IFERROR(SUM(OFFSET($B6,(AC$1*-1)+1,14,AC$1,1)),-999)</f>
        <v>-999</v>
      </c>
      <c r="AD6" s="14" t="n">
        <f aca="true">IFERROR(SUM(OFFSET($B6,(AD$1*-1)+1,14,AD$1,1)),-999)</f>
        <v>-999</v>
      </c>
      <c r="AE6" s="14" t="n">
        <f aca="true">IFERROR(SUM(OFFSET($B6,(AE$1*-1)+1,14,AE$1,1)),-999)</f>
        <v>-999</v>
      </c>
      <c r="AF6" s="14" t="n">
        <f aca="true">IFERROR(SUM(OFFSET($B6,(AF$1*-1)+1,14,AF$1,1)),-999)</f>
        <v>-999</v>
      </c>
      <c r="AG6" s="14" t="n">
        <f aca="true">IFERROR(SUM(OFFSET($B6,(AG$1*-1)+1,14,AG$1,1)),-999)</f>
        <v>-999</v>
      </c>
      <c r="AH6" s="14" t="n">
        <f aca="true">IFERROR(SUM(OFFSET($B6,(AH$1*-1)+1,14,AH$1,1)),-999)</f>
        <v>-999</v>
      </c>
      <c r="AI6" s="14" t="n">
        <f aca="true">IFERROR(SUM(OFFSET($B6,(AI$1*-1)+1,14,AI$1,1)),-999)</f>
        <v>-999</v>
      </c>
      <c r="AJ6" s="14" t="n">
        <f aca="true">IFERROR(SUM(OFFSET($B6,(AJ$1*-1)+1,14,AJ$1,1)),-999)</f>
        <v>-999</v>
      </c>
      <c r="AK6" s="14" t="n">
        <f aca="true">IFERROR(SUM(OFFSET($B6,(AK$1*-1)+1,14,AK$1,1)),-999)</f>
        <v>-999</v>
      </c>
      <c r="AL6" s="14" t="n">
        <f aca="true">IFERROR(SUM(OFFSET($B6,(AL$1*-1)+1,14,AL$1,1)),-999)</f>
        <v>-999</v>
      </c>
      <c r="AM6" s="14" t="n">
        <f aca="true">IFERROR(SUM(OFFSET($B6,(AM$1*-1)+1,14,AM$1,1)),-999)</f>
        <v>-999</v>
      </c>
      <c r="AN6" s="14" t="n">
        <f aca="true">IFERROR(SUM(OFFSET($B6,(AN$1*-1)+1,14,AN$1,1)),-999)</f>
        <v>-999</v>
      </c>
      <c r="AO6" s="14" t="n">
        <f aca="true">IFERROR(SUM(OFFSET($B6,(AO$1*-1)+1,14,AO$1,1)),-999)</f>
        <v>-999</v>
      </c>
      <c r="AP6" s="14" t="n">
        <f aca="true">IFERROR(SUM(OFFSET($B6,(AP$1*-1)+1,14,AP$1,1)),-999)</f>
        <v>-999</v>
      </c>
      <c r="AQ6" s="14" t="n">
        <f aca="true">IFERROR(SUM(OFFSET($B6,(AQ$1*-1)+1,14,AQ$1,1)),-999)</f>
        <v>-999</v>
      </c>
      <c r="AR6" s="14" t="n">
        <f aca="true">IFERROR(SUM(OFFSET($B6,(AR$1*-1)+1,14,AR$1,1)),-999)</f>
        <v>-999</v>
      </c>
      <c r="AS6" s="14" t="n">
        <f aca="true">IFERROR(SUM(OFFSET($B6,(AS$1*-1)+1,14,AS$1,1)),-999)</f>
        <v>-999</v>
      </c>
      <c r="AT6" s="14" t="n">
        <f aca="true">IFERROR(SUM(OFFSET($B6,(AT$1*-1)+1,14,AT$1,1)),-999)</f>
        <v>-999</v>
      </c>
      <c r="AU6" s="14" t="n">
        <f aca="true">IFERROR(SUM(OFFSET($B6,(AU$1*-1)+1,14,AU$1,1)),-999)</f>
        <v>-999</v>
      </c>
      <c r="AV6" s="14" t="n">
        <f aca="true">IFERROR(SUM(OFFSET($B6,(AV$1*-1)+1,14,AV$1,1)),-999)</f>
        <v>-999</v>
      </c>
      <c r="AW6" s="14" t="n">
        <f aca="true">IFERROR(SUM(OFFSET($B6,(AW$1*-1)+1,14,AW$1,1)),-999)</f>
        <v>-999</v>
      </c>
      <c r="AX6" s="14" t="n">
        <f aca="true">IFERROR(SUM(OFFSET($B6,(AX$1*-1)+1,14,AX$1,1)),-999)</f>
        <v>-999</v>
      </c>
      <c r="AY6" s="14" t="n">
        <f aca="true">IFERROR(SUM(OFFSET($B6,(AY$1*-1)+1,14,AY$1,1)),-999)</f>
        <v>-999</v>
      </c>
      <c r="AZ6" s="14" t="n">
        <f aca="true">IFERROR(SUM(OFFSET($B6,(AZ$1*-1)+1,14,AZ$1,1)),-999)</f>
        <v>-999</v>
      </c>
      <c r="BA6" s="14" t="n">
        <f aca="true">IFERROR(SUM(OFFSET($B6,(BA$1*-1)+1,14,BA$1,1)),-999)</f>
        <v>-999</v>
      </c>
      <c r="BB6" s="14" t="n">
        <f aca="true">IFERROR(SUM(OFFSET($B6,(BB$1*-1)+1,14,BB$1,1)),-999)</f>
        <v>-999</v>
      </c>
      <c r="BC6" s="14" t="n">
        <f aca="true">IFERROR(SUM(OFFSET($B6,(BC$1*-1)+1,14,BC$1,1)),-999)</f>
        <v>-999</v>
      </c>
      <c r="BD6" s="14" t="n">
        <f aca="true">IFERROR(SUM(OFFSET($B6,(BD$1*-1)+1,14,BD$1,1)),-999)</f>
        <v>-999</v>
      </c>
      <c r="BE6" s="14" t="n">
        <f aca="true">IFERROR(SUM(OFFSET($B6,(BE$1*-1)+1,14,BE$1,1)),-999)</f>
        <v>-999</v>
      </c>
      <c r="BF6" s="14" t="n">
        <f aca="true">IFERROR(SUM(OFFSET($B6,(BF$1*-1)+1,14,BF$1,1)),-999)</f>
        <v>-999</v>
      </c>
      <c r="BG6" s="14" t="n">
        <f aca="true">IFERROR(SUM(OFFSET($B6,(BG$1*-1)+1,14,BG$1,1)),-999)</f>
        <v>-999</v>
      </c>
      <c r="BH6" s="14" t="n">
        <f aca="true">IFERROR(SUM(OFFSET($B6,(BH$1*-1)+1,14,BH$1,1)),-999)</f>
        <v>-999</v>
      </c>
      <c r="BI6" s="14" t="n">
        <f aca="true">IFERROR(SUM(OFFSET($B6,(BI$1*-1)+1,14,BI$1,1)),-999)</f>
        <v>-999</v>
      </c>
      <c r="BJ6" s="14" t="n">
        <f aca="true">IFERROR(SUM(OFFSET($B6,(BJ$1*-1)+1,14,BJ$1,1)),-999)</f>
        <v>-999</v>
      </c>
      <c r="BK6" s="14" t="n">
        <f aca="true">IFERROR(SUM(OFFSET($B6,(BK$1*-1)+1,14,BK$1,1)),-999)</f>
        <v>-999</v>
      </c>
      <c r="BL6" s="14" t="n">
        <f aca="true">IFERROR(SUM(OFFSET($B6,(BL$1*-1)+1,14,BL$1,1)),-999)</f>
        <v>-999</v>
      </c>
      <c r="BM6" s="14" t="n">
        <f aca="true">IFERROR(SUM(OFFSET($B6,(BM$1*-1)+1,14,BM$1,1)),-999)</f>
        <v>-999</v>
      </c>
      <c r="BN6" s="14" t="n">
        <f aca="true">IFERROR(SUM(OFFSET($B6,(BN$1*-1)+1,14,BN$1,1)),-999)</f>
        <v>-999</v>
      </c>
      <c r="BO6" s="14" t="n">
        <f aca="true">IFERROR(SUM(OFFSET($B6,(BO$1*-1)+1,14,BO$1,1)),-999)</f>
        <v>-999</v>
      </c>
      <c r="BP6" s="14" t="n">
        <f aca="true">IFERROR(SUM(OFFSET($B6,(BP$1*-1)+1,14,BP$1,1)),-999)</f>
        <v>-999</v>
      </c>
      <c r="BQ6" s="14" t="n">
        <f aca="true">IFERROR(SUM(OFFSET($B6,(BQ$1*-1)+1,14,BQ$1,1)),-999)</f>
        <v>-999</v>
      </c>
      <c r="BR6" s="14" t="n">
        <f aca="true">IFERROR(SUM(OFFSET($B6,(BR$1*-1)+1,14,BR$1,1)),-999)</f>
        <v>-999</v>
      </c>
      <c r="BS6" s="14" t="n">
        <f aca="true">IFERROR(SUM(OFFSET($B6,(BS$1*-1)+1,14,BS$1,1)),-999)</f>
        <v>-999</v>
      </c>
      <c r="BT6" s="14" t="n">
        <f aca="true">IFERROR(SUM(OFFSET($B6,(BT$1*-1)+1,14,BT$1,1)),-999)</f>
        <v>-999</v>
      </c>
      <c r="BU6" s="14" t="n">
        <f aca="true">IFERROR(SUM(OFFSET($B6,(BU$1*-1)+1,14,BU$1,1)),-999)</f>
        <v>-999</v>
      </c>
      <c r="BV6" s="14" t="n">
        <f aca="true">IFERROR(SUM(OFFSET($B6,(BV$1*-1)+1,14,BV$1,1)),-999)</f>
        <v>-999</v>
      </c>
      <c r="BW6" s="14" t="n">
        <f aca="true">IFERROR(SUM(OFFSET($B6,(BW$1*-1)+1,14,BW$1,1)),-999)</f>
        <v>-999</v>
      </c>
      <c r="BX6" s="14" t="n">
        <f aca="true">IFERROR(SUM(OFFSET($B6,(BX$1*-1)+1,14,BX$1,1)),-999)</f>
        <v>-999</v>
      </c>
      <c r="BY6" s="14" t="n">
        <f aca="true">IFERROR(SUM(OFFSET($B6,(BY$1*-1)+1,14,BY$1,1)),-999)</f>
        <v>-999</v>
      </c>
      <c r="BZ6" s="14" t="n">
        <f aca="true">IFERROR(SUM(OFFSET($B6,(BZ$1*-1)+1,14,BZ$1,1)),-999)</f>
        <v>-999</v>
      </c>
      <c r="CA6" s="14" t="n">
        <f aca="true">IFERROR(SUM(OFFSET($B6,(CA$1*-1)+1,14,CA$1,1)),-999)</f>
        <v>-999</v>
      </c>
      <c r="CB6" s="14" t="n">
        <f aca="true">IFERROR(SUM(OFFSET($B6,(CB$1*-1)+1,14,CB$1,1)),-999)</f>
        <v>-999</v>
      </c>
      <c r="CC6" s="14" t="n">
        <f aca="true">IFERROR(SUM(OFFSET($B6,(CC$1*-1)+1,14,CC$1,1)),-999)</f>
        <v>-999</v>
      </c>
      <c r="CD6" s="14" t="n">
        <f aca="true">IFERROR(SUM(OFFSET($B6,(CD$1*-1)+1,14,CD$1,1)),-999)</f>
        <v>-999</v>
      </c>
      <c r="CE6" s="14" t="n">
        <f aca="true">IFERROR(SUM(OFFSET($B6,(CE$1*-1)+1,14,CE$1,1)),-999)</f>
        <v>-999</v>
      </c>
      <c r="CF6" s="14" t="n">
        <f aca="true">IFERROR(SUM(OFFSET($B6,(CF$1*-1)+1,14,CF$1,1)),-999)</f>
        <v>-999</v>
      </c>
      <c r="CG6" s="14" t="n">
        <f aca="true">IFERROR(SUM(OFFSET($B6,(CG$1*-1)+1,14,CG$1,1)),-999)</f>
        <v>-999</v>
      </c>
      <c r="CH6" s="14" t="n">
        <f aca="true">IFERROR(SUM(OFFSET($B6,(CH$1*-1)+1,14,CH$1,1)),-999)</f>
        <v>-999</v>
      </c>
      <c r="CI6" s="14" t="n">
        <f aca="true">IFERROR(SUM(OFFSET($B6,(CI$1*-1)+1,14,CI$1,1)),-999)</f>
        <v>-999</v>
      </c>
      <c r="CJ6" s="14" t="n">
        <f aca="true">IFERROR(SUM(OFFSET($B6,(CJ$1*-1)+1,14,CJ$1,1)),-999)</f>
        <v>-999</v>
      </c>
      <c r="CK6" s="14" t="n">
        <f aca="true">IFERROR(SUM(OFFSET($B6,(CK$1*-1)+1,14,CK$1,1)),-999)</f>
        <v>-999</v>
      </c>
      <c r="CL6" s="14" t="n">
        <f aca="true">IFERROR(SUM(OFFSET($B6,(CL$1*-1)+1,14,CL$1,1)),-999)</f>
        <v>-999</v>
      </c>
      <c r="CM6" s="14" t="n">
        <f aca="true">IFERROR(SUM(OFFSET($B6,(CM$1*-1)+1,14,CM$1,1)),-999)</f>
        <v>-999</v>
      </c>
      <c r="CN6" s="14" t="n">
        <f aca="true">IFERROR(SUM(OFFSET($B6,(CN$1*-1)+1,14,CN$1,1)),-999)</f>
        <v>-999</v>
      </c>
      <c r="CO6" s="14" t="n">
        <f aca="true">IFERROR(SUM(OFFSET($B6,(CO$1*-1)+1,14,CO$1,1)),-999)</f>
        <v>-999</v>
      </c>
      <c r="CP6" s="14" t="n">
        <f aca="true">IFERROR(SUM(OFFSET($B6,(CP$1*-1)+1,14,CP$1,1)),-999)</f>
        <v>-999</v>
      </c>
      <c r="CQ6" s="14" t="n">
        <f aca="true">IFERROR(SUM(OFFSET($B6,(CQ$1*-1)+1,14,CQ$1,1)),-999)</f>
        <v>-999</v>
      </c>
      <c r="CR6" s="14" t="n">
        <f aca="true">IFERROR(SUM(OFFSET($B6,(CR$1*-1)+1,14,CR$1,1)),-999)</f>
        <v>-999</v>
      </c>
      <c r="CS6" s="14" t="n">
        <f aca="true">IFERROR(SUM(OFFSET($B6,(CS$1*-1)+1,14,CS$1,1)),-999)</f>
        <v>-999</v>
      </c>
      <c r="CT6" s="14" t="n">
        <f aca="true">IFERROR(SUM(OFFSET($B6,(CT$1*-1)+1,14,CT$1,1)),-999)</f>
        <v>-999</v>
      </c>
      <c r="CU6" s="14" t="n">
        <f aca="true">IFERROR(SUM(OFFSET($B6,(CU$1*-1)+1,14,CU$1,1)),-999)</f>
        <v>-999</v>
      </c>
      <c r="CV6" s="14" t="n">
        <f aca="true">IFERROR(SUM(OFFSET($B6,(CV$1*-1)+1,14,CV$1,1)),-999)</f>
        <v>-999</v>
      </c>
      <c r="CW6" s="14" t="n">
        <f aca="true">IFERROR(SUM(OFFSET($B6,(CW$1*-1)+1,14,CW$1,1)),-999)</f>
        <v>-999</v>
      </c>
      <c r="CX6" s="14" t="n">
        <f aca="true">IFERROR(SUM(OFFSET($B6,(CX$1*-1)+1,14,CX$1,1)),-999)</f>
        <v>-999</v>
      </c>
      <c r="CY6" s="14" t="n">
        <f aca="true">IFERROR(SUM(OFFSET($B6,(CY$1*-1)+1,14,CY$1,1)),-999)</f>
        <v>-999</v>
      </c>
      <c r="CZ6" s="14" t="n">
        <f aca="true">IFERROR(SUM(OFFSET($B6,(CZ$1*-1)+1,14,CZ$1,1)),-999)</f>
        <v>-999</v>
      </c>
      <c r="DA6" s="14" t="n">
        <f aca="true">IFERROR(SUM(OFFSET($B6,(DA$1*-1)+1,14,DA$1,1)),-999)</f>
        <v>-999</v>
      </c>
      <c r="DB6" s="14" t="n">
        <f aca="true">IFERROR(SUM(OFFSET($B6,(DB$1*-1)+1,14,DB$1,1)),-999)</f>
        <v>-999</v>
      </c>
      <c r="DC6" s="14" t="n">
        <f aca="true">IFERROR(SUM(OFFSET($B6,(DC$1*-1)+1,14,DC$1,1)),-999)</f>
        <v>-999</v>
      </c>
      <c r="DD6" s="14" t="n">
        <f aca="true">IFERROR(SUM(OFFSET($B6,(DD$1*-1)+1,14,DD$1,1)),-999)</f>
        <v>-999</v>
      </c>
      <c r="DE6" s="14" t="n">
        <f aca="true">IFERROR(SUM(OFFSET($B6,(DE$1*-1)+1,14,DE$1,1)),-999)</f>
        <v>-999</v>
      </c>
      <c r="DF6" s="14" t="n">
        <f aca="true">IFERROR(SUM(OFFSET($B6,(DF$1*-1)+1,14,DF$1,1)),-999)</f>
        <v>-999</v>
      </c>
      <c r="DG6" s="14" t="n">
        <f aca="true">IFERROR(SUM(OFFSET($B6,(DG$1*-1)+1,14,DG$1,1)),-999)</f>
        <v>-999</v>
      </c>
      <c r="DH6" s="14" t="n">
        <f aca="true">IFERROR(SUM(OFFSET($B6,(DH$1*-1)+1,14,DH$1,1)),-999)</f>
        <v>-999</v>
      </c>
      <c r="DI6" s="14" t="n">
        <f aca="true">IFERROR(SUM(OFFSET($B6,(DI$1*-1)+1,14,DI$1,1)),-999)</f>
        <v>-999</v>
      </c>
      <c r="DJ6" s="14" t="n">
        <f aca="true">IFERROR(SUM(OFFSET($B6,(DJ$1*-1)+1,14,DJ$1,1)),-999)</f>
        <v>-999</v>
      </c>
      <c r="DK6" s="14" t="n">
        <f aca="true">IFERROR(SUM(OFFSET($B6,(DK$1*-1)+1,14,DK$1,1)),-999)</f>
        <v>-999</v>
      </c>
      <c r="DL6" s="14" t="n">
        <f aca="true">IFERROR(SUM(OFFSET($B6,(DL$1*-1)+1,14,DL$1,1)),-999)</f>
        <v>-999</v>
      </c>
      <c r="DM6" s="14" t="n">
        <f aca="true">IFERROR(SUM(OFFSET($B6,(DM$1*-1)+1,14,DM$1,1)),-999)</f>
        <v>-999</v>
      </c>
      <c r="DN6" s="14" t="n">
        <f aca="true">IFERROR(SUM(OFFSET($B6,(DN$1*-1)+1,14,DN$1,1)),-999)</f>
        <v>-999</v>
      </c>
    </row>
    <row r="7" customFormat="false" ht="12.8" hidden="false" customHeight="false" outlineLevel="0" collapsed="false">
      <c r="A7" s="10" t="s">
        <v>77</v>
      </c>
      <c r="B7" s="15" t="n">
        <v>44371</v>
      </c>
      <c r="C7" s="10" t="s">
        <v>75</v>
      </c>
      <c r="D7" s="10" t="s">
        <v>79</v>
      </c>
      <c r="E7" s="7" t="n">
        <v>48</v>
      </c>
      <c r="F7" s="8" t="n">
        <f aca="false">IF($D7=TeeList!$B$4,$E7-ROUND($L7,0),IF(OR($D7=TeeList!$B$2,$D7=TeeList!$B$3),$E7-ROUND($L7/2,0)))</f>
        <v>34</v>
      </c>
      <c r="G7" s="9" t="n">
        <f aca="false">IF($D7=TeeList!$B$4,INDEX(CourseRating!$A$1:$J$22,MATCH(CONCATENATE($A7,$C7),CourseRating!$K:$K,0),3),INDEX(CourseRating!$A$1:$J$22,MATCH(CONCATENATE($A7,$C7),CourseRating!$K:$K,0),3)/2)</f>
        <v>33</v>
      </c>
      <c r="H7" s="9" t="n">
        <f aca="false">IF($D7=TeeList!$B$4,INDEX(CourseRating!$A$1:$J$22,MATCH(CONCATENATE($A7,$C7),CourseRating!$K:$K,0),4), IF($D7=TeeList!$B$2,INDEX(CourseRating!$A$1:$J$22,MATCH(CONCATENATE($A7,$C7),CourseRating!$K:$K,0),7),IF($D7=TeeList!$B$3,INDEX(CourseRating!$A$1:$J$22,MATCH(CONCATENATE($A7,$C7),CourseRating!$K:$K,0),9),"NAN")))</f>
        <v>31.7</v>
      </c>
      <c r="I7" s="9" t="n">
        <f aca="false">IF($D7=TeeList!$B$4,INDEX(CourseRating!$A$1:$J$22,MATCH(CONCATENATE($A7,$C7),CourseRating!$K:$K,0),6), IF($D7=TeeList!$B$2,INDEX(CourseRating!$A$1:$J$22,MATCH(CONCATENATE($A7,$C7),CourseRating!$K:$K,0),8),IF($D7=TeeList!$B$3,INDEX(CourseRating!$A$1:$J$22,MATCH(CONCATENATE($A7,$C7),CourseRating!$K:$K,0),10),"NAN")))</f>
        <v>122</v>
      </c>
      <c r="J7" s="9" t="n">
        <f aca="false">ROUND(SUM(((ABS($E7-$H7)*CourseRating!$L$2)/$I7)),1)</f>
        <v>15.1</v>
      </c>
      <c r="K7" s="9" t="str">
        <f aca="false">IF($D7=TeeList!$B$4,$J7, IF($D7=TeeList!$B$2,INDEX($J7:$J$10,MATCH(TeeList!$B$3,$D7:$D$10,0))+$J7,"NA"))</f>
        <v>NA</v>
      </c>
      <c r="L7" s="9" t="n">
        <f aca="false">ROUND(SUM($M7*($I7/CourseRating!$L$2)),1)</f>
        <v>28.6</v>
      </c>
      <c r="M7" s="16" t="n">
        <f aca="true">IF($R7&lt;=3, SUM(SMALL(OFFSET($K7,($Q7*-1)+1,0,$Q7,1),1)-2),  IF($R7=4, SUM(SMALL(OFFSET($K7,($Q7*-1)+1,0,$Q7,1),1)-1),  IF($R7=5, SMALL(OFFSET($K7,($Q7*-1)+1,0,$Q7,1),1),  IF($R7=6, SUM(SMALL(OFFSET($K7,($Q7*-1)+1,0,$Q7,1),{1,2})-1)/2,  IF(OR($R7=7,$R7=8), SUM(SMALL(OFFSET($K7,($Q7*-1)+1,0,$Q7,1),{1,2}))/2,  IF(OR($R7=9,$R7=10,$R7=11), SUM(SMALL(OFFSET($K7,($Q7*-1)+1,0,$Q7,1),{1,2,3}))/3,  IF(OR($R7=12,$R7=13,$R7=14), SUM(SMALL(OFFSET($K7,($Q7*-1)+1,0,$Q7,1),{1,2,3,4}))/4,  IF(OR($R7=15,$R7=16), SUM(SMALL(OFFSET($K7,($Q7*-1)+1,0,$Q7,1),{1,2,3,4,5}))/5,  IF(OR($R7=17,$R7=18), SUM(SMALL(OFFSET($K7,($Q7*-1)+1,0,$Q7,1),{1,2,3,4,5,6}))/6,  IF($R7=19, SUM(SMALL(OFFSET($K7,($Q7*-1)+1,0,$Q7,1),{1,2,3,4,5,6,7}))/7,  IF($R7&gt;=20, SUM(SMALL(OFFSET($K7,($Q7*-1)+1,0,$Q7,1),{1,2,3,4,5,6,7,8}))/8, )))))))))))</f>
        <v>26.5</v>
      </c>
      <c r="O7" s="13"/>
      <c r="P7" s="14" t="n">
        <f aca="false">IF(OR($D7=TeeList!$B$4,$D7=TeeList!$B$2),1,0)</f>
        <v>0</v>
      </c>
      <c r="Q7" s="14" t="n">
        <f aca="false">IF(COUNTIF($S7:$DN7,20)&gt;0,INDEX($S$1:$DN$1,0,MATCH(20,$S7:$DN7,0)),INDEX($S$1:$DN$1,0,MATCH(MAX($S7:$DN7),$S7:$DN7,0)))</f>
        <v>6</v>
      </c>
      <c r="R7" s="14" t="n">
        <f aca="true">COUNTIF(OFFSET($R7,($Q7*-1)+1,-2,$Q7,1),"=1")</f>
        <v>5</v>
      </c>
      <c r="S7" s="14" t="n">
        <f aca="true">IFERROR(SUM(OFFSET($B7,(S$1*-1)+1,14,S$1,1)),-999)</f>
        <v>0</v>
      </c>
      <c r="T7" s="14" t="n">
        <f aca="true">IFERROR(SUM(OFFSET($B7,(T$1*-1)+1,14,T$1,1)),-999)</f>
        <v>1</v>
      </c>
      <c r="U7" s="14" t="n">
        <f aca="true">IFERROR(SUM(OFFSET($B7,(U$1*-1)+1,14,U$1,1)),-999)</f>
        <v>2</v>
      </c>
      <c r="V7" s="14" t="n">
        <f aca="true">IFERROR(SUM(OFFSET($B7,(V$1*-1)+1,14,V$1,1)),-999)</f>
        <v>3</v>
      </c>
      <c r="W7" s="14" t="n">
        <f aca="true">IFERROR(SUM(OFFSET($B7,(W$1*-1)+1,14,W$1,1)),-999)</f>
        <v>4</v>
      </c>
      <c r="X7" s="14" t="n">
        <f aca="true">IFERROR(SUM(OFFSET($B7,(X$1*-1)+1,14,X$1,1)),-999)</f>
        <v>5</v>
      </c>
      <c r="Y7" s="14" t="n">
        <f aca="true">IFERROR(SUM(OFFSET($B7,(Y$1*-1)+1,14,Y$1,1)),-999)</f>
        <v>5</v>
      </c>
      <c r="Z7" s="14" t="n">
        <f aca="true">IFERROR(SUM(OFFSET($B7,(Z$1*-1)+1,14,Z$1,1)),-999)</f>
        <v>-999</v>
      </c>
      <c r="AA7" s="14" t="n">
        <f aca="true">IFERROR(SUM(OFFSET($B7,(AA$1*-1)+1,14,AA$1,1)),-999)</f>
        <v>-999</v>
      </c>
      <c r="AB7" s="14" t="n">
        <f aca="true">IFERROR(SUM(OFFSET($B7,(AB$1*-1)+1,14,AB$1,1)),-999)</f>
        <v>-999</v>
      </c>
      <c r="AC7" s="14" t="n">
        <f aca="true">IFERROR(SUM(OFFSET($B7,(AC$1*-1)+1,14,AC$1,1)),-999)</f>
        <v>-999</v>
      </c>
      <c r="AD7" s="14" t="n">
        <f aca="true">IFERROR(SUM(OFFSET($B7,(AD$1*-1)+1,14,AD$1,1)),-999)</f>
        <v>-999</v>
      </c>
      <c r="AE7" s="14" t="n">
        <f aca="true">IFERROR(SUM(OFFSET($B7,(AE$1*-1)+1,14,AE$1,1)),-999)</f>
        <v>-999</v>
      </c>
      <c r="AF7" s="14" t="n">
        <f aca="true">IFERROR(SUM(OFFSET($B7,(AF$1*-1)+1,14,AF$1,1)),-999)</f>
        <v>-999</v>
      </c>
      <c r="AG7" s="14" t="n">
        <f aca="true">IFERROR(SUM(OFFSET($B7,(AG$1*-1)+1,14,AG$1,1)),-999)</f>
        <v>-999</v>
      </c>
      <c r="AH7" s="14" t="n">
        <f aca="true">IFERROR(SUM(OFFSET($B7,(AH$1*-1)+1,14,AH$1,1)),-999)</f>
        <v>-999</v>
      </c>
      <c r="AI7" s="14" t="n">
        <f aca="true">IFERROR(SUM(OFFSET($B7,(AI$1*-1)+1,14,AI$1,1)),-999)</f>
        <v>-999</v>
      </c>
      <c r="AJ7" s="14" t="n">
        <f aca="true">IFERROR(SUM(OFFSET($B7,(AJ$1*-1)+1,14,AJ$1,1)),-999)</f>
        <v>-999</v>
      </c>
      <c r="AK7" s="14" t="n">
        <f aca="true">IFERROR(SUM(OFFSET($B7,(AK$1*-1)+1,14,AK$1,1)),-999)</f>
        <v>-999</v>
      </c>
      <c r="AL7" s="14" t="n">
        <f aca="true">IFERROR(SUM(OFFSET($B7,(AL$1*-1)+1,14,AL$1,1)),-999)</f>
        <v>-999</v>
      </c>
      <c r="AM7" s="14" t="n">
        <f aca="true">IFERROR(SUM(OFFSET($B7,(AM$1*-1)+1,14,AM$1,1)),-999)</f>
        <v>-999</v>
      </c>
      <c r="AN7" s="14" t="n">
        <f aca="true">IFERROR(SUM(OFFSET($B7,(AN$1*-1)+1,14,AN$1,1)),-999)</f>
        <v>-999</v>
      </c>
      <c r="AO7" s="14" t="n">
        <f aca="true">IFERROR(SUM(OFFSET($B7,(AO$1*-1)+1,14,AO$1,1)),-999)</f>
        <v>-999</v>
      </c>
      <c r="AP7" s="14" t="n">
        <f aca="true">IFERROR(SUM(OFFSET($B7,(AP$1*-1)+1,14,AP$1,1)),-999)</f>
        <v>-999</v>
      </c>
      <c r="AQ7" s="14" t="n">
        <f aca="true">IFERROR(SUM(OFFSET($B7,(AQ$1*-1)+1,14,AQ$1,1)),-999)</f>
        <v>-999</v>
      </c>
      <c r="AR7" s="14" t="n">
        <f aca="true">IFERROR(SUM(OFFSET($B7,(AR$1*-1)+1,14,AR$1,1)),-999)</f>
        <v>-999</v>
      </c>
      <c r="AS7" s="14" t="n">
        <f aca="true">IFERROR(SUM(OFFSET($B7,(AS$1*-1)+1,14,AS$1,1)),-999)</f>
        <v>-999</v>
      </c>
      <c r="AT7" s="14" t="n">
        <f aca="true">IFERROR(SUM(OFFSET($B7,(AT$1*-1)+1,14,AT$1,1)),-999)</f>
        <v>-999</v>
      </c>
      <c r="AU7" s="14" t="n">
        <f aca="true">IFERROR(SUM(OFFSET($B7,(AU$1*-1)+1,14,AU$1,1)),-999)</f>
        <v>-999</v>
      </c>
      <c r="AV7" s="14" t="n">
        <f aca="true">IFERROR(SUM(OFFSET($B7,(AV$1*-1)+1,14,AV$1,1)),-999)</f>
        <v>-999</v>
      </c>
      <c r="AW7" s="14" t="n">
        <f aca="true">IFERROR(SUM(OFFSET($B7,(AW$1*-1)+1,14,AW$1,1)),-999)</f>
        <v>-999</v>
      </c>
      <c r="AX7" s="14" t="n">
        <f aca="true">IFERROR(SUM(OFFSET($B7,(AX$1*-1)+1,14,AX$1,1)),-999)</f>
        <v>-999</v>
      </c>
      <c r="AY7" s="14" t="n">
        <f aca="true">IFERROR(SUM(OFFSET($B7,(AY$1*-1)+1,14,AY$1,1)),-999)</f>
        <v>-999</v>
      </c>
      <c r="AZ7" s="14" t="n">
        <f aca="true">IFERROR(SUM(OFFSET($B7,(AZ$1*-1)+1,14,AZ$1,1)),-999)</f>
        <v>-999</v>
      </c>
      <c r="BA7" s="14" t="n">
        <f aca="true">IFERROR(SUM(OFFSET($B7,(BA$1*-1)+1,14,BA$1,1)),-999)</f>
        <v>-999</v>
      </c>
      <c r="BB7" s="14" t="n">
        <f aca="true">IFERROR(SUM(OFFSET($B7,(BB$1*-1)+1,14,BB$1,1)),-999)</f>
        <v>-999</v>
      </c>
      <c r="BC7" s="14" t="n">
        <f aca="true">IFERROR(SUM(OFFSET($B7,(BC$1*-1)+1,14,BC$1,1)),-999)</f>
        <v>-999</v>
      </c>
      <c r="BD7" s="14" t="n">
        <f aca="true">IFERROR(SUM(OFFSET($B7,(BD$1*-1)+1,14,BD$1,1)),-999)</f>
        <v>-999</v>
      </c>
      <c r="BE7" s="14" t="n">
        <f aca="true">IFERROR(SUM(OFFSET($B7,(BE$1*-1)+1,14,BE$1,1)),-999)</f>
        <v>-999</v>
      </c>
      <c r="BF7" s="14" t="n">
        <f aca="true">IFERROR(SUM(OFFSET($B7,(BF$1*-1)+1,14,BF$1,1)),-999)</f>
        <v>-999</v>
      </c>
      <c r="BG7" s="14" t="n">
        <f aca="true">IFERROR(SUM(OFFSET($B7,(BG$1*-1)+1,14,BG$1,1)),-999)</f>
        <v>-999</v>
      </c>
      <c r="BH7" s="14" t="n">
        <f aca="true">IFERROR(SUM(OFFSET($B7,(BH$1*-1)+1,14,BH$1,1)),-999)</f>
        <v>-999</v>
      </c>
      <c r="BI7" s="14" t="n">
        <f aca="true">IFERROR(SUM(OFFSET($B7,(BI$1*-1)+1,14,BI$1,1)),-999)</f>
        <v>-999</v>
      </c>
      <c r="BJ7" s="14" t="n">
        <f aca="true">IFERROR(SUM(OFFSET($B7,(BJ$1*-1)+1,14,BJ$1,1)),-999)</f>
        <v>-999</v>
      </c>
      <c r="BK7" s="14" t="n">
        <f aca="true">IFERROR(SUM(OFFSET($B7,(BK$1*-1)+1,14,BK$1,1)),-999)</f>
        <v>-999</v>
      </c>
      <c r="BL7" s="14" t="n">
        <f aca="true">IFERROR(SUM(OFFSET($B7,(BL$1*-1)+1,14,BL$1,1)),-999)</f>
        <v>-999</v>
      </c>
      <c r="BM7" s="14" t="n">
        <f aca="true">IFERROR(SUM(OFFSET($B7,(BM$1*-1)+1,14,BM$1,1)),-999)</f>
        <v>-999</v>
      </c>
      <c r="BN7" s="14" t="n">
        <f aca="true">IFERROR(SUM(OFFSET($B7,(BN$1*-1)+1,14,BN$1,1)),-999)</f>
        <v>-999</v>
      </c>
      <c r="BO7" s="14" t="n">
        <f aca="true">IFERROR(SUM(OFFSET($B7,(BO$1*-1)+1,14,BO$1,1)),-999)</f>
        <v>-999</v>
      </c>
      <c r="BP7" s="14" t="n">
        <f aca="true">IFERROR(SUM(OFFSET($B7,(BP$1*-1)+1,14,BP$1,1)),-999)</f>
        <v>-999</v>
      </c>
      <c r="BQ7" s="14" t="n">
        <f aca="true">IFERROR(SUM(OFFSET($B7,(BQ$1*-1)+1,14,BQ$1,1)),-999)</f>
        <v>-999</v>
      </c>
      <c r="BR7" s="14" t="n">
        <f aca="true">IFERROR(SUM(OFFSET($B7,(BR$1*-1)+1,14,BR$1,1)),-999)</f>
        <v>-999</v>
      </c>
      <c r="BS7" s="14" t="n">
        <f aca="true">IFERROR(SUM(OFFSET($B7,(BS$1*-1)+1,14,BS$1,1)),-999)</f>
        <v>-999</v>
      </c>
      <c r="BT7" s="14" t="n">
        <f aca="true">IFERROR(SUM(OFFSET($B7,(BT$1*-1)+1,14,BT$1,1)),-999)</f>
        <v>-999</v>
      </c>
      <c r="BU7" s="14" t="n">
        <f aca="true">IFERROR(SUM(OFFSET($B7,(BU$1*-1)+1,14,BU$1,1)),-999)</f>
        <v>-999</v>
      </c>
      <c r="BV7" s="14" t="n">
        <f aca="true">IFERROR(SUM(OFFSET($B7,(BV$1*-1)+1,14,BV$1,1)),-999)</f>
        <v>-999</v>
      </c>
      <c r="BW7" s="14" t="n">
        <f aca="true">IFERROR(SUM(OFFSET($B7,(BW$1*-1)+1,14,BW$1,1)),-999)</f>
        <v>-999</v>
      </c>
      <c r="BX7" s="14" t="n">
        <f aca="true">IFERROR(SUM(OFFSET($B7,(BX$1*-1)+1,14,BX$1,1)),-999)</f>
        <v>-999</v>
      </c>
      <c r="BY7" s="14" t="n">
        <f aca="true">IFERROR(SUM(OFFSET($B7,(BY$1*-1)+1,14,BY$1,1)),-999)</f>
        <v>-999</v>
      </c>
      <c r="BZ7" s="14" t="n">
        <f aca="true">IFERROR(SUM(OFFSET($B7,(BZ$1*-1)+1,14,BZ$1,1)),-999)</f>
        <v>-999</v>
      </c>
      <c r="CA7" s="14" t="n">
        <f aca="true">IFERROR(SUM(OFFSET($B7,(CA$1*-1)+1,14,CA$1,1)),-999)</f>
        <v>-999</v>
      </c>
      <c r="CB7" s="14" t="n">
        <f aca="true">IFERROR(SUM(OFFSET($B7,(CB$1*-1)+1,14,CB$1,1)),-999)</f>
        <v>-999</v>
      </c>
      <c r="CC7" s="14" t="n">
        <f aca="true">IFERROR(SUM(OFFSET($B7,(CC$1*-1)+1,14,CC$1,1)),-999)</f>
        <v>-999</v>
      </c>
      <c r="CD7" s="14" t="n">
        <f aca="true">IFERROR(SUM(OFFSET($B7,(CD$1*-1)+1,14,CD$1,1)),-999)</f>
        <v>-999</v>
      </c>
      <c r="CE7" s="14" t="n">
        <f aca="true">IFERROR(SUM(OFFSET($B7,(CE$1*-1)+1,14,CE$1,1)),-999)</f>
        <v>-999</v>
      </c>
      <c r="CF7" s="14" t="n">
        <f aca="true">IFERROR(SUM(OFFSET($B7,(CF$1*-1)+1,14,CF$1,1)),-999)</f>
        <v>-999</v>
      </c>
      <c r="CG7" s="14" t="n">
        <f aca="true">IFERROR(SUM(OFFSET($B7,(CG$1*-1)+1,14,CG$1,1)),-999)</f>
        <v>-999</v>
      </c>
      <c r="CH7" s="14" t="n">
        <f aca="true">IFERROR(SUM(OFFSET($B7,(CH$1*-1)+1,14,CH$1,1)),-999)</f>
        <v>-999</v>
      </c>
      <c r="CI7" s="14" t="n">
        <f aca="true">IFERROR(SUM(OFFSET($B7,(CI$1*-1)+1,14,CI$1,1)),-999)</f>
        <v>-999</v>
      </c>
      <c r="CJ7" s="14" t="n">
        <f aca="true">IFERROR(SUM(OFFSET($B7,(CJ$1*-1)+1,14,CJ$1,1)),-999)</f>
        <v>-999</v>
      </c>
      <c r="CK7" s="14" t="n">
        <f aca="true">IFERROR(SUM(OFFSET($B7,(CK$1*-1)+1,14,CK$1,1)),-999)</f>
        <v>-999</v>
      </c>
      <c r="CL7" s="14" t="n">
        <f aca="true">IFERROR(SUM(OFFSET($B7,(CL$1*-1)+1,14,CL$1,1)),-999)</f>
        <v>-999</v>
      </c>
      <c r="CM7" s="14" t="n">
        <f aca="true">IFERROR(SUM(OFFSET($B7,(CM$1*-1)+1,14,CM$1,1)),-999)</f>
        <v>-999</v>
      </c>
      <c r="CN7" s="14" t="n">
        <f aca="true">IFERROR(SUM(OFFSET($B7,(CN$1*-1)+1,14,CN$1,1)),-999)</f>
        <v>-999</v>
      </c>
      <c r="CO7" s="14" t="n">
        <f aca="true">IFERROR(SUM(OFFSET($B7,(CO$1*-1)+1,14,CO$1,1)),-999)</f>
        <v>-999</v>
      </c>
      <c r="CP7" s="14" t="n">
        <f aca="true">IFERROR(SUM(OFFSET($B7,(CP$1*-1)+1,14,CP$1,1)),-999)</f>
        <v>-999</v>
      </c>
      <c r="CQ7" s="14" t="n">
        <f aca="true">IFERROR(SUM(OFFSET($B7,(CQ$1*-1)+1,14,CQ$1,1)),-999)</f>
        <v>-999</v>
      </c>
      <c r="CR7" s="14" t="n">
        <f aca="true">IFERROR(SUM(OFFSET($B7,(CR$1*-1)+1,14,CR$1,1)),-999)</f>
        <v>-999</v>
      </c>
      <c r="CS7" s="14" t="n">
        <f aca="true">IFERROR(SUM(OFFSET($B7,(CS$1*-1)+1,14,CS$1,1)),-999)</f>
        <v>-999</v>
      </c>
      <c r="CT7" s="14" t="n">
        <f aca="true">IFERROR(SUM(OFFSET($B7,(CT$1*-1)+1,14,CT$1,1)),-999)</f>
        <v>-999</v>
      </c>
      <c r="CU7" s="14" t="n">
        <f aca="true">IFERROR(SUM(OFFSET($B7,(CU$1*-1)+1,14,CU$1,1)),-999)</f>
        <v>-999</v>
      </c>
      <c r="CV7" s="14" t="n">
        <f aca="true">IFERROR(SUM(OFFSET($B7,(CV$1*-1)+1,14,CV$1,1)),-999)</f>
        <v>-999</v>
      </c>
      <c r="CW7" s="14" t="n">
        <f aca="true">IFERROR(SUM(OFFSET($B7,(CW$1*-1)+1,14,CW$1,1)),-999)</f>
        <v>-999</v>
      </c>
      <c r="CX7" s="14" t="n">
        <f aca="true">IFERROR(SUM(OFFSET($B7,(CX$1*-1)+1,14,CX$1,1)),-999)</f>
        <v>-999</v>
      </c>
      <c r="CY7" s="14" t="n">
        <f aca="true">IFERROR(SUM(OFFSET($B7,(CY$1*-1)+1,14,CY$1,1)),-999)</f>
        <v>-999</v>
      </c>
      <c r="CZ7" s="14" t="n">
        <f aca="true">IFERROR(SUM(OFFSET($B7,(CZ$1*-1)+1,14,CZ$1,1)),-999)</f>
        <v>-999</v>
      </c>
      <c r="DA7" s="14" t="n">
        <f aca="true">IFERROR(SUM(OFFSET($B7,(DA$1*-1)+1,14,DA$1,1)),-999)</f>
        <v>-999</v>
      </c>
      <c r="DB7" s="14" t="n">
        <f aca="true">IFERROR(SUM(OFFSET($B7,(DB$1*-1)+1,14,DB$1,1)),-999)</f>
        <v>-999</v>
      </c>
      <c r="DC7" s="14" t="n">
        <f aca="true">IFERROR(SUM(OFFSET($B7,(DC$1*-1)+1,14,DC$1,1)),-999)</f>
        <v>-999</v>
      </c>
      <c r="DD7" s="14" t="n">
        <f aca="true">IFERROR(SUM(OFFSET($B7,(DD$1*-1)+1,14,DD$1,1)),-999)</f>
        <v>-999</v>
      </c>
      <c r="DE7" s="14" t="n">
        <f aca="true">IFERROR(SUM(OFFSET($B7,(DE$1*-1)+1,14,DE$1,1)),-999)</f>
        <v>-999</v>
      </c>
      <c r="DF7" s="14" t="n">
        <f aca="true">IFERROR(SUM(OFFSET($B7,(DF$1*-1)+1,14,DF$1,1)),-999)</f>
        <v>-999</v>
      </c>
      <c r="DG7" s="14" t="n">
        <f aca="true">IFERROR(SUM(OFFSET($B7,(DG$1*-1)+1,14,DG$1,1)),-999)</f>
        <v>-999</v>
      </c>
      <c r="DH7" s="14" t="n">
        <f aca="true">IFERROR(SUM(OFFSET($B7,(DH$1*-1)+1,14,DH$1,1)),-999)</f>
        <v>-999</v>
      </c>
      <c r="DI7" s="14" t="n">
        <f aca="true">IFERROR(SUM(OFFSET($B7,(DI$1*-1)+1,14,DI$1,1)),-999)</f>
        <v>-999</v>
      </c>
      <c r="DJ7" s="14" t="n">
        <f aca="true">IFERROR(SUM(OFFSET($B7,(DJ$1*-1)+1,14,DJ$1,1)),-999)</f>
        <v>-999</v>
      </c>
      <c r="DK7" s="14" t="n">
        <f aca="true">IFERROR(SUM(OFFSET($B7,(DK$1*-1)+1,14,DK$1,1)),-999)</f>
        <v>-999</v>
      </c>
      <c r="DL7" s="14" t="n">
        <f aca="true">IFERROR(SUM(OFFSET($B7,(DL$1*-1)+1,14,DL$1,1)),-999)</f>
        <v>-999</v>
      </c>
      <c r="DM7" s="14" t="n">
        <f aca="true">IFERROR(SUM(OFFSET($B7,(DM$1*-1)+1,14,DM$1,1)),-999)</f>
        <v>-999</v>
      </c>
      <c r="DN7" s="14" t="n">
        <f aca="true">IFERROR(SUM(OFFSET($B7,(DN$1*-1)+1,14,DN$1,1)),-999)</f>
        <v>-999</v>
      </c>
    </row>
    <row r="8" customFormat="false" ht="12.8" hidden="false" customHeight="false" outlineLevel="0" collapsed="false">
      <c r="A8" s="10" t="s">
        <v>77</v>
      </c>
      <c r="B8" s="15" t="n">
        <v>44377</v>
      </c>
      <c r="C8" s="10" t="s">
        <v>75</v>
      </c>
      <c r="D8" s="10" t="s">
        <v>73</v>
      </c>
      <c r="E8" s="7" t="n">
        <v>105</v>
      </c>
      <c r="F8" s="8" t="n">
        <f aca="false">IF($D8=TeeList!$B$4,$E8-ROUND($L8,0),IF(OR($D8=TeeList!$B$2,$D8=TeeList!$B$3),$E8-ROUND($L8/2,0)))</f>
        <v>72</v>
      </c>
      <c r="G8" s="9" t="n">
        <f aca="false">IF($D8=TeeList!$B$4,INDEX(CourseRating!$A$1:$J$22,MATCH(CONCATENATE($A8,$C8),CourseRating!$K:$K,0),3),INDEX(CourseRating!$A$1:$J$22,MATCH(CONCATENATE($A8,$C8),CourseRating!$K:$K,0),3)/2)</f>
        <v>66</v>
      </c>
      <c r="H8" s="9" t="n">
        <f aca="false">IF($D8=TeeList!$B$4,INDEX(CourseRating!$A$1:$J$22,MATCH(CONCATENATE($A8,$C8),CourseRating!$K:$K,0),4), IF($D8=TeeList!$B$2,INDEX(CourseRating!$A$1:$J$22,MATCH(CONCATENATE($A8,$C8),CourseRating!$K:$K,0),7),IF($D8=TeeList!$B$3,INDEX(CourseRating!$A$1:$J$22,MATCH(CONCATENATE($A8,$C8),CourseRating!$K:$K,0),9),"NAN")))</f>
        <v>63.4</v>
      </c>
      <c r="I8" s="9" t="n">
        <f aca="false">IF($D8=TeeList!$B$4,INDEX(CourseRating!$A$1:$J$22,MATCH(CONCATENATE($A8,$C8),CourseRating!$K:$K,0),6), IF($D8=TeeList!$B$2,INDEX(CourseRating!$A$1:$J$22,MATCH(CONCATENATE($A8,$C8),CourseRating!$K:$K,0),8),IF($D8=TeeList!$B$3,INDEX(CourseRating!$A$1:$J$22,MATCH(CONCATENATE($A8,$C8),CourseRating!$K:$K,0),10),"NAN")))</f>
        <v>122</v>
      </c>
      <c r="J8" s="9" t="n">
        <f aca="false">ROUND(SUM(((ABS($E8-$H8)*CourseRating!$L$2)/$I8)),1)</f>
        <v>38.5</v>
      </c>
      <c r="K8" s="9" t="n">
        <f aca="false">IF($D8=TeeList!$B$4,$J8, IF($D8=TeeList!$B$2,INDEX($J8:$J$10,MATCH(TeeList!$B$3,$D8:$D$10,0))+$J8,"NA"))</f>
        <v>38.5</v>
      </c>
      <c r="L8" s="9" t="n">
        <f aca="false">ROUND(SUM($M8*($I8/CourseRating!$L$2)),1)</f>
        <v>32.6</v>
      </c>
      <c r="M8" s="16" t="n">
        <f aca="true">IF($R8&lt;=3, SUM(SMALL(OFFSET($K8,($Q8*-1)+1,0,$Q8,1),1)-2),  IF($R8=4, SUM(SMALL(OFFSET($K8,($Q8*-1)+1,0,$Q8,1),1)-1),  IF($R8=5, SMALL(OFFSET($K8,($Q8*-1)+1,0,$Q8,1),1),  IF($R8=6, SUM(SMALL(OFFSET($K8,($Q8*-1)+1,0,$Q8,1),{1,2})-1)/2,  IF(OR($R8=7,$R8=8), SUM(SMALL(OFFSET($K8,($Q8*-1)+1,0,$Q8,1),{1,2}))/2,  IF(OR($R8=9,$R8=10,$R8=11), SUM(SMALL(OFFSET($K8,($Q8*-1)+1,0,$Q8,1),{1,2,3}))/3,  IF(OR($R8=12,$R8=13,$R8=14), SUM(SMALL(OFFSET($K8,($Q8*-1)+1,0,$Q8,1),{1,2,3,4}))/4,  IF(OR($R8=15,$R8=16), SUM(SMALL(OFFSET($K8,($Q8*-1)+1,0,$Q8,1),{1,2,3,4,5}))/5,  IF(OR($R8=17,$R8=18), SUM(SMALL(OFFSET($K8,($Q8*-1)+1,0,$Q8,1),{1,2,3,4,5,6}))/6,  IF($R8=19, SUM(SMALL(OFFSET($K8,($Q8*-1)+1,0,$Q8,1),{1,2,3,4,5,6,7}))/7,  IF($R8&gt;=20, SUM(SMALL(OFFSET($K8,($Q8*-1)+1,0,$Q8,1),{1,2,3,4,5,6,7,8}))/8, )))))))))))</f>
        <v>30.15</v>
      </c>
      <c r="O8" s="13"/>
      <c r="P8" s="14" t="n">
        <f aca="false">IF(OR($D8=TeeList!$B$4,$D8=TeeList!$B$2),1,0)</f>
        <v>1</v>
      </c>
      <c r="Q8" s="14" t="n">
        <f aca="false">IF(COUNTIF($S8:$DN8,20)&gt;0,INDEX($S$1:$DN$1,0,MATCH(20,$S8:$DN8,0)),INDEX($S$1:$DN$1,0,MATCH(MAX($S8:$DN8),$S8:$DN8,0)))</f>
        <v>7</v>
      </c>
      <c r="R8" s="14" t="n">
        <f aca="true">COUNTIF(OFFSET($R8,($Q8*-1)+1,-2,$Q8,1),"=1")</f>
        <v>6</v>
      </c>
      <c r="S8" s="14" t="n">
        <f aca="true">IFERROR(SUM(OFFSET($B8,(S$1*-1)+1,14,S$1,1)),-999)</f>
        <v>1</v>
      </c>
      <c r="T8" s="14" t="n">
        <f aca="true">IFERROR(SUM(OFFSET($B8,(T$1*-1)+1,14,T$1,1)),-999)</f>
        <v>1</v>
      </c>
      <c r="U8" s="14" t="n">
        <f aca="true">IFERROR(SUM(OFFSET($B8,(U$1*-1)+1,14,U$1,1)),-999)</f>
        <v>2</v>
      </c>
      <c r="V8" s="14" t="n">
        <f aca="true">IFERROR(SUM(OFFSET($B8,(V$1*-1)+1,14,V$1,1)),-999)</f>
        <v>3</v>
      </c>
      <c r="W8" s="14" t="n">
        <f aca="true">IFERROR(SUM(OFFSET($B8,(W$1*-1)+1,14,W$1,1)),-999)</f>
        <v>4</v>
      </c>
      <c r="X8" s="14" t="n">
        <f aca="true">IFERROR(SUM(OFFSET($B8,(X$1*-1)+1,14,X$1,1)),-999)</f>
        <v>5</v>
      </c>
      <c r="Y8" s="14" t="n">
        <f aca="true">IFERROR(SUM(OFFSET($B8,(Y$1*-1)+1,14,Y$1,1)),-999)</f>
        <v>6</v>
      </c>
      <c r="Z8" s="14" t="n">
        <f aca="true">IFERROR(SUM(OFFSET($B8,(Z$1*-1)+1,14,Z$1,1)),-999)</f>
        <v>6</v>
      </c>
      <c r="AA8" s="14" t="n">
        <f aca="true">IFERROR(SUM(OFFSET($B8,(AA$1*-1)+1,14,AA$1,1)),-999)</f>
        <v>-999</v>
      </c>
      <c r="AB8" s="14" t="n">
        <f aca="true">IFERROR(SUM(OFFSET($B8,(AB$1*-1)+1,14,AB$1,1)),-999)</f>
        <v>-999</v>
      </c>
      <c r="AC8" s="14" t="n">
        <f aca="true">IFERROR(SUM(OFFSET($B8,(AC$1*-1)+1,14,AC$1,1)),-999)</f>
        <v>-999</v>
      </c>
      <c r="AD8" s="14" t="n">
        <f aca="true">IFERROR(SUM(OFFSET($B8,(AD$1*-1)+1,14,AD$1,1)),-999)</f>
        <v>-999</v>
      </c>
      <c r="AE8" s="14" t="n">
        <f aca="true">IFERROR(SUM(OFFSET($B8,(AE$1*-1)+1,14,AE$1,1)),-999)</f>
        <v>-999</v>
      </c>
      <c r="AF8" s="14" t="n">
        <f aca="true">IFERROR(SUM(OFFSET($B8,(AF$1*-1)+1,14,AF$1,1)),-999)</f>
        <v>-999</v>
      </c>
      <c r="AG8" s="14" t="n">
        <f aca="true">IFERROR(SUM(OFFSET($B8,(AG$1*-1)+1,14,AG$1,1)),-999)</f>
        <v>-999</v>
      </c>
      <c r="AH8" s="14" t="n">
        <f aca="true">IFERROR(SUM(OFFSET($B8,(AH$1*-1)+1,14,AH$1,1)),-999)</f>
        <v>-999</v>
      </c>
      <c r="AI8" s="14" t="n">
        <f aca="true">IFERROR(SUM(OFFSET($B8,(AI$1*-1)+1,14,AI$1,1)),-999)</f>
        <v>-999</v>
      </c>
      <c r="AJ8" s="14" t="n">
        <f aca="true">IFERROR(SUM(OFFSET($B8,(AJ$1*-1)+1,14,AJ$1,1)),-999)</f>
        <v>-999</v>
      </c>
      <c r="AK8" s="14" t="n">
        <f aca="true">IFERROR(SUM(OFFSET($B8,(AK$1*-1)+1,14,AK$1,1)),-999)</f>
        <v>-999</v>
      </c>
      <c r="AL8" s="14" t="n">
        <f aca="true">IFERROR(SUM(OFFSET($B8,(AL$1*-1)+1,14,AL$1,1)),-999)</f>
        <v>-999</v>
      </c>
      <c r="AM8" s="14" t="n">
        <f aca="true">IFERROR(SUM(OFFSET($B8,(AM$1*-1)+1,14,AM$1,1)),-999)</f>
        <v>-999</v>
      </c>
      <c r="AN8" s="14" t="n">
        <f aca="true">IFERROR(SUM(OFFSET($B8,(AN$1*-1)+1,14,AN$1,1)),-999)</f>
        <v>-999</v>
      </c>
      <c r="AO8" s="14" t="n">
        <f aca="true">IFERROR(SUM(OFFSET($B8,(AO$1*-1)+1,14,AO$1,1)),-999)</f>
        <v>-999</v>
      </c>
      <c r="AP8" s="14" t="n">
        <f aca="true">IFERROR(SUM(OFFSET($B8,(AP$1*-1)+1,14,AP$1,1)),-999)</f>
        <v>-999</v>
      </c>
      <c r="AQ8" s="14" t="n">
        <f aca="true">IFERROR(SUM(OFFSET($B8,(AQ$1*-1)+1,14,AQ$1,1)),-999)</f>
        <v>-999</v>
      </c>
      <c r="AR8" s="14" t="n">
        <f aca="true">IFERROR(SUM(OFFSET($B8,(AR$1*-1)+1,14,AR$1,1)),-999)</f>
        <v>-999</v>
      </c>
      <c r="AS8" s="14" t="n">
        <f aca="true">IFERROR(SUM(OFFSET($B8,(AS$1*-1)+1,14,AS$1,1)),-999)</f>
        <v>-999</v>
      </c>
      <c r="AT8" s="14" t="n">
        <f aca="true">IFERROR(SUM(OFFSET($B8,(AT$1*-1)+1,14,AT$1,1)),-999)</f>
        <v>-999</v>
      </c>
      <c r="AU8" s="14" t="n">
        <f aca="true">IFERROR(SUM(OFFSET($B8,(AU$1*-1)+1,14,AU$1,1)),-999)</f>
        <v>-999</v>
      </c>
      <c r="AV8" s="14" t="n">
        <f aca="true">IFERROR(SUM(OFFSET($B8,(AV$1*-1)+1,14,AV$1,1)),-999)</f>
        <v>-999</v>
      </c>
      <c r="AW8" s="14" t="n">
        <f aca="true">IFERROR(SUM(OFFSET($B8,(AW$1*-1)+1,14,AW$1,1)),-999)</f>
        <v>-999</v>
      </c>
      <c r="AX8" s="14" t="n">
        <f aca="true">IFERROR(SUM(OFFSET($B8,(AX$1*-1)+1,14,AX$1,1)),-999)</f>
        <v>-999</v>
      </c>
      <c r="AY8" s="14" t="n">
        <f aca="true">IFERROR(SUM(OFFSET($B8,(AY$1*-1)+1,14,AY$1,1)),-999)</f>
        <v>-999</v>
      </c>
      <c r="AZ8" s="14" t="n">
        <f aca="true">IFERROR(SUM(OFFSET($B8,(AZ$1*-1)+1,14,AZ$1,1)),-999)</f>
        <v>-999</v>
      </c>
      <c r="BA8" s="14" t="n">
        <f aca="true">IFERROR(SUM(OFFSET($B8,(BA$1*-1)+1,14,BA$1,1)),-999)</f>
        <v>-999</v>
      </c>
      <c r="BB8" s="14" t="n">
        <f aca="true">IFERROR(SUM(OFFSET($B8,(BB$1*-1)+1,14,BB$1,1)),-999)</f>
        <v>-999</v>
      </c>
      <c r="BC8" s="14" t="n">
        <f aca="true">IFERROR(SUM(OFFSET($B8,(BC$1*-1)+1,14,BC$1,1)),-999)</f>
        <v>-999</v>
      </c>
      <c r="BD8" s="14" t="n">
        <f aca="true">IFERROR(SUM(OFFSET($B8,(BD$1*-1)+1,14,BD$1,1)),-999)</f>
        <v>-999</v>
      </c>
      <c r="BE8" s="14" t="n">
        <f aca="true">IFERROR(SUM(OFFSET($B8,(BE$1*-1)+1,14,BE$1,1)),-999)</f>
        <v>-999</v>
      </c>
      <c r="BF8" s="14" t="n">
        <f aca="true">IFERROR(SUM(OFFSET($B8,(BF$1*-1)+1,14,BF$1,1)),-999)</f>
        <v>-999</v>
      </c>
      <c r="BG8" s="14" t="n">
        <f aca="true">IFERROR(SUM(OFFSET($B8,(BG$1*-1)+1,14,BG$1,1)),-999)</f>
        <v>-999</v>
      </c>
      <c r="BH8" s="14" t="n">
        <f aca="true">IFERROR(SUM(OFFSET($B8,(BH$1*-1)+1,14,BH$1,1)),-999)</f>
        <v>-999</v>
      </c>
      <c r="BI8" s="14" t="n">
        <f aca="true">IFERROR(SUM(OFFSET($B8,(BI$1*-1)+1,14,BI$1,1)),-999)</f>
        <v>-999</v>
      </c>
      <c r="BJ8" s="14" t="n">
        <f aca="true">IFERROR(SUM(OFFSET($B8,(BJ$1*-1)+1,14,BJ$1,1)),-999)</f>
        <v>-999</v>
      </c>
      <c r="BK8" s="14" t="n">
        <f aca="true">IFERROR(SUM(OFFSET($B8,(BK$1*-1)+1,14,BK$1,1)),-999)</f>
        <v>-999</v>
      </c>
      <c r="BL8" s="14" t="n">
        <f aca="true">IFERROR(SUM(OFFSET($B8,(BL$1*-1)+1,14,BL$1,1)),-999)</f>
        <v>-999</v>
      </c>
      <c r="BM8" s="14" t="n">
        <f aca="true">IFERROR(SUM(OFFSET($B8,(BM$1*-1)+1,14,BM$1,1)),-999)</f>
        <v>-999</v>
      </c>
      <c r="BN8" s="14" t="n">
        <f aca="true">IFERROR(SUM(OFFSET($B8,(BN$1*-1)+1,14,BN$1,1)),-999)</f>
        <v>-999</v>
      </c>
      <c r="BO8" s="14" t="n">
        <f aca="true">IFERROR(SUM(OFFSET($B8,(BO$1*-1)+1,14,BO$1,1)),-999)</f>
        <v>-999</v>
      </c>
      <c r="BP8" s="14" t="n">
        <f aca="true">IFERROR(SUM(OFFSET($B8,(BP$1*-1)+1,14,BP$1,1)),-999)</f>
        <v>-999</v>
      </c>
      <c r="BQ8" s="14" t="n">
        <f aca="true">IFERROR(SUM(OFFSET($B8,(BQ$1*-1)+1,14,BQ$1,1)),-999)</f>
        <v>-999</v>
      </c>
      <c r="BR8" s="14" t="n">
        <f aca="true">IFERROR(SUM(OFFSET($B8,(BR$1*-1)+1,14,BR$1,1)),-999)</f>
        <v>-999</v>
      </c>
      <c r="BS8" s="14" t="n">
        <f aca="true">IFERROR(SUM(OFFSET($B8,(BS$1*-1)+1,14,BS$1,1)),-999)</f>
        <v>-999</v>
      </c>
      <c r="BT8" s="14" t="n">
        <f aca="true">IFERROR(SUM(OFFSET($B8,(BT$1*-1)+1,14,BT$1,1)),-999)</f>
        <v>-999</v>
      </c>
      <c r="BU8" s="14" t="n">
        <f aca="true">IFERROR(SUM(OFFSET($B8,(BU$1*-1)+1,14,BU$1,1)),-999)</f>
        <v>-999</v>
      </c>
      <c r="BV8" s="14" t="n">
        <f aca="true">IFERROR(SUM(OFFSET($B8,(BV$1*-1)+1,14,BV$1,1)),-999)</f>
        <v>-999</v>
      </c>
      <c r="BW8" s="14" t="n">
        <f aca="true">IFERROR(SUM(OFFSET($B8,(BW$1*-1)+1,14,BW$1,1)),-999)</f>
        <v>-999</v>
      </c>
      <c r="BX8" s="14" t="n">
        <f aca="true">IFERROR(SUM(OFFSET($B8,(BX$1*-1)+1,14,BX$1,1)),-999)</f>
        <v>-999</v>
      </c>
      <c r="BY8" s="14" t="n">
        <f aca="true">IFERROR(SUM(OFFSET($B8,(BY$1*-1)+1,14,BY$1,1)),-999)</f>
        <v>-999</v>
      </c>
      <c r="BZ8" s="14" t="n">
        <f aca="true">IFERROR(SUM(OFFSET($B8,(BZ$1*-1)+1,14,BZ$1,1)),-999)</f>
        <v>-999</v>
      </c>
      <c r="CA8" s="14" t="n">
        <f aca="true">IFERROR(SUM(OFFSET($B8,(CA$1*-1)+1,14,CA$1,1)),-999)</f>
        <v>-999</v>
      </c>
      <c r="CB8" s="14" t="n">
        <f aca="true">IFERROR(SUM(OFFSET($B8,(CB$1*-1)+1,14,CB$1,1)),-999)</f>
        <v>-999</v>
      </c>
      <c r="CC8" s="14" t="n">
        <f aca="true">IFERROR(SUM(OFFSET($B8,(CC$1*-1)+1,14,CC$1,1)),-999)</f>
        <v>-999</v>
      </c>
      <c r="CD8" s="14" t="n">
        <f aca="true">IFERROR(SUM(OFFSET($B8,(CD$1*-1)+1,14,CD$1,1)),-999)</f>
        <v>-999</v>
      </c>
      <c r="CE8" s="14" t="n">
        <f aca="true">IFERROR(SUM(OFFSET($B8,(CE$1*-1)+1,14,CE$1,1)),-999)</f>
        <v>-999</v>
      </c>
      <c r="CF8" s="14" t="n">
        <f aca="true">IFERROR(SUM(OFFSET($B8,(CF$1*-1)+1,14,CF$1,1)),-999)</f>
        <v>-999</v>
      </c>
      <c r="CG8" s="14" t="n">
        <f aca="true">IFERROR(SUM(OFFSET($B8,(CG$1*-1)+1,14,CG$1,1)),-999)</f>
        <v>-999</v>
      </c>
      <c r="CH8" s="14" t="n">
        <f aca="true">IFERROR(SUM(OFFSET($B8,(CH$1*-1)+1,14,CH$1,1)),-999)</f>
        <v>-999</v>
      </c>
      <c r="CI8" s="14" t="n">
        <f aca="true">IFERROR(SUM(OFFSET($B8,(CI$1*-1)+1,14,CI$1,1)),-999)</f>
        <v>-999</v>
      </c>
      <c r="CJ8" s="14" t="n">
        <f aca="true">IFERROR(SUM(OFFSET($B8,(CJ$1*-1)+1,14,CJ$1,1)),-999)</f>
        <v>-999</v>
      </c>
      <c r="CK8" s="14" t="n">
        <f aca="true">IFERROR(SUM(OFFSET($B8,(CK$1*-1)+1,14,CK$1,1)),-999)</f>
        <v>-999</v>
      </c>
      <c r="CL8" s="14" t="n">
        <f aca="true">IFERROR(SUM(OFFSET($B8,(CL$1*-1)+1,14,CL$1,1)),-999)</f>
        <v>-999</v>
      </c>
      <c r="CM8" s="14" t="n">
        <f aca="true">IFERROR(SUM(OFFSET($B8,(CM$1*-1)+1,14,CM$1,1)),-999)</f>
        <v>-999</v>
      </c>
      <c r="CN8" s="14" t="n">
        <f aca="true">IFERROR(SUM(OFFSET($B8,(CN$1*-1)+1,14,CN$1,1)),-999)</f>
        <v>-999</v>
      </c>
      <c r="CO8" s="14" t="n">
        <f aca="true">IFERROR(SUM(OFFSET($B8,(CO$1*-1)+1,14,CO$1,1)),-999)</f>
        <v>-999</v>
      </c>
      <c r="CP8" s="14" t="n">
        <f aca="true">IFERROR(SUM(OFFSET($B8,(CP$1*-1)+1,14,CP$1,1)),-999)</f>
        <v>-999</v>
      </c>
      <c r="CQ8" s="14" t="n">
        <f aca="true">IFERROR(SUM(OFFSET($B8,(CQ$1*-1)+1,14,CQ$1,1)),-999)</f>
        <v>-999</v>
      </c>
      <c r="CR8" s="14" t="n">
        <f aca="true">IFERROR(SUM(OFFSET($B8,(CR$1*-1)+1,14,CR$1,1)),-999)</f>
        <v>-999</v>
      </c>
      <c r="CS8" s="14" t="n">
        <f aca="true">IFERROR(SUM(OFFSET($B8,(CS$1*-1)+1,14,CS$1,1)),-999)</f>
        <v>-999</v>
      </c>
      <c r="CT8" s="14" t="n">
        <f aca="true">IFERROR(SUM(OFFSET($B8,(CT$1*-1)+1,14,CT$1,1)),-999)</f>
        <v>-999</v>
      </c>
      <c r="CU8" s="14" t="n">
        <f aca="true">IFERROR(SUM(OFFSET($B8,(CU$1*-1)+1,14,CU$1,1)),-999)</f>
        <v>-999</v>
      </c>
      <c r="CV8" s="14" t="n">
        <f aca="true">IFERROR(SUM(OFFSET($B8,(CV$1*-1)+1,14,CV$1,1)),-999)</f>
        <v>-999</v>
      </c>
      <c r="CW8" s="14" t="n">
        <f aca="true">IFERROR(SUM(OFFSET($B8,(CW$1*-1)+1,14,CW$1,1)),-999)</f>
        <v>-999</v>
      </c>
      <c r="CX8" s="14" t="n">
        <f aca="true">IFERROR(SUM(OFFSET($B8,(CX$1*-1)+1,14,CX$1,1)),-999)</f>
        <v>-999</v>
      </c>
      <c r="CY8" s="14" t="n">
        <f aca="true">IFERROR(SUM(OFFSET($B8,(CY$1*-1)+1,14,CY$1,1)),-999)</f>
        <v>-999</v>
      </c>
      <c r="CZ8" s="14" t="n">
        <f aca="true">IFERROR(SUM(OFFSET($B8,(CZ$1*-1)+1,14,CZ$1,1)),-999)</f>
        <v>-999</v>
      </c>
      <c r="DA8" s="14" t="n">
        <f aca="true">IFERROR(SUM(OFFSET($B8,(DA$1*-1)+1,14,DA$1,1)),-999)</f>
        <v>-999</v>
      </c>
      <c r="DB8" s="14" t="n">
        <f aca="true">IFERROR(SUM(OFFSET($B8,(DB$1*-1)+1,14,DB$1,1)),-999)</f>
        <v>-999</v>
      </c>
      <c r="DC8" s="14" t="n">
        <f aca="true">IFERROR(SUM(OFFSET($B8,(DC$1*-1)+1,14,DC$1,1)),-999)</f>
        <v>-999</v>
      </c>
      <c r="DD8" s="14" t="n">
        <f aca="true">IFERROR(SUM(OFFSET($B8,(DD$1*-1)+1,14,DD$1,1)),-999)</f>
        <v>-999</v>
      </c>
      <c r="DE8" s="14" t="n">
        <f aca="true">IFERROR(SUM(OFFSET($B8,(DE$1*-1)+1,14,DE$1,1)),-999)</f>
        <v>-999</v>
      </c>
      <c r="DF8" s="14" t="n">
        <f aca="true">IFERROR(SUM(OFFSET($B8,(DF$1*-1)+1,14,DF$1,1)),-999)</f>
        <v>-999</v>
      </c>
      <c r="DG8" s="14" t="n">
        <f aca="true">IFERROR(SUM(OFFSET($B8,(DG$1*-1)+1,14,DG$1,1)),-999)</f>
        <v>-999</v>
      </c>
      <c r="DH8" s="14" t="n">
        <f aca="true">IFERROR(SUM(OFFSET($B8,(DH$1*-1)+1,14,DH$1,1)),-999)</f>
        <v>-999</v>
      </c>
      <c r="DI8" s="14" t="n">
        <f aca="true">IFERROR(SUM(OFFSET($B8,(DI$1*-1)+1,14,DI$1,1)),-999)</f>
        <v>-999</v>
      </c>
      <c r="DJ8" s="14" t="n">
        <f aca="true">IFERROR(SUM(OFFSET($B8,(DJ$1*-1)+1,14,DJ$1,1)),-999)</f>
        <v>-999</v>
      </c>
      <c r="DK8" s="14" t="n">
        <f aca="true">IFERROR(SUM(OFFSET($B8,(DK$1*-1)+1,14,DK$1,1)),-999)</f>
        <v>-999</v>
      </c>
      <c r="DL8" s="14" t="n">
        <f aca="true">IFERROR(SUM(OFFSET($B8,(DL$1*-1)+1,14,DL$1,1)),-999)</f>
        <v>-999</v>
      </c>
      <c r="DM8" s="14" t="n">
        <f aca="true">IFERROR(SUM(OFFSET($B8,(DM$1*-1)+1,14,DM$1,1)),-999)</f>
        <v>-999</v>
      </c>
      <c r="DN8" s="14" t="n">
        <f aca="true">IFERROR(SUM(OFFSET($B8,(DN$1*-1)+1,14,DN$1,1)),-999)</f>
        <v>-999</v>
      </c>
    </row>
    <row r="9" customFormat="false" ht="12.8" hidden="false" customHeight="false" outlineLevel="0" collapsed="false">
      <c r="A9" s="10" t="s">
        <v>80</v>
      </c>
      <c r="B9" s="15" t="n">
        <v>44390</v>
      </c>
      <c r="C9" s="10" t="s">
        <v>72</v>
      </c>
      <c r="D9" s="10" t="s">
        <v>73</v>
      </c>
      <c r="E9" s="7" t="n">
        <v>105</v>
      </c>
      <c r="F9" s="8" t="n">
        <f aca="false">IF($D9=TeeList!$B$4,$E9-ROUND($L9,0),IF(OR($D9=TeeList!$B$2,$D9=TeeList!$B$3),$E9-ROUND($L9/2,0)))</f>
        <v>74</v>
      </c>
      <c r="G9" s="9" t="n">
        <f aca="false">IF($D9=TeeList!$B$4,INDEX(CourseRating!$A$1:$J$22,MATCH(CONCATENATE($A9,$C9),CourseRating!$K:$K,0),3),INDEX(CourseRating!$A$1:$J$22,MATCH(CONCATENATE($A9,$C9),CourseRating!$K:$K,0),3)/2)</f>
        <v>68</v>
      </c>
      <c r="H9" s="9" t="n">
        <f aca="false">IF($D9=TeeList!$B$4,INDEX(CourseRating!$A$1:$J$22,MATCH(CONCATENATE($A9,$C9),CourseRating!$K:$K,0),4), IF($D9=TeeList!$B$2,INDEX(CourseRating!$A$1:$J$22,MATCH(CONCATENATE($A9,$C9),CourseRating!$K:$K,0),7),IF($D9=TeeList!$B$3,INDEX(CourseRating!$A$1:$J$22,MATCH(CONCATENATE($A9,$C9),CourseRating!$K:$K,0),9),"NAN")))</f>
        <v>64.8</v>
      </c>
      <c r="I9" s="9" t="n">
        <f aca="false">IF($D9=TeeList!$B$4,INDEX(CourseRating!$A$1:$J$22,MATCH(CONCATENATE($A9,$C9),CourseRating!$K:$K,0),6), IF($D9=TeeList!$B$2,INDEX(CourseRating!$A$1:$J$22,MATCH(CONCATENATE($A9,$C9),CourseRating!$K:$K,0),8),IF($D9=TeeList!$B$3,INDEX(CourseRating!$A$1:$J$22,MATCH(CONCATENATE($A9,$C9),CourseRating!$K:$K,0),10),"NAN")))</f>
        <v>111</v>
      </c>
      <c r="J9" s="9" t="n">
        <f aca="false">ROUND(SUM(((ABS($E9-$H9)*CourseRating!$L$2)/$I9)),1)</f>
        <v>40.9</v>
      </c>
      <c r="K9" s="9" t="n">
        <f aca="false">IF($D9=TeeList!$B$4,$J9, IF($D9=TeeList!$B$2,INDEX($J9:$J$10,MATCH(TeeList!$B$3,$D9:$D$10,0))+$J9,"NA"))</f>
        <v>40.9</v>
      </c>
      <c r="L9" s="9" t="n">
        <f aca="false">ROUND(SUM($M9*($I9/CourseRating!$L$2)),1)</f>
        <v>30.6</v>
      </c>
      <c r="M9" s="16" t="n">
        <f aca="true">IF($R9&lt;=3, SUM(SMALL(OFFSET($K9,($Q9*-1)+1,0,$Q9,1),1)-2),  IF($R9=4, SUM(SMALL(OFFSET($K9,($Q9*-1)+1,0,$Q9,1),1)-1),  IF($R9=5, SMALL(OFFSET($K9,($Q9*-1)+1,0,$Q9,1),1),  IF($R9=6, SUM(SMALL(OFFSET($K9,($Q9*-1)+1,0,$Q9,1),{1,2})-1)/2,  IF(OR($R9=7,$R9=8), SUM(SMALL(OFFSET($K9,($Q9*-1)+1,0,$Q9,1),{1,2}))/2,  IF(OR($R9=9,$R9=10,$R9=11), SUM(SMALL(OFFSET($K9,($Q9*-1)+1,0,$Q9,1),{1,2,3}))/3,  IF(OR($R9=12,$R9=13,$R9=14), SUM(SMALL(OFFSET($K9,($Q9*-1)+1,0,$Q9,1),{1,2,3,4}))/4,  IF(OR($R9=15,$R9=16), SUM(SMALL(OFFSET($K9,($Q9*-1)+1,0,$Q9,1),{1,2,3,4,5}))/5,  IF(OR($R9=17,$R9=18), SUM(SMALL(OFFSET($K9,($Q9*-1)+1,0,$Q9,1),{1,2,3,4,5,6}))/6,  IF($R9=19, SUM(SMALL(OFFSET($K9,($Q9*-1)+1,0,$Q9,1),{1,2,3,4,5,6,7}))/7,  IF($R9&gt;=20, SUM(SMALL(OFFSET($K9,($Q9*-1)+1,0,$Q9,1),{1,2,3,4,5,6,7,8}))/8, )))))))))))</f>
        <v>31.15</v>
      </c>
      <c r="O9" s="13"/>
      <c r="P9" s="14" t="n">
        <f aca="false">IF(OR($D9=TeeList!$B$4,$D9=TeeList!$B$2),1,0)</f>
        <v>1</v>
      </c>
      <c r="Q9" s="14" t="n">
        <f aca="false">IF(COUNTIF($S9:$DN9,20)&gt;0,INDEX($S$1:$DN$1,0,MATCH(20,$S9:$DN9,0)),INDEX($S$1:$DN$1,0,MATCH(MAX($S9:$DN9),$S9:$DN9,0)))</f>
        <v>8</v>
      </c>
      <c r="R9" s="14" t="n">
        <f aca="true">COUNTIF(OFFSET($R9,($Q9*-1)+1,-2,$Q9,1),"=1")</f>
        <v>7</v>
      </c>
      <c r="S9" s="14" t="n">
        <f aca="true">IFERROR(SUM(OFFSET($B9,(S$1*-1)+1,14,S$1,1)),-999)</f>
        <v>1</v>
      </c>
      <c r="T9" s="14" t="n">
        <f aca="true">IFERROR(SUM(OFFSET($B9,(T$1*-1)+1,14,T$1,1)),-999)</f>
        <v>2</v>
      </c>
      <c r="U9" s="14" t="n">
        <f aca="true">IFERROR(SUM(OFFSET($B9,(U$1*-1)+1,14,U$1,1)),-999)</f>
        <v>2</v>
      </c>
      <c r="V9" s="14" t="n">
        <f aca="true">IFERROR(SUM(OFFSET($B9,(V$1*-1)+1,14,V$1,1)),-999)</f>
        <v>3</v>
      </c>
      <c r="W9" s="14" t="n">
        <f aca="true">IFERROR(SUM(OFFSET($B9,(W$1*-1)+1,14,W$1,1)),-999)</f>
        <v>4</v>
      </c>
      <c r="X9" s="14" t="n">
        <f aca="true">IFERROR(SUM(OFFSET($B9,(X$1*-1)+1,14,X$1,1)),-999)</f>
        <v>5</v>
      </c>
      <c r="Y9" s="14" t="n">
        <f aca="true">IFERROR(SUM(OFFSET($B9,(Y$1*-1)+1,14,Y$1,1)),-999)</f>
        <v>6</v>
      </c>
      <c r="Z9" s="14" t="n">
        <f aca="true">IFERROR(SUM(OFFSET($B9,(Z$1*-1)+1,14,Z$1,1)),-999)</f>
        <v>7</v>
      </c>
      <c r="AA9" s="14" t="n">
        <f aca="true">IFERROR(SUM(OFFSET($B9,(AA$1*-1)+1,14,AA$1,1)),-999)</f>
        <v>7</v>
      </c>
      <c r="AB9" s="14" t="n">
        <f aca="true">IFERROR(SUM(OFFSET($B9,(AB$1*-1)+1,14,AB$1,1)),-999)</f>
        <v>-999</v>
      </c>
      <c r="AC9" s="14" t="n">
        <f aca="true">IFERROR(SUM(OFFSET($B9,(AC$1*-1)+1,14,AC$1,1)),-999)</f>
        <v>-999</v>
      </c>
      <c r="AD9" s="14" t="n">
        <f aca="true">IFERROR(SUM(OFFSET($B9,(AD$1*-1)+1,14,AD$1,1)),-999)</f>
        <v>-999</v>
      </c>
      <c r="AE9" s="14" t="n">
        <f aca="true">IFERROR(SUM(OFFSET($B9,(AE$1*-1)+1,14,AE$1,1)),-999)</f>
        <v>-999</v>
      </c>
      <c r="AF9" s="14" t="n">
        <f aca="true">IFERROR(SUM(OFFSET($B9,(AF$1*-1)+1,14,AF$1,1)),-999)</f>
        <v>-999</v>
      </c>
      <c r="AG9" s="14" t="n">
        <f aca="true">IFERROR(SUM(OFFSET($B9,(AG$1*-1)+1,14,AG$1,1)),-999)</f>
        <v>-999</v>
      </c>
      <c r="AH9" s="14" t="n">
        <f aca="true">IFERROR(SUM(OFFSET($B9,(AH$1*-1)+1,14,AH$1,1)),-999)</f>
        <v>-999</v>
      </c>
      <c r="AI9" s="14" t="n">
        <f aca="true">IFERROR(SUM(OFFSET($B9,(AI$1*-1)+1,14,AI$1,1)),-999)</f>
        <v>-999</v>
      </c>
      <c r="AJ9" s="14" t="n">
        <f aca="true">IFERROR(SUM(OFFSET($B9,(AJ$1*-1)+1,14,AJ$1,1)),-999)</f>
        <v>-999</v>
      </c>
      <c r="AK9" s="14" t="n">
        <f aca="true">IFERROR(SUM(OFFSET($B9,(AK$1*-1)+1,14,AK$1,1)),-999)</f>
        <v>-999</v>
      </c>
      <c r="AL9" s="14" t="n">
        <f aca="true">IFERROR(SUM(OFFSET($B9,(AL$1*-1)+1,14,AL$1,1)),-999)</f>
        <v>-999</v>
      </c>
      <c r="AM9" s="14" t="n">
        <f aca="true">IFERROR(SUM(OFFSET($B9,(AM$1*-1)+1,14,AM$1,1)),-999)</f>
        <v>-999</v>
      </c>
      <c r="AN9" s="14" t="n">
        <f aca="true">IFERROR(SUM(OFFSET($B9,(AN$1*-1)+1,14,AN$1,1)),-999)</f>
        <v>-999</v>
      </c>
      <c r="AO9" s="14" t="n">
        <f aca="true">IFERROR(SUM(OFFSET($B9,(AO$1*-1)+1,14,AO$1,1)),-999)</f>
        <v>-999</v>
      </c>
      <c r="AP9" s="14" t="n">
        <f aca="true">IFERROR(SUM(OFFSET($B9,(AP$1*-1)+1,14,AP$1,1)),-999)</f>
        <v>-999</v>
      </c>
      <c r="AQ9" s="14" t="n">
        <f aca="true">IFERROR(SUM(OFFSET($B9,(AQ$1*-1)+1,14,AQ$1,1)),-999)</f>
        <v>-999</v>
      </c>
      <c r="AR9" s="14" t="n">
        <f aca="true">IFERROR(SUM(OFFSET($B9,(AR$1*-1)+1,14,AR$1,1)),-999)</f>
        <v>-999</v>
      </c>
      <c r="AS9" s="14" t="n">
        <f aca="true">IFERROR(SUM(OFFSET($B9,(AS$1*-1)+1,14,AS$1,1)),-999)</f>
        <v>-999</v>
      </c>
      <c r="AT9" s="14" t="n">
        <f aca="true">IFERROR(SUM(OFFSET($B9,(AT$1*-1)+1,14,AT$1,1)),-999)</f>
        <v>-999</v>
      </c>
      <c r="AU9" s="14" t="n">
        <f aca="true">IFERROR(SUM(OFFSET($B9,(AU$1*-1)+1,14,AU$1,1)),-999)</f>
        <v>-999</v>
      </c>
      <c r="AV9" s="14" t="n">
        <f aca="true">IFERROR(SUM(OFFSET($B9,(AV$1*-1)+1,14,AV$1,1)),-999)</f>
        <v>-999</v>
      </c>
      <c r="AW9" s="14" t="n">
        <f aca="true">IFERROR(SUM(OFFSET($B9,(AW$1*-1)+1,14,AW$1,1)),-999)</f>
        <v>-999</v>
      </c>
      <c r="AX9" s="14" t="n">
        <f aca="true">IFERROR(SUM(OFFSET($B9,(AX$1*-1)+1,14,AX$1,1)),-999)</f>
        <v>-999</v>
      </c>
      <c r="AY9" s="14" t="n">
        <f aca="true">IFERROR(SUM(OFFSET($B9,(AY$1*-1)+1,14,AY$1,1)),-999)</f>
        <v>-999</v>
      </c>
      <c r="AZ9" s="14" t="n">
        <f aca="true">IFERROR(SUM(OFFSET($B9,(AZ$1*-1)+1,14,AZ$1,1)),-999)</f>
        <v>-999</v>
      </c>
      <c r="BA9" s="14" t="n">
        <f aca="true">IFERROR(SUM(OFFSET($B9,(BA$1*-1)+1,14,BA$1,1)),-999)</f>
        <v>-999</v>
      </c>
      <c r="BB9" s="14" t="n">
        <f aca="true">IFERROR(SUM(OFFSET($B9,(BB$1*-1)+1,14,BB$1,1)),-999)</f>
        <v>-999</v>
      </c>
      <c r="BC9" s="14" t="n">
        <f aca="true">IFERROR(SUM(OFFSET($B9,(BC$1*-1)+1,14,BC$1,1)),-999)</f>
        <v>-999</v>
      </c>
      <c r="BD9" s="14" t="n">
        <f aca="true">IFERROR(SUM(OFFSET($B9,(BD$1*-1)+1,14,BD$1,1)),-999)</f>
        <v>-999</v>
      </c>
      <c r="BE9" s="14" t="n">
        <f aca="true">IFERROR(SUM(OFFSET($B9,(BE$1*-1)+1,14,BE$1,1)),-999)</f>
        <v>-999</v>
      </c>
      <c r="BF9" s="14" t="n">
        <f aca="true">IFERROR(SUM(OFFSET($B9,(BF$1*-1)+1,14,BF$1,1)),-999)</f>
        <v>-999</v>
      </c>
      <c r="BG9" s="14" t="n">
        <f aca="true">IFERROR(SUM(OFFSET($B9,(BG$1*-1)+1,14,BG$1,1)),-999)</f>
        <v>-999</v>
      </c>
      <c r="BH9" s="14" t="n">
        <f aca="true">IFERROR(SUM(OFFSET($B9,(BH$1*-1)+1,14,BH$1,1)),-999)</f>
        <v>-999</v>
      </c>
      <c r="BI9" s="14" t="n">
        <f aca="true">IFERROR(SUM(OFFSET($B9,(BI$1*-1)+1,14,BI$1,1)),-999)</f>
        <v>-999</v>
      </c>
      <c r="BJ9" s="14" t="n">
        <f aca="true">IFERROR(SUM(OFFSET($B9,(BJ$1*-1)+1,14,BJ$1,1)),-999)</f>
        <v>-999</v>
      </c>
      <c r="BK9" s="14" t="n">
        <f aca="true">IFERROR(SUM(OFFSET($B9,(BK$1*-1)+1,14,BK$1,1)),-999)</f>
        <v>-999</v>
      </c>
      <c r="BL9" s="14" t="n">
        <f aca="true">IFERROR(SUM(OFFSET($B9,(BL$1*-1)+1,14,BL$1,1)),-999)</f>
        <v>-999</v>
      </c>
      <c r="BM9" s="14" t="n">
        <f aca="true">IFERROR(SUM(OFFSET($B9,(BM$1*-1)+1,14,BM$1,1)),-999)</f>
        <v>-999</v>
      </c>
      <c r="BN9" s="14" t="n">
        <f aca="true">IFERROR(SUM(OFFSET($B9,(BN$1*-1)+1,14,BN$1,1)),-999)</f>
        <v>-999</v>
      </c>
      <c r="BO9" s="14" t="n">
        <f aca="true">IFERROR(SUM(OFFSET($B9,(BO$1*-1)+1,14,BO$1,1)),-999)</f>
        <v>-999</v>
      </c>
      <c r="BP9" s="14" t="n">
        <f aca="true">IFERROR(SUM(OFFSET($B9,(BP$1*-1)+1,14,BP$1,1)),-999)</f>
        <v>-999</v>
      </c>
      <c r="BQ9" s="14" t="n">
        <f aca="true">IFERROR(SUM(OFFSET($B9,(BQ$1*-1)+1,14,BQ$1,1)),-999)</f>
        <v>-999</v>
      </c>
      <c r="BR9" s="14" t="n">
        <f aca="true">IFERROR(SUM(OFFSET($B9,(BR$1*-1)+1,14,BR$1,1)),-999)</f>
        <v>-999</v>
      </c>
      <c r="BS9" s="14" t="n">
        <f aca="true">IFERROR(SUM(OFFSET($B9,(BS$1*-1)+1,14,BS$1,1)),-999)</f>
        <v>-999</v>
      </c>
      <c r="BT9" s="14" t="n">
        <f aca="true">IFERROR(SUM(OFFSET($B9,(BT$1*-1)+1,14,BT$1,1)),-999)</f>
        <v>-999</v>
      </c>
      <c r="BU9" s="14" t="n">
        <f aca="true">IFERROR(SUM(OFFSET($B9,(BU$1*-1)+1,14,BU$1,1)),-999)</f>
        <v>-999</v>
      </c>
      <c r="BV9" s="14" t="n">
        <f aca="true">IFERROR(SUM(OFFSET($B9,(BV$1*-1)+1,14,BV$1,1)),-999)</f>
        <v>-999</v>
      </c>
      <c r="BW9" s="14" t="n">
        <f aca="true">IFERROR(SUM(OFFSET($B9,(BW$1*-1)+1,14,BW$1,1)),-999)</f>
        <v>-999</v>
      </c>
      <c r="BX9" s="14" t="n">
        <f aca="true">IFERROR(SUM(OFFSET($B9,(BX$1*-1)+1,14,BX$1,1)),-999)</f>
        <v>-999</v>
      </c>
      <c r="BY9" s="14" t="n">
        <f aca="true">IFERROR(SUM(OFFSET($B9,(BY$1*-1)+1,14,BY$1,1)),-999)</f>
        <v>-999</v>
      </c>
      <c r="BZ9" s="14" t="n">
        <f aca="true">IFERROR(SUM(OFFSET($B9,(BZ$1*-1)+1,14,BZ$1,1)),-999)</f>
        <v>-999</v>
      </c>
      <c r="CA9" s="14" t="n">
        <f aca="true">IFERROR(SUM(OFFSET($B9,(CA$1*-1)+1,14,CA$1,1)),-999)</f>
        <v>-999</v>
      </c>
      <c r="CB9" s="14" t="n">
        <f aca="true">IFERROR(SUM(OFFSET($B9,(CB$1*-1)+1,14,CB$1,1)),-999)</f>
        <v>-999</v>
      </c>
      <c r="CC9" s="14" t="n">
        <f aca="true">IFERROR(SUM(OFFSET($B9,(CC$1*-1)+1,14,CC$1,1)),-999)</f>
        <v>-999</v>
      </c>
      <c r="CD9" s="14" t="n">
        <f aca="true">IFERROR(SUM(OFFSET($B9,(CD$1*-1)+1,14,CD$1,1)),-999)</f>
        <v>-999</v>
      </c>
      <c r="CE9" s="14" t="n">
        <f aca="true">IFERROR(SUM(OFFSET($B9,(CE$1*-1)+1,14,CE$1,1)),-999)</f>
        <v>-999</v>
      </c>
      <c r="CF9" s="14" t="n">
        <f aca="true">IFERROR(SUM(OFFSET($B9,(CF$1*-1)+1,14,CF$1,1)),-999)</f>
        <v>-999</v>
      </c>
      <c r="CG9" s="14" t="n">
        <f aca="true">IFERROR(SUM(OFFSET($B9,(CG$1*-1)+1,14,CG$1,1)),-999)</f>
        <v>-999</v>
      </c>
      <c r="CH9" s="14" t="n">
        <f aca="true">IFERROR(SUM(OFFSET($B9,(CH$1*-1)+1,14,CH$1,1)),-999)</f>
        <v>-999</v>
      </c>
      <c r="CI9" s="14" t="n">
        <f aca="true">IFERROR(SUM(OFFSET($B9,(CI$1*-1)+1,14,CI$1,1)),-999)</f>
        <v>-999</v>
      </c>
      <c r="CJ9" s="14" t="n">
        <f aca="true">IFERROR(SUM(OFFSET($B9,(CJ$1*-1)+1,14,CJ$1,1)),-999)</f>
        <v>-999</v>
      </c>
      <c r="CK9" s="14" t="n">
        <f aca="true">IFERROR(SUM(OFFSET($B9,(CK$1*-1)+1,14,CK$1,1)),-999)</f>
        <v>-999</v>
      </c>
      <c r="CL9" s="14" t="n">
        <f aca="true">IFERROR(SUM(OFFSET($B9,(CL$1*-1)+1,14,CL$1,1)),-999)</f>
        <v>-999</v>
      </c>
      <c r="CM9" s="14" t="n">
        <f aca="true">IFERROR(SUM(OFFSET($B9,(CM$1*-1)+1,14,CM$1,1)),-999)</f>
        <v>-999</v>
      </c>
      <c r="CN9" s="14" t="n">
        <f aca="true">IFERROR(SUM(OFFSET($B9,(CN$1*-1)+1,14,CN$1,1)),-999)</f>
        <v>-999</v>
      </c>
      <c r="CO9" s="14" t="n">
        <f aca="true">IFERROR(SUM(OFFSET($B9,(CO$1*-1)+1,14,CO$1,1)),-999)</f>
        <v>-999</v>
      </c>
      <c r="CP9" s="14" t="n">
        <f aca="true">IFERROR(SUM(OFFSET($B9,(CP$1*-1)+1,14,CP$1,1)),-999)</f>
        <v>-999</v>
      </c>
      <c r="CQ9" s="14" t="n">
        <f aca="true">IFERROR(SUM(OFFSET($B9,(CQ$1*-1)+1,14,CQ$1,1)),-999)</f>
        <v>-999</v>
      </c>
      <c r="CR9" s="14" t="n">
        <f aca="true">IFERROR(SUM(OFFSET($B9,(CR$1*-1)+1,14,CR$1,1)),-999)</f>
        <v>-999</v>
      </c>
      <c r="CS9" s="14" t="n">
        <f aca="true">IFERROR(SUM(OFFSET($B9,(CS$1*-1)+1,14,CS$1,1)),-999)</f>
        <v>-999</v>
      </c>
      <c r="CT9" s="14" t="n">
        <f aca="true">IFERROR(SUM(OFFSET($B9,(CT$1*-1)+1,14,CT$1,1)),-999)</f>
        <v>-999</v>
      </c>
      <c r="CU9" s="14" t="n">
        <f aca="true">IFERROR(SUM(OFFSET($B9,(CU$1*-1)+1,14,CU$1,1)),-999)</f>
        <v>-999</v>
      </c>
      <c r="CV9" s="14" t="n">
        <f aca="true">IFERROR(SUM(OFFSET($B9,(CV$1*-1)+1,14,CV$1,1)),-999)</f>
        <v>-999</v>
      </c>
      <c r="CW9" s="14" t="n">
        <f aca="true">IFERROR(SUM(OFFSET($B9,(CW$1*-1)+1,14,CW$1,1)),-999)</f>
        <v>-999</v>
      </c>
      <c r="CX9" s="14" t="n">
        <f aca="true">IFERROR(SUM(OFFSET($B9,(CX$1*-1)+1,14,CX$1,1)),-999)</f>
        <v>-999</v>
      </c>
      <c r="CY9" s="14" t="n">
        <f aca="true">IFERROR(SUM(OFFSET($B9,(CY$1*-1)+1,14,CY$1,1)),-999)</f>
        <v>-999</v>
      </c>
      <c r="CZ9" s="14" t="n">
        <f aca="true">IFERROR(SUM(OFFSET($B9,(CZ$1*-1)+1,14,CZ$1,1)),-999)</f>
        <v>-999</v>
      </c>
      <c r="DA9" s="14" t="n">
        <f aca="true">IFERROR(SUM(OFFSET($B9,(DA$1*-1)+1,14,DA$1,1)),-999)</f>
        <v>-999</v>
      </c>
      <c r="DB9" s="14" t="n">
        <f aca="true">IFERROR(SUM(OFFSET($B9,(DB$1*-1)+1,14,DB$1,1)),-999)</f>
        <v>-999</v>
      </c>
      <c r="DC9" s="14" t="n">
        <f aca="true">IFERROR(SUM(OFFSET($B9,(DC$1*-1)+1,14,DC$1,1)),-999)</f>
        <v>-999</v>
      </c>
      <c r="DD9" s="14" t="n">
        <f aca="true">IFERROR(SUM(OFFSET($B9,(DD$1*-1)+1,14,DD$1,1)),-999)</f>
        <v>-999</v>
      </c>
      <c r="DE9" s="14" t="n">
        <f aca="true">IFERROR(SUM(OFFSET($B9,(DE$1*-1)+1,14,DE$1,1)),-999)</f>
        <v>-999</v>
      </c>
      <c r="DF9" s="14" t="n">
        <f aca="true">IFERROR(SUM(OFFSET($B9,(DF$1*-1)+1,14,DF$1,1)),-999)</f>
        <v>-999</v>
      </c>
      <c r="DG9" s="14" t="n">
        <f aca="true">IFERROR(SUM(OFFSET($B9,(DG$1*-1)+1,14,DG$1,1)),-999)</f>
        <v>-999</v>
      </c>
      <c r="DH9" s="14" t="n">
        <f aca="true">IFERROR(SUM(OFFSET($B9,(DH$1*-1)+1,14,DH$1,1)),-999)</f>
        <v>-999</v>
      </c>
      <c r="DI9" s="14" t="n">
        <f aca="true">IFERROR(SUM(OFFSET($B9,(DI$1*-1)+1,14,DI$1,1)),-999)</f>
        <v>-999</v>
      </c>
      <c r="DJ9" s="14" t="n">
        <f aca="true">IFERROR(SUM(OFFSET($B9,(DJ$1*-1)+1,14,DJ$1,1)),-999)</f>
        <v>-999</v>
      </c>
      <c r="DK9" s="14" t="n">
        <f aca="true">IFERROR(SUM(OFFSET($B9,(DK$1*-1)+1,14,DK$1,1)),-999)</f>
        <v>-999</v>
      </c>
      <c r="DL9" s="14" t="n">
        <f aca="true">IFERROR(SUM(OFFSET($B9,(DL$1*-1)+1,14,DL$1,1)),-999)</f>
        <v>-999</v>
      </c>
      <c r="DM9" s="14" t="n">
        <f aca="true">IFERROR(SUM(OFFSET($B9,(DM$1*-1)+1,14,DM$1,1)),-999)</f>
        <v>-999</v>
      </c>
      <c r="DN9" s="14" t="n">
        <f aca="true">IFERROR(SUM(OFFSET($B9,(DN$1*-1)+1,14,DN$1,1)),-999)</f>
        <v>-999</v>
      </c>
    </row>
    <row r="10" customFormat="false" ht="12.45" hidden="false" customHeight="false" outlineLevel="0" collapsed="false">
      <c r="A10" s="19" t="s">
        <v>81</v>
      </c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2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</row>
    <row r="11" customFormat="false" ht="12.45" hidden="false" customHeight="false" outlineLevel="0" collapsed="false">
      <c r="C11" s="10"/>
      <c r="D11" s="10"/>
    </row>
    <row r="12" customFormat="false" ht="12.45" hidden="false" customHeight="false" outlineLevel="0" collapsed="false">
      <c r="C12" s="10"/>
      <c r="D12" s="10"/>
    </row>
    <row r="13" customFormat="false" ht="12.45" hidden="false" customHeight="false" outlineLevel="0" collapsed="false">
      <c r="C13" s="10"/>
      <c r="D13" s="10"/>
    </row>
    <row r="14" customFormat="false" ht="12.45" hidden="false" customHeight="false" outlineLevel="0" collapsed="false">
      <c r="C14" s="10"/>
      <c r="D14" s="10"/>
    </row>
    <row r="15" customFormat="false" ht="12.45" hidden="false" customHeight="false" outlineLevel="0" collapsed="false">
      <c r="C15" s="10"/>
      <c r="D15" s="10"/>
    </row>
  </sheetData>
  <autoFilter ref="A1:M12"/>
  <conditionalFormatting sqref="M2:M9">
    <cfRule type="dataBar" priority="2">
      <dataBar showValue="1" minLength="10" maxLength="90">
        <cfvo type="num" val="0"/>
        <cfvo type="num" val="35"/>
        <color rgb="FFFF0000"/>
      </dataBar>
      <extLst>
        <ext xmlns:x14="http://schemas.microsoft.com/office/spreadsheetml/2009/9/main" uri="{B025F937-C7B1-47D3-B67F-A62EFF666E3E}">
          <x14:id>{FDE7F875-1AC5-4ED9-802B-6781C26077D1}</x14:id>
        </ext>
      </extLst>
    </cfRule>
  </conditionalFormatting>
  <conditionalFormatting sqref="N2">
    <cfRule type="dataBar" priority="3">
      <dataBar showValue="1" minLength="10" maxLength="90">
        <cfvo type="num" val="0"/>
        <cfvo type="num" val="35"/>
        <color rgb="FFFF0000"/>
      </dataBar>
      <extLst>
        <ext xmlns:x14="http://schemas.microsoft.com/office/spreadsheetml/2009/9/main" uri="{B025F937-C7B1-47D3-B67F-A62EFF666E3E}">
          <x14:id>{691C3B33-CEB0-4B2F-976A-497EBE902CAB}</x14:id>
        </ext>
      </extLst>
    </cfRule>
    <cfRule type="cellIs" priority="4" operator="between" aboveAverage="0" equalAverage="0" bottom="0" percent="0" rank="0" text="" dxfId="0">
      <formula>25</formula>
      <formula>11</formula>
    </cfRule>
    <cfRule type="cellIs" priority="5" operator="lessThanOrEqual" aboveAverage="0" equalAverage="0" bottom="0" percent="0" rank="0" text="" dxfId="1">
      <formula>10</formula>
    </cfRule>
  </conditionalFormatting>
  <dataValidations count="5">
    <dataValidation allowBlank="true" operator="equal" showDropDown="false" showErrorMessage="true" showInputMessage="false" sqref="A2:A10" type="list">
      <formula1>CourseList!$A$2:$A$13</formula1>
      <formula2>0</formula2>
    </dataValidation>
    <dataValidation allowBlank="true" operator="equal" showDropDown="false" showErrorMessage="true" showInputMessage="false" sqref="C2:C10 C11:D15" type="list">
      <formula1>TeeList!$A$2:$A$7</formula1>
      <formula2>0</formula2>
    </dataValidation>
    <dataValidation allowBlank="true" operator="equal" showDropDown="false" showErrorMessage="true" showInputMessage="false" sqref="D2:D10" type="list">
      <formula1>TeeList!$B$2:$B$4</formula1>
      <formula2>0</formula2>
    </dataValidation>
    <dataValidation allowBlank="true" operator="equal" showDropDown="false" showErrorMessage="true" showInputMessage="false" sqref="O5" type="list">
      <formula1>"Whole Round,Exclude"</formula1>
      <formula2>0</formula2>
    </dataValidation>
    <dataValidation allowBlank="true" operator="equal" showDropDown="false" showErrorMessage="true" showInputMessage="false" sqref="O7" type="list">
      <formula1>"Half Round,Whole Round,Exclude,"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E7F875-1AC5-4ED9-802B-6781C26077D1}">
            <x14:dataBar minLength="10" maxLength="90" axisPosition="none" gradient="true">
              <x14:cfvo type="num">
                <xm:f>0</xm:f>
              </x14:cfvo>
              <x14:cfvo type="num">
                <xm:f>35</xm:f>
              </x14:cfvo>
              <x14:negativeFillColor rgb="FFFF0000"/>
              <x14:axisColor rgb="FF000000"/>
            </x14:dataBar>
          </x14:cfRule>
          <xm:sqref>M2:M9</xm:sqref>
        </x14:conditionalFormatting>
        <x14:conditionalFormatting xmlns:xm="http://schemas.microsoft.com/office/excel/2006/main">
          <x14:cfRule type="dataBar" id="{691C3B33-CEB0-4B2F-976A-497EBE902CAB}">
            <x14:dataBar minLength="10" maxLength="90" axisPosition="automatic" gradient="true">
              <x14:cfvo type="num">
                <xm:f>0</xm:f>
              </x14:cfvo>
              <x14:cfvo type="num">
                <xm:f>35</xm:f>
              </x14:cfvo>
              <x14:negativeFillColor rgb="FFFF0000"/>
              <x14:axisColor rgb="FF000000"/>
            </x14:dataBar>
          </x14:cfRule>
          <xm:sqref>N2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703125" defaultRowHeight="12.45" zeroHeight="false" outlineLevelRow="0" outlineLevelCol="0"/>
  <cols>
    <col collapsed="false" customWidth="true" hidden="false" outlineLevel="0" max="1" min="1" style="7" width="17.86"/>
    <col collapsed="false" customWidth="true" hidden="false" outlineLevel="0" max="2" min="2" style="7" width="8.53"/>
    <col collapsed="false" customWidth="true" hidden="false" outlineLevel="0" max="3" min="3" style="7" width="7.22"/>
    <col collapsed="false" customWidth="true" hidden="false" outlineLevel="0" max="4" min="4" style="7" width="13.23"/>
    <col collapsed="false" customWidth="true" hidden="false" outlineLevel="0" max="5" min="5" style="7" width="9.08"/>
    <col collapsed="false" customWidth="true" hidden="false" outlineLevel="0" max="6" min="6" style="9" width="7.15"/>
    <col collapsed="false" customWidth="true" hidden="false" outlineLevel="0" max="7" min="7" style="9" width="8.93"/>
    <col collapsed="false" customWidth="true" hidden="false" outlineLevel="0" max="8" min="8" style="9" width="18.61"/>
    <col collapsed="false" customWidth="true" hidden="false" outlineLevel="0" max="9" min="9" style="9" width="16.68"/>
    <col collapsed="false" customWidth="true" hidden="false" outlineLevel="0" max="11" min="11" style="0" width="14.77"/>
  </cols>
  <sheetData>
    <row r="1" customFormat="false" ht="12.45" hidden="false" customHeight="false" outlineLevel="0" collapsed="false">
      <c r="A1" s="10" t="s">
        <v>54</v>
      </c>
      <c r="B1" s="10" t="s">
        <v>55</v>
      </c>
      <c r="C1" s="10" t="s">
        <v>56</v>
      </c>
      <c r="D1" s="10" t="s">
        <v>57</v>
      </c>
      <c r="E1" s="10" t="s">
        <v>58</v>
      </c>
      <c r="F1" s="12" t="s">
        <v>60</v>
      </c>
      <c r="G1" s="12" t="s">
        <v>62</v>
      </c>
      <c r="H1" s="12" t="s">
        <v>82</v>
      </c>
      <c r="I1" s="12" t="s">
        <v>83</v>
      </c>
      <c r="K1" s="0" t="s">
        <v>84</v>
      </c>
    </row>
    <row r="2" customFormat="false" ht="12.45" hidden="false" customHeight="false" outlineLevel="0" collapsed="false">
      <c r="A2" s="10" t="s">
        <v>85</v>
      </c>
      <c r="B2" s="15" t="n">
        <v>40909</v>
      </c>
      <c r="C2" s="10" t="s">
        <v>72</v>
      </c>
      <c r="D2" s="10" t="s">
        <v>78</v>
      </c>
      <c r="E2" s="7" t="n">
        <v>41</v>
      </c>
      <c r="F2" s="9" t="n">
        <f aca="false">IF($D2=TeeList!$B$4,INDEX(CourseRating!$A$1:$J$22,MATCH(CONCATENATE($A2,$C2),CourseRating!$K:$K,0),3),INDEX(CourseRating!$A$1:$J$22,MATCH(CONCATENATE($A2,$C2),CourseRating!$K:$K,0),3)/2)</f>
        <v>30</v>
      </c>
      <c r="G2" s="9" t="str">
        <f aca="false">IF($D2=TeeList!$B$4,INDEX(CourseRating!$A$1:$J$22,MATCH(CONCATENATE($A2,$C2),CourseRating!$K:$K,0),6), IF($D2=TeeList!$B$2,INDEX(CourseRating!$A$1:$J$22,MATCH(CONCATENATE($A2,$C2),CourseRating!$K:$K,0),8),IF($D2=TeeList!$B$3,INDEX(CourseRating!$A$1:$J$22,MATCH(CONCATENATE($A2,$C2),CourseRating!$K:$K,0),10),"NAN")))</f>
        <v>None</v>
      </c>
      <c r="H2" s="9" t="n">
        <f aca="false">SUM($E2-$F2)</f>
        <v>11</v>
      </c>
      <c r="I2" s="9" t="n">
        <f aca="false">AVERAGEIFS($H$2:$H2,$B$2:$B2,"&gt;="&amp;LARGE($B$2:$B2,IF(COUNT($B$2:B2)&lt;3,COUNT($B$2:$B2),3)))</f>
        <v>11</v>
      </c>
      <c r="K2" s="0" t="n">
        <f aca="false">AVERAGEIFS($H$2:$H$13,$B2:$B$13,"&gt;="&amp;LARGE($B2:$B$13,3))</f>
        <v>8</v>
      </c>
    </row>
    <row r="3" customFormat="false" ht="12.45" hidden="false" customHeight="false" outlineLevel="0" collapsed="false">
      <c r="A3" s="10" t="s">
        <v>85</v>
      </c>
      <c r="B3" s="15" t="n">
        <v>41029</v>
      </c>
      <c r="C3" s="10" t="s">
        <v>72</v>
      </c>
      <c r="D3" s="10" t="s">
        <v>78</v>
      </c>
      <c r="E3" s="7" t="n">
        <v>40</v>
      </c>
      <c r="F3" s="9" t="n">
        <f aca="false">IF($D3=TeeList!$B$4,INDEX(CourseRating!$A$1:$J$22,MATCH(CONCATENATE($A3,$C3),CourseRating!$K:$K,0),3),INDEX(CourseRating!$A$1:$J$22,MATCH(CONCATENATE($A3,$C3),CourseRating!$K:$K,0),3)/2)</f>
        <v>30</v>
      </c>
      <c r="G3" s="9" t="str">
        <f aca="false">IF($D3=TeeList!$B$4,INDEX(CourseRating!$A$1:$J$22,MATCH(CONCATENATE($A3,$C3),CourseRating!$K:$K,0),6), IF($D3=TeeList!$B$2,INDEX(CourseRating!$A$1:$J$22,MATCH(CONCATENATE($A3,$C3),CourseRating!$K:$K,0),8),IF($D3=TeeList!$B$3,INDEX(CourseRating!$A$1:$J$22,MATCH(CONCATENATE($A3,$C3),CourseRating!$K:$K,0),10),"NAN")))</f>
        <v>None</v>
      </c>
      <c r="H3" s="9" t="n">
        <f aca="false">SUM($E3-$F3)</f>
        <v>10</v>
      </c>
      <c r="I3" s="9" t="n">
        <f aca="false">AVERAGEIFS($H$2:$H3,$B$2:$B3,"&gt;="&amp;LARGE($B$2:$B3,IF(COUNT($B$2:B3)&lt;3,COUNT($B$2:$B3),3)))</f>
        <v>10.5</v>
      </c>
    </row>
    <row r="4" customFormat="false" ht="12.45" hidden="false" customHeight="false" outlineLevel="0" collapsed="false">
      <c r="A4" s="10" t="s">
        <v>85</v>
      </c>
      <c r="B4" s="15" t="n">
        <v>41051</v>
      </c>
      <c r="C4" s="10" t="s">
        <v>72</v>
      </c>
      <c r="D4" s="10" t="s">
        <v>78</v>
      </c>
      <c r="E4" s="7" t="n">
        <v>44</v>
      </c>
      <c r="F4" s="9" t="n">
        <f aca="false">IF($D4=TeeList!$B$4,INDEX(CourseRating!$A$1:$J$22,MATCH(CONCATENATE($A4,$C4),CourseRating!$K:$K,0),3),INDEX(CourseRating!$A$1:$J$22,MATCH(CONCATENATE($A4,$C4),CourseRating!$K:$K,0),3)/2)</f>
        <v>30</v>
      </c>
      <c r="G4" s="9" t="str">
        <f aca="false">IF($D4=TeeList!$B$4,INDEX(CourseRating!$A$1:$J$22,MATCH(CONCATENATE($A4,$C4),CourseRating!$K:$K,0),6), IF($D4=TeeList!$B$2,INDEX(CourseRating!$A$1:$J$22,MATCH(CONCATENATE($A4,$C4),CourseRating!$K:$K,0),8),IF($D4=TeeList!$B$3,INDEX(CourseRating!$A$1:$J$22,MATCH(CONCATENATE($A4,$C4),CourseRating!$K:$K,0),10),"NAN")))</f>
        <v>None</v>
      </c>
      <c r="H4" s="9" t="n">
        <f aca="false">SUM($E4-$F4)</f>
        <v>14</v>
      </c>
      <c r="I4" s="9" t="n">
        <f aca="false">AVERAGEIFS($H$2:$H4,$B$2:$B4,"&gt;="&amp;LARGE($B$2:$B4,IF(COUNT($B$2:B4)&lt;3,COUNT($B$2:$B4),3)))</f>
        <v>11.6666666666667</v>
      </c>
    </row>
    <row r="5" customFormat="false" ht="12.45" hidden="false" customHeight="false" outlineLevel="0" collapsed="false">
      <c r="A5" s="10" t="s">
        <v>85</v>
      </c>
      <c r="B5" s="15" t="n">
        <v>41053</v>
      </c>
      <c r="C5" s="10" t="s">
        <v>72</v>
      </c>
      <c r="D5" s="10" t="s">
        <v>78</v>
      </c>
      <c r="E5" s="7" t="n">
        <v>42</v>
      </c>
      <c r="F5" s="9" t="n">
        <f aca="false">IF($D5=TeeList!$B$4,INDEX(CourseRating!$A$1:$J$22,MATCH(CONCATENATE($A5,$C5),CourseRating!$K:$K,0),3),INDEX(CourseRating!$A$1:$J$22,MATCH(CONCATENATE($A5,$C5),CourseRating!$K:$K,0),3)/2)</f>
        <v>30</v>
      </c>
      <c r="G5" s="9" t="str">
        <f aca="false">IF($D5=TeeList!$B$4,INDEX(CourseRating!$A$1:$J$22,MATCH(CONCATENATE($A5,$C5),CourseRating!$K:$K,0),6), IF($D5=TeeList!$B$2,INDEX(CourseRating!$A$1:$J$22,MATCH(CONCATENATE($A5,$C5),CourseRating!$K:$K,0),8),IF($D5=TeeList!$B$3,INDEX(CourseRating!$A$1:$J$22,MATCH(CONCATENATE($A5,$C5),CourseRating!$K:$K,0),10),"NAN")))</f>
        <v>None</v>
      </c>
      <c r="H5" s="9" t="n">
        <f aca="false">SUM($E5-$F5)</f>
        <v>12</v>
      </c>
      <c r="I5" s="9" t="n">
        <f aca="false">AVERAGEIFS($H$2:$H5,$B$2:$B5,"&gt;="&amp;LARGE($B$2:$B5,IF(COUNT($B$2:B5)&lt;3,COUNT($B$2:$B5),3)))</f>
        <v>12</v>
      </c>
    </row>
    <row r="6" customFormat="false" ht="12.45" hidden="false" customHeight="false" outlineLevel="0" collapsed="false">
      <c r="A6" s="10" t="s">
        <v>85</v>
      </c>
      <c r="B6" s="15" t="n">
        <v>41064</v>
      </c>
      <c r="C6" s="10" t="s">
        <v>72</v>
      </c>
      <c r="D6" s="10" t="s">
        <v>78</v>
      </c>
      <c r="E6" s="7" t="n">
        <v>37</v>
      </c>
      <c r="F6" s="9" t="n">
        <f aca="false">IF($D6=TeeList!$B$4,INDEX(CourseRating!$A$1:$J$22,MATCH(CONCATENATE($A6,$C6),CourseRating!$K:$K,0),3),INDEX(CourseRating!$A$1:$J$22,MATCH(CONCATENATE($A6,$C6),CourseRating!$K:$K,0),3)/2)</f>
        <v>30</v>
      </c>
      <c r="G6" s="9" t="str">
        <f aca="false">IF($D6=TeeList!$B$4,INDEX(CourseRating!$A$1:$J$22,MATCH(CONCATENATE($A6,$C6),CourseRating!$K:$K,0),6), IF($D6=TeeList!$B$2,INDEX(CourseRating!$A$1:$J$22,MATCH(CONCATENATE($A6,$C6),CourseRating!$K:$K,0),8),IF($D6=TeeList!$B$3,INDEX(CourseRating!$A$1:$J$22,MATCH(CONCATENATE($A6,$C6),CourseRating!$K:$K,0),10),"NAN")))</f>
        <v>None</v>
      </c>
      <c r="H6" s="9" t="n">
        <f aca="false">SUM($E6-$F6)</f>
        <v>7</v>
      </c>
      <c r="I6" s="9" t="n">
        <f aca="false">AVERAGEIFS($H$2:$H6,$B$2:$B6,"&gt;="&amp;LARGE($B$2:$B6,IF(COUNT($B$2:B6)&lt;3,COUNT($B$2:$B6),3)))</f>
        <v>11</v>
      </c>
      <c r="K6" s="23"/>
    </row>
    <row r="7" customFormat="false" ht="12.45" hidden="false" customHeight="false" outlineLevel="0" collapsed="false">
      <c r="A7" s="10" t="s">
        <v>85</v>
      </c>
      <c r="B7" s="15" t="n">
        <v>41066</v>
      </c>
      <c r="C7" s="10" t="s">
        <v>72</v>
      </c>
      <c r="D7" s="10" t="s">
        <v>78</v>
      </c>
      <c r="E7" s="7" t="n">
        <v>41</v>
      </c>
      <c r="F7" s="9" t="n">
        <f aca="false">IF($D7=TeeList!$B$4,INDEX(CourseRating!$A$1:$J$22,MATCH(CONCATENATE($A7,$C7),CourseRating!$K:$K,0),3),INDEX(CourseRating!$A$1:$J$22,MATCH(CONCATENATE($A7,$C7),CourseRating!$K:$K,0),3)/2)</f>
        <v>30</v>
      </c>
      <c r="G7" s="9" t="str">
        <f aca="false">IF($D7=TeeList!$B$4,INDEX(CourseRating!$A$1:$J$22,MATCH(CONCATENATE($A7,$C7),CourseRating!$K:$K,0),6), IF($D7=TeeList!$B$2,INDEX(CourseRating!$A$1:$J$22,MATCH(CONCATENATE($A7,$C7),CourseRating!$K:$K,0),8),IF($D7=TeeList!$B$3,INDEX(CourseRating!$A$1:$J$22,MATCH(CONCATENATE($A7,$C7),CourseRating!$K:$K,0),10),"NAN")))</f>
        <v>None</v>
      </c>
      <c r="H7" s="9" t="n">
        <f aca="false">SUM($E7-$F7)</f>
        <v>11</v>
      </c>
      <c r="I7" s="9" t="n">
        <f aca="false">AVERAGEIFS($H$2:$H7,$B$2:$B7,"&gt;="&amp;LARGE($B$2:$B7,IF(COUNT($B$2:B7)&lt;3,COUNT($B$2:$B7),3)))</f>
        <v>10</v>
      </c>
    </row>
    <row r="8" customFormat="false" ht="12.45" hidden="false" customHeight="false" outlineLevel="0" collapsed="false">
      <c r="A8" s="10" t="s">
        <v>85</v>
      </c>
      <c r="B8" s="15" t="n">
        <v>41072</v>
      </c>
      <c r="C8" s="10" t="s">
        <v>72</v>
      </c>
      <c r="D8" s="10" t="s">
        <v>78</v>
      </c>
      <c r="E8" s="7" t="n">
        <v>40</v>
      </c>
      <c r="F8" s="9" t="n">
        <f aca="false">IF($D8=TeeList!$B$4,INDEX(CourseRating!$A$1:$J$22,MATCH(CONCATENATE($A8,$C8),CourseRating!$K:$K,0),3),INDEX(CourseRating!$A$1:$J$22,MATCH(CONCATENATE($A8,$C8),CourseRating!$K:$K,0),3)/2)</f>
        <v>30</v>
      </c>
      <c r="G8" s="9" t="str">
        <f aca="false">IF($D8=TeeList!$B$4,INDEX(CourseRating!$A$1:$J$22,MATCH(CONCATENATE($A8,$C8),CourseRating!$K:$K,0),6), IF($D8=TeeList!$B$2,INDEX(CourseRating!$A$1:$J$22,MATCH(CONCATENATE($A8,$C8),CourseRating!$K:$K,0),8),IF($D8=TeeList!$B$3,INDEX(CourseRating!$A$1:$J$22,MATCH(CONCATENATE($A8,$C8),CourseRating!$K:$K,0),10),"NAN")))</f>
        <v>None</v>
      </c>
      <c r="H8" s="9" t="n">
        <f aca="false">SUM($E8-$F8)</f>
        <v>10</v>
      </c>
      <c r="I8" s="9" t="n">
        <f aca="false">AVERAGEIFS($H$2:$H8,$B$2:$B8,"&gt;="&amp;LARGE($B$2:$B8,IF(COUNT($B$2:B8)&lt;3,COUNT($B$2:$B8),3)))</f>
        <v>9.33333333333333</v>
      </c>
    </row>
    <row r="9" customFormat="false" ht="12.45" hidden="false" customHeight="false" outlineLevel="0" collapsed="false">
      <c r="A9" s="10" t="s">
        <v>85</v>
      </c>
      <c r="B9" s="15" t="n">
        <v>41074</v>
      </c>
      <c r="C9" s="10" t="s">
        <v>72</v>
      </c>
      <c r="D9" s="10" t="s">
        <v>78</v>
      </c>
      <c r="E9" s="7" t="n">
        <v>41</v>
      </c>
      <c r="F9" s="9" t="n">
        <f aca="false">IF($D9=TeeList!$B$4,INDEX(CourseRating!$A$1:$J$22,MATCH(CONCATENATE($A9,$C9),CourseRating!$K:$K,0),3),INDEX(CourseRating!$A$1:$J$22,MATCH(CONCATENATE($A9,$C9),CourseRating!$K:$K,0),3)/2)</f>
        <v>30</v>
      </c>
      <c r="G9" s="9" t="str">
        <f aca="false">IF($D9=TeeList!$B$4,INDEX(CourseRating!$A$1:$J$22,MATCH(CONCATENATE($A9,$C9),CourseRating!$K:$K,0),6), IF($D9=TeeList!$B$2,INDEX(CourseRating!$A$1:$J$22,MATCH(CONCATENATE($A9,$C9),CourseRating!$K:$K,0),8),IF($D9=TeeList!$B$3,INDEX(CourseRating!$A$1:$J$22,MATCH(CONCATENATE($A9,$C9),CourseRating!$K:$K,0),10),"NAN")))</f>
        <v>None</v>
      </c>
      <c r="H9" s="9" t="n">
        <f aca="false">SUM($E9-$F9)</f>
        <v>11</v>
      </c>
      <c r="I9" s="9" t="n">
        <f aca="false">AVERAGEIFS($H$2:$H9,$B$2:$B9,"&gt;="&amp;LARGE($B$2:$B9,IF(COUNT($B$2:B9)&lt;3,COUNT($B$2:$B9),3)))</f>
        <v>10.6666666666667</v>
      </c>
    </row>
    <row r="10" customFormat="false" ht="12.45" hidden="false" customHeight="false" outlineLevel="0" collapsed="false">
      <c r="A10" s="10" t="s">
        <v>85</v>
      </c>
      <c r="B10" s="15" t="n">
        <v>41078</v>
      </c>
      <c r="C10" s="10" t="s">
        <v>72</v>
      </c>
      <c r="D10" s="10" t="s">
        <v>78</v>
      </c>
      <c r="E10" s="7" t="n">
        <v>39</v>
      </c>
      <c r="F10" s="9" t="n">
        <f aca="false">IF($D10=TeeList!$B$4,INDEX(CourseRating!$A$1:$J$22,MATCH(CONCATENATE($A10,$C10),CourseRating!$K:$K,0),3),INDEX(CourseRating!$A$1:$J$22,MATCH(CONCATENATE($A10,$C10),CourseRating!$K:$K,0),3)/2)</f>
        <v>30</v>
      </c>
      <c r="G10" s="9" t="str">
        <f aca="false">IF($D10=TeeList!$B$4,INDEX(CourseRating!$A$1:$J$22,MATCH(CONCATENATE($A10,$C10),CourseRating!$K:$K,0),6), IF($D10=TeeList!$B$2,INDEX(CourseRating!$A$1:$J$22,MATCH(CONCATENATE($A10,$C10),CourseRating!$K:$K,0),8),IF($D10=TeeList!$B$3,INDEX(CourseRating!$A$1:$J$22,MATCH(CONCATENATE($A10,$C10),CourseRating!$K:$K,0),10),"NAN")))</f>
        <v>None</v>
      </c>
      <c r="H10" s="9" t="n">
        <f aca="false">SUM($E10-$F10)</f>
        <v>9</v>
      </c>
      <c r="I10" s="9" t="n">
        <f aca="false">AVERAGEIFS($H$2:$H10,$B$2:$B10,"&gt;="&amp;LARGE($B$2:$B10,IF(COUNT($B$2:B10)&lt;3,COUNT($B$2:$B10),3)))</f>
        <v>10</v>
      </c>
    </row>
    <row r="11" customFormat="false" ht="12.45" hidden="false" customHeight="false" outlineLevel="0" collapsed="false">
      <c r="A11" s="10" t="s">
        <v>85</v>
      </c>
      <c r="B11" s="15" t="n">
        <v>41087</v>
      </c>
      <c r="C11" s="10" t="s">
        <v>72</v>
      </c>
      <c r="D11" s="10" t="s">
        <v>78</v>
      </c>
      <c r="E11" s="7" t="n">
        <v>38</v>
      </c>
      <c r="F11" s="9" t="n">
        <f aca="false">IF($D11=TeeList!$B$4,INDEX(CourseRating!$A$1:$J$22,MATCH(CONCATENATE($A11,$C11),CourseRating!$K:$K,0),3),INDEX(CourseRating!$A$1:$J$22,MATCH(CONCATENATE($A11,$C11),CourseRating!$K:$K,0),3)/2)</f>
        <v>30</v>
      </c>
      <c r="G11" s="9" t="str">
        <f aca="false">IF($D11=TeeList!$B$4,INDEX(CourseRating!$A$1:$J$22,MATCH(CONCATENATE($A11,$C11),CourseRating!$K:$K,0),6), IF($D11=TeeList!$B$2,INDEX(CourseRating!$A$1:$J$22,MATCH(CONCATENATE($A11,$C11),CourseRating!$K:$K,0),8),IF($D11=TeeList!$B$3,INDEX(CourseRating!$A$1:$J$22,MATCH(CONCATENATE($A11,$C11),CourseRating!$K:$K,0),10),"NAN")))</f>
        <v>None</v>
      </c>
      <c r="H11" s="9" t="n">
        <f aca="false">SUM($E11-$F11)</f>
        <v>8</v>
      </c>
      <c r="I11" s="9" t="n">
        <f aca="false">AVERAGEIFS($H$2:$H11,$B$2:$B11,"&gt;="&amp;LARGE($B$2:$B11,IF(COUNT($B$2:B11)&lt;3,COUNT($B$2:$B11),3)))</f>
        <v>9.33333333333333</v>
      </c>
    </row>
    <row r="12" customFormat="false" ht="12.45" hidden="false" customHeight="false" outlineLevel="0" collapsed="false">
      <c r="A12" s="10" t="s">
        <v>85</v>
      </c>
      <c r="B12" s="15" t="n">
        <v>41730</v>
      </c>
      <c r="C12" s="10" t="s">
        <v>72</v>
      </c>
      <c r="D12" s="10" t="s">
        <v>78</v>
      </c>
      <c r="E12" s="7" t="n">
        <v>37</v>
      </c>
      <c r="F12" s="9" t="n">
        <f aca="false">IF($D12=TeeList!$B$4,INDEX(CourseRating!$A$1:$J$22,MATCH(CONCATENATE($A12,$C12),CourseRating!$K:$K,0),3),INDEX(CourseRating!$A$1:$J$22,MATCH(CONCATENATE($A12,$C12),CourseRating!$K:$K,0),3)/2)</f>
        <v>30</v>
      </c>
      <c r="G12" s="9" t="str">
        <f aca="false">IF($D12=TeeList!$B$4,INDEX(CourseRating!$A$1:$J$22,MATCH(CONCATENATE($A12,$C12),CourseRating!$K:$K,0),6), IF($D12=TeeList!$B$2,INDEX(CourseRating!$A$1:$J$22,MATCH(CONCATENATE($A12,$C12),CourseRating!$K:$K,0),8),IF($D12=TeeList!$B$3,INDEX(CourseRating!$A$1:$J$22,MATCH(CONCATENATE($A12,$C12),CourseRating!$K:$K,0),10),"NAN")))</f>
        <v>None</v>
      </c>
      <c r="H12" s="9" t="n">
        <f aca="false">SUM($E12-$F12)</f>
        <v>7</v>
      </c>
      <c r="I12" s="9" t="n">
        <f aca="false">AVERAGEIFS($H$2:$H12,$B$2:$B12,"&gt;="&amp;LARGE($B$2:$B12,IF(COUNT($B$2:B12)&lt;3,COUNT($B$2:$B12),3)))</f>
        <v>8</v>
      </c>
    </row>
    <row r="13" customFormat="false" ht="12.45" hidden="false" customHeight="false" outlineLevel="0" collapsed="false">
      <c r="A13" s="24"/>
      <c r="B13" s="20"/>
      <c r="C13" s="21"/>
      <c r="D13" s="21"/>
      <c r="E13" s="21"/>
      <c r="F13" s="21"/>
      <c r="G13" s="21"/>
      <c r="H13" s="21"/>
      <c r="I13" s="21"/>
    </row>
    <row r="14" customFormat="false" ht="12.45" hidden="false" customHeight="false" outlineLevel="0" collapsed="false">
      <c r="A14" s="7" t="s">
        <v>86</v>
      </c>
      <c r="C14" s="10"/>
      <c r="D14" s="10"/>
      <c r="F14" s="9" t="n">
        <f aca="false">IF($D14=TeeList!$B$4,INDEX(CourseRating!$A$1:$J$22,MATCH(CONCATENATE($A14,$C14),CourseRating!$K:$K,0),3),INDEX(CourseRating!$A$1:$J$22,MATCH(CONCATENATE($A14,$C14),CourseRating!$K:$K,0),3)/2)</f>
        <v>0</v>
      </c>
      <c r="G14" s="9" t="str">
        <f aca="false">IF($D14=TeeList!$B$4,INDEX(CourseRating!$A$1:$J$22,MATCH(CONCATENATE($A14,$C14),CourseRating!$K:$K,0),6), IF($D14=TeeList!$B$2,INDEX(CourseRating!$A$1:$J$22,MATCH(CONCATENATE($A14,$C14),CourseRating!$K:$K,0),8),IF($D14=TeeList!$B$3,INDEX(CourseRating!$A$1:$J$22,MATCH(CONCATENATE($A14,$C14),CourseRating!$K:$K,0),10),"NAN")))</f>
        <v>NAN</v>
      </c>
      <c r="H14" s="9" t="e">
        <f aca="false">IF($G14="None",SUM($E14-$F14),SUM(((ABS($E14-$F14)*CourseRating!$L$2)/$G14)))</f>
        <v>#VALUE!</v>
      </c>
    </row>
    <row r="15" customFormat="false" ht="12.45" hidden="false" customHeight="false" outlineLevel="0" collapsed="false">
      <c r="C15" s="10"/>
      <c r="D15" s="10"/>
    </row>
    <row r="16" customFormat="false" ht="12.45" hidden="false" customHeight="false" outlineLevel="0" collapsed="false">
      <c r="C16" s="10"/>
      <c r="D16" s="10"/>
    </row>
    <row r="17" customFormat="false" ht="12.45" hidden="false" customHeight="false" outlineLevel="0" collapsed="false">
      <c r="C17" s="10"/>
      <c r="D17" s="10"/>
    </row>
    <row r="18" customFormat="false" ht="12.45" hidden="false" customHeight="false" outlineLevel="0" collapsed="false">
      <c r="C18" s="10"/>
      <c r="D18" s="10"/>
    </row>
  </sheetData>
  <autoFilter ref="A1:I14"/>
  <dataValidations count="3">
    <dataValidation allowBlank="true" operator="equal" showDropDown="false" showErrorMessage="true" showInputMessage="false" sqref="A2:A13" type="list">
      <formula1>CourseList!$A$2:$A$13</formula1>
      <formula2>0</formula2>
    </dataValidation>
    <dataValidation allowBlank="true" operator="equal" showDropDown="false" showErrorMessage="true" showInputMessage="false" sqref="C2:C13 C14:D18" type="list">
      <formula1>TeeList!$A$2:$A$7</formula1>
      <formula2>0</formula2>
    </dataValidation>
    <dataValidation allowBlank="true" operator="equal" showDropDown="false" showErrorMessage="true" showInputMessage="false" sqref="D2:D13" type="list">
      <formula1>TeeList!$B$2:$B$4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ColWidth="11.5703125" defaultRowHeight="12.45" zeroHeight="false" outlineLevelRow="0" outlineLevelCol="0"/>
  <cols>
    <col collapsed="false" customWidth="true" hidden="false" outlineLevel="0" max="1" min="1" style="0" width="19.77"/>
    <col collapsed="false" customWidth="true" hidden="false" outlineLevel="0" max="2" min="2" style="0" width="12.84"/>
    <col collapsed="false" customWidth="true" hidden="false" outlineLevel="0" max="4" min="4" style="0" width="16.77"/>
    <col collapsed="false" customWidth="true" hidden="false" outlineLevel="0" max="11" min="11" style="0" width="31.01"/>
  </cols>
  <sheetData>
    <row r="1" customFormat="false" ht="12.45" hidden="false" customHeight="false" outlineLevel="0" collapsed="false">
      <c r="A1" s="25" t="s">
        <v>87</v>
      </c>
      <c r="B1" s="25" t="s">
        <v>56</v>
      </c>
      <c r="C1" s="25" t="s">
        <v>60</v>
      </c>
      <c r="D1" s="25" t="s">
        <v>88</v>
      </c>
      <c r="E1" s="25" t="s">
        <v>89</v>
      </c>
      <c r="F1" s="25" t="s">
        <v>90</v>
      </c>
      <c r="G1" s="25" t="s">
        <v>91</v>
      </c>
      <c r="H1" s="25" t="s">
        <v>92</v>
      </c>
      <c r="I1" s="25" t="s">
        <v>93</v>
      </c>
      <c r="J1" s="25" t="s">
        <v>94</v>
      </c>
      <c r="K1" s="25" t="s">
        <v>95</v>
      </c>
      <c r="L1" s="3" t="s">
        <v>96</v>
      </c>
    </row>
    <row r="2" customFormat="false" ht="12.45" hidden="false" customHeight="false" outlineLevel="0" collapsed="false">
      <c r="A2" s="26" t="s">
        <v>74</v>
      </c>
      <c r="B2" s="26" t="s">
        <v>72</v>
      </c>
      <c r="C2" s="26" t="n">
        <v>72</v>
      </c>
      <c r="D2" s="26" t="n">
        <v>69.7</v>
      </c>
      <c r="E2" s="26" t="n">
        <v>94.9</v>
      </c>
      <c r="F2" s="26" t="n">
        <v>136</v>
      </c>
      <c r="G2" s="26" t="n">
        <v>35.1</v>
      </c>
      <c r="H2" s="26" t="n">
        <v>135</v>
      </c>
      <c r="I2" s="26" t="n">
        <v>34.6</v>
      </c>
      <c r="J2" s="26" t="n">
        <v>137</v>
      </c>
      <c r="K2" s="9" t="str">
        <f aca="false">CONCATENATE($A2,$B2)</f>
        <v>BransfordWhite</v>
      </c>
      <c r="L2" s="0" t="n">
        <v>113</v>
      </c>
    </row>
    <row r="3" customFormat="false" ht="12.45" hidden="false" customHeight="false" outlineLevel="0" collapsed="false">
      <c r="A3" s="26" t="s">
        <v>74</v>
      </c>
      <c r="B3" s="26" t="s">
        <v>97</v>
      </c>
      <c r="C3" s="26" t="n">
        <v>72</v>
      </c>
      <c r="D3" s="26" t="n">
        <v>70.4</v>
      </c>
      <c r="E3" s="26" t="n">
        <v>96.3</v>
      </c>
      <c r="F3" s="26" t="n">
        <v>140</v>
      </c>
      <c r="G3" s="26" t="n">
        <v>35.2</v>
      </c>
      <c r="H3" s="26" t="n">
        <v>136</v>
      </c>
      <c r="I3" s="26" t="n">
        <v>35.2</v>
      </c>
      <c r="J3" s="26" t="n">
        <v>143</v>
      </c>
      <c r="K3" s="9" t="str">
        <f aca="false">CONCATENATE($A3,$B3)</f>
        <v>BransfordBlue</v>
      </c>
    </row>
    <row r="4" customFormat="false" ht="12.45" hidden="false" customHeight="false" outlineLevel="0" collapsed="false">
      <c r="A4" s="26" t="s">
        <v>74</v>
      </c>
      <c r="B4" s="26" t="s">
        <v>75</v>
      </c>
      <c r="C4" s="26" t="n">
        <v>72</v>
      </c>
      <c r="D4" s="26" t="n">
        <v>68.6</v>
      </c>
      <c r="E4" s="26" t="n">
        <v>93</v>
      </c>
      <c r="F4" s="26" t="n">
        <v>131</v>
      </c>
      <c r="G4" s="26" t="n">
        <v>34.4</v>
      </c>
      <c r="H4" s="26" t="n">
        <v>131</v>
      </c>
      <c r="I4" s="26" t="n">
        <v>34.2</v>
      </c>
      <c r="J4" s="26" t="n">
        <v>131</v>
      </c>
      <c r="K4" s="9" t="str">
        <f aca="false">CONCATENATE($A4,$B4)</f>
        <v>BransfordYellow</v>
      </c>
    </row>
    <row r="5" customFormat="false" ht="12.45" hidden="false" customHeight="false" outlineLevel="0" collapsed="false">
      <c r="A5" s="26" t="s">
        <v>74</v>
      </c>
      <c r="B5" s="26" t="s">
        <v>98</v>
      </c>
      <c r="C5" s="26" t="n">
        <v>72</v>
      </c>
      <c r="D5" s="26" t="n">
        <v>71.5</v>
      </c>
      <c r="E5" s="26" t="n">
        <v>103.1</v>
      </c>
      <c r="F5" s="26" t="n">
        <v>134</v>
      </c>
      <c r="G5" s="26" t="n">
        <v>35.6</v>
      </c>
      <c r="H5" s="26" t="n">
        <v>131</v>
      </c>
      <c r="I5" s="26" t="n">
        <v>35.9</v>
      </c>
      <c r="J5" s="26" t="n">
        <v>137</v>
      </c>
      <c r="K5" s="9" t="str">
        <f aca="false">CONCATENATE($A5,$B5)</f>
        <v>BransfordRed – Female</v>
      </c>
    </row>
    <row r="6" customFormat="false" ht="12.45" hidden="false" customHeight="false" outlineLevel="0" collapsed="false">
      <c r="A6" s="26" t="s">
        <v>76</v>
      </c>
      <c r="B6" s="26" t="s">
        <v>72</v>
      </c>
      <c r="C6" s="26" t="n">
        <v>69</v>
      </c>
      <c r="D6" s="26" t="n">
        <v>68.6</v>
      </c>
      <c r="E6" s="26" t="n">
        <v>90.2</v>
      </c>
      <c r="F6" s="26" t="n">
        <v>116</v>
      </c>
      <c r="G6" s="26" t="n">
        <v>34.8</v>
      </c>
      <c r="H6" s="26" t="n">
        <v>117</v>
      </c>
      <c r="I6" s="26" t="n">
        <v>33.8</v>
      </c>
      <c r="J6" s="26" t="n">
        <v>115</v>
      </c>
      <c r="K6" s="9" t="str">
        <f aca="false">CONCATENATE($A6,$B6)</f>
        <v>Lickey HillsWhite</v>
      </c>
    </row>
    <row r="7" customFormat="false" ht="12.45" hidden="false" customHeight="false" outlineLevel="0" collapsed="false">
      <c r="A7" s="26" t="s">
        <v>76</v>
      </c>
      <c r="B7" s="26" t="s">
        <v>75</v>
      </c>
      <c r="C7" s="26" t="n">
        <v>68</v>
      </c>
      <c r="D7" s="26" t="n">
        <v>67</v>
      </c>
      <c r="E7" s="26" t="n">
        <v>88.1</v>
      </c>
      <c r="F7" s="26" t="n">
        <v>114</v>
      </c>
      <c r="G7" s="26" t="n">
        <v>33.9</v>
      </c>
      <c r="H7" s="26" t="n">
        <v>116</v>
      </c>
      <c r="I7" s="26" t="n">
        <v>33.1</v>
      </c>
      <c r="J7" s="26" t="n">
        <v>111</v>
      </c>
      <c r="K7" s="9" t="str">
        <f aca="false">CONCATENATE($A7,$B7)</f>
        <v>Lickey HillsYellow</v>
      </c>
    </row>
    <row r="8" customFormat="false" ht="12.45" hidden="false" customHeight="false" outlineLevel="0" collapsed="false">
      <c r="A8" s="26" t="s">
        <v>76</v>
      </c>
      <c r="B8" s="26" t="s">
        <v>99</v>
      </c>
      <c r="C8" s="26" t="n">
        <v>70</v>
      </c>
      <c r="D8" s="26" t="n">
        <v>69</v>
      </c>
      <c r="E8" s="26" t="n">
        <v>95.7</v>
      </c>
      <c r="F8" s="26" t="n">
        <v>113</v>
      </c>
      <c r="G8" s="26" t="n">
        <v>35.2</v>
      </c>
      <c r="H8" s="26" t="n">
        <v>116</v>
      </c>
      <c r="I8" s="26" t="n">
        <v>33.8</v>
      </c>
      <c r="J8" s="26" t="n">
        <v>110</v>
      </c>
      <c r="K8" s="9" t="str">
        <f aca="false">CONCATENATE($A8,$B8)</f>
        <v>Lickey HillsRed</v>
      </c>
    </row>
    <row r="9" customFormat="false" ht="12.45" hidden="false" customHeight="false" outlineLevel="0" collapsed="false">
      <c r="A9" s="26" t="s">
        <v>71</v>
      </c>
      <c r="B9" s="26" t="s">
        <v>72</v>
      </c>
      <c r="C9" s="26" t="n">
        <v>72</v>
      </c>
      <c r="D9" s="26" t="n">
        <v>74</v>
      </c>
      <c r="E9" s="26" t="n">
        <v>98.5</v>
      </c>
      <c r="F9" s="26" t="n">
        <v>132</v>
      </c>
      <c r="G9" s="26" t="n">
        <v>37</v>
      </c>
      <c r="H9" s="26" t="n">
        <v>125</v>
      </c>
      <c r="I9" s="26" t="n">
        <v>37</v>
      </c>
      <c r="J9" s="26" t="n">
        <v>139</v>
      </c>
      <c r="K9" s="9" t="str">
        <f aca="false">CONCATENATE($A9,$B9)</f>
        <v>Morley HayesWhite</v>
      </c>
    </row>
    <row r="10" customFormat="false" ht="12.45" hidden="false" customHeight="false" outlineLevel="0" collapsed="false">
      <c r="A10" s="26" t="s">
        <v>71</v>
      </c>
      <c r="B10" s="26" t="s">
        <v>97</v>
      </c>
      <c r="C10" s="26" t="n">
        <v>72</v>
      </c>
      <c r="D10" s="26" t="n">
        <v>74.8</v>
      </c>
      <c r="E10" s="26" t="n">
        <v>99.2</v>
      </c>
      <c r="F10" s="26" t="n">
        <v>132</v>
      </c>
      <c r="G10" s="26" t="n">
        <v>37.1</v>
      </c>
      <c r="H10" s="26" t="n">
        <v>126</v>
      </c>
      <c r="I10" s="26" t="n">
        <v>37.7</v>
      </c>
      <c r="J10" s="26" t="n">
        <v>137</v>
      </c>
      <c r="K10" s="9" t="str">
        <f aca="false">CONCATENATE($A10,$B10)</f>
        <v>Morley HayesBlue</v>
      </c>
    </row>
    <row r="11" customFormat="false" ht="12.45" hidden="false" customHeight="false" outlineLevel="0" collapsed="false">
      <c r="A11" s="26" t="s">
        <v>71</v>
      </c>
      <c r="B11" s="26" t="s">
        <v>75</v>
      </c>
      <c r="C11" s="26" t="n">
        <v>72</v>
      </c>
      <c r="D11" s="26" t="n">
        <v>72.4</v>
      </c>
      <c r="E11" s="26" t="n">
        <v>96.3</v>
      </c>
      <c r="F11" s="26" t="n">
        <v>129</v>
      </c>
      <c r="G11" s="26" t="n">
        <v>36.1</v>
      </c>
      <c r="H11" s="26" t="n">
        <v>121</v>
      </c>
      <c r="I11" s="26" t="n">
        <v>36.3</v>
      </c>
      <c r="J11" s="26" t="n">
        <v>137</v>
      </c>
      <c r="K11" s="9" t="str">
        <f aca="false">CONCATENATE($A11,$B11)</f>
        <v>Morley HayesYellow</v>
      </c>
    </row>
    <row r="12" customFormat="false" ht="12.45" hidden="false" customHeight="false" outlineLevel="0" collapsed="false">
      <c r="A12" s="26" t="s">
        <v>71</v>
      </c>
      <c r="B12" s="26" t="s">
        <v>98</v>
      </c>
      <c r="C12" s="26" t="n">
        <v>72</v>
      </c>
      <c r="D12" s="26" t="n">
        <v>74.8</v>
      </c>
      <c r="E12" s="26" t="n">
        <v>106</v>
      </c>
      <c r="F12" s="26" t="n">
        <v>133</v>
      </c>
      <c r="G12" s="26" t="n">
        <v>37.3</v>
      </c>
      <c r="H12" s="26" t="n">
        <v>129</v>
      </c>
      <c r="I12" s="26" t="n">
        <v>37.5</v>
      </c>
      <c r="J12" s="26" t="n">
        <v>136</v>
      </c>
      <c r="K12" s="9" t="str">
        <f aca="false">CONCATENATE($A12,$B12)</f>
        <v>Morley HayesRed – Female</v>
      </c>
    </row>
    <row r="13" customFormat="false" ht="12.45" hidden="false" customHeight="false" outlineLevel="0" collapsed="false">
      <c r="A13" s="26" t="s">
        <v>77</v>
      </c>
      <c r="B13" s="26" t="s">
        <v>98</v>
      </c>
      <c r="C13" s="26" t="n">
        <v>66</v>
      </c>
      <c r="D13" s="26" t="n">
        <v>65</v>
      </c>
      <c r="E13" s="26" t="n">
        <v>94.6</v>
      </c>
      <c r="F13" s="26" t="n">
        <v>126</v>
      </c>
      <c r="G13" s="26" t="n">
        <v>32.5</v>
      </c>
      <c r="H13" s="26" t="n">
        <v>126</v>
      </c>
      <c r="I13" s="26" t="n">
        <v>32.5</v>
      </c>
      <c r="J13" s="26" t="n">
        <v>126</v>
      </c>
      <c r="K13" s="9" t="str">
        <f aca="false">CONCATENATE($A13,$B13)</f>
        <v>Harborne Church FarmRed – Female</v>
      </c>
    </row>
    <row r="14" customFormat="false" ht="12.45" hidden="false" customHeight="false" outlineLevel="0" collapsed="false">
      <c r="A14" s="26" t="s">
        <v>77</v>
      </c>
      <c r="B14" s="26" t="s">
        <v>100</v>
      </c>
      <c r="C14" s="26" t="n">
        <v>66</v>
      </c>
      <c r="D14" s="26" t="n">
        <v>62</v>
      </c>
      <c r="E14" s="26" t="n">
        <v>81.8</v>
      </c>
      <c r="F14" s="26" t="n">
        <v>107</v>
      </c>
      <c r="G14" s="26" t="n">
        <v>31</v>
      </c>
      <c r="H14" s="26" t="n">
        <v>107</v>
      </c>
      <c r="I14" s="26" t="n">
        <v>31</v>
      </c>
      <c r="J14" s="26" t="n">
        <v>107</v>
      </c>
      <c r="K14" s="9" t="str">
        <f aca="false">CONCATENATE($A14,$B14)</f>
        <v>Harborne Church FarmRed – Male</v>
      </c>
    </row>
    <row r="15" customFormat="false" ht="12.45" hidden="false" customHeight="false" outlineLevel="0" collapsed="false">
      <c r="A15" s="26" t="s">
        <v>77</v>
      </c>
      <c r="B15" s="26" t="s">
        <v>72</v>
      </c>
      <c r="C15" s="26" t="n">
        <v>66</v>
      </c>
      <c r="D15" s="26" t="n">
        <v>64.4</v>
      </c>
      <c r="E15" s="26" t="n">
        <v>88.4</v>
      </c>
      <c r="F15" s="26" t="n">
        <v>129</v>
      </c>
      <c r="G15" s="26" t="n">
        <v>32.2</v>
      </c>
      <c r="H15" s="26" t="n">
        <v>129</v>
      </c>
      <c r="I15" s="26" t="n">
        <v>32.2</v>
      </c>
      <c r="J15" s="26" t="n">
        <v>129</v>
      </c>
      <c r="K15" s="9" t="str">
        <f aca="false">CONCATENATE($A15,$B15)</f>
        <v>Harborne Church FarmWhite</v>
      </c>
    </row>
    <row r="16" customFormat="false" ht="12.45" hidden="false" customHeight="false" outlineLevel="0" collapsed="false">
      <c r="A16" s="26" t="s">
        <v>77</v>
      </c>
      <c r="B16" s="26" t="s">
        <v>75</v>
      </c>
      <c r="C16" s="26" t="n">
        <v>66</v>
      </c>
      <c r="D16" s="26" t="n">
        <v>63.4</v>
      </c>
      <c r="E16" s="26" t="n">
        <v>86</v>
      </c>
      <c r="F16" s="26" t="n">
        <v>122</v>
      </c>
      <c r="G16" s="26" t="n">
        <v>31.7</v>
      </c>
      <c r="H16" s="26" t="n">
        <v>122</v>
      </c>
      <c r="I16" s="26" t="n">
        <v>31.7</v>
      </c>
      <c r="J16" s="26" t="n">
        <v>122</v>
      </c>
      <c r="K16" s="9" t="str">
        <f aca="false">CONCATENATE($A16,$B16)</f>
        <v>Harborne Church FarmYellow</v>
      </c>
    </row>
    <row r="17" customFormat="false" ht="12.45" hidden="false" customHeight="false" outlineLevel="0" collapsed="false">
      <c r="A17" s="26" t="s">
        <v>85</v>
      </c>
      <c r="B17" s="26" t="s">
        <v>72</v>
      </c>
      <c r="C17" s="26" t="n">
        <v>60</v>
      </c>
      <c r="D17" s="26" t="s">
        <v>101</v>
      </c>
      <c r="E17" s="26" t="s">
        <v>101</v>
      </c>
      <c r="F17" s="26" t="s">
        <v>101</v>
      </c>
      <c r="G17" s="26" t="n">
        <v>30</v>
      </c>
      <c r="H17" s="26" t="s">
        <v>101</v>
      </c>
      <c r="I17" s="26" t="n">
        <v>30</v>
      </c>
      <c r="J17" s="26" t="s">
        <v>101</v>
      </c>
      <c r="K17" s="9" t="str">
        <f aca="false">CONCATENATE($A17,$B17)</f>
        <v>Morley Hayes TowerWhite</v>
      </c>
    </row>
    <row r="18" customFormat="false" ht="12.8" hidden="false" customHeight="false" outlineLevel="0" collapsed="false">
      <c r="A18" s="26" t="s">
        <v>80</v>
      </c>
      <c r="B18" s="26" t="s">
        <v>72</v>
      </c>
      <c r="C18" s="26" t="n">
        <v>68</v>
      </c>
      <c r="D18" s="26" t="n">
        <v>64.8</v>
      </c>
      <c r="E18" s="26" t="n">
        <v>85.4</v>
      </c>
      <c r="F18" s="26" t="n">
        <v>111</v>
      </c>
      <c r="G18" s="26" t="n">
        <v>32.4</v>
      </c>
      <c r="H18" s="26" t="n">
        <v>111</v>
      </c>
      <c r="I18" s="26" t="n">
        <v>32.4</v>
      </c>
      <c r="J18" s="26" t="n">
        <v>111</v>
      </c>
      <c r="K18" s="9" t="str">
        <f aca="false">CONCATENATE($A18,$B18)</f>
        <v>Warley WoodsWhite</v>
      </c>
    </row>
    <row r="19" customFormat="false" ht="12.8" hidden="false" customHeight="false" outlineLevel="0" collapsed="false">
      <c r="A19" s="26" t="s">
        <v>80</v>
      </c>
      <c r="B19" s="26" t="s">
        <v>98</v>
      </c>
      <c r="C19" s="26" t="n">
        <v>68</v>
      </c>
      <c r="D19" s="26" t="n">
        <v>66.6</v>
      </c>
      <c r="E19" s="26" t="n">
        <v>95.2</v>
      </c>
      <c r="F19" s="26" t="n">
        <v>121</v>
      </c>
      <c r="G19" s="26" t="n">
        <v>33.3</v>
      </c>
      <c r="H19" s="26" t="n">
        <v>122</v>
      </c>
      <c r="I19" s="26" t="n">
        <v>33.3</v>
      </c>
      <c r="J19" s="26" t="n">
        <v>122</v>
      </c>
      <c r="K19" s="9" t="str">
        <f aca="false">CONCATENATE($A19,$B19)</f>
        <v>Warley WoodsRed – Female</v>
      </c>
    </row>
    <row r="20" customFormat="false" ht="12.8" hidden="false" customHeight="false" outlineLevel="0" collapsed="false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9" t="str">
        <f aca="false">CONCATENATE($A20,$B20)</f>
        <v/>
      </c>
    </row>
    <row r="21" customFormat="false" ht="12.8" hidden="false" customHeight="false" outlineLevel="0" collapsed="false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9" t="str">
        <f aca="false">CONCATENATE($A21,$B21)</f>
        <v/>
      </c>
    </row>
    <row r="22" customFormat="false" ht="12.45" hidden="false" customHeight="false" outlineLevel="0" collapsed="false">
      <c r="A22" s="9" t="s">
        <v>86</v>
      </c>
      <c r="B22" s="9"/>
      <c r="C22" s="9"/>
      <c r="D22" s="9"/>
      <c r="E22" s="9"/>
      <c r="F22" s="9"/>
      <c r="G22" s="9"/>
      <c r="H22" s="9"/>
      <c r="I22" s="9"/>
      <c r="J22" s="9"/>
      <c r="K22" s="9" t="str">
        <f aca="false">CONCATENATE($A22,$B22)</f>
        <v>/\ INSERT Above /\</v>
      </c>
    </row>
    <row r="24" customFormat="false" ht="12.8" hidden="false" customHeight="false" outlineLevel="0" collapsed="false">
      <c r="A24" s="27"/>
    </row>
    <row r="27" customFormat="false" ht="12.8" hidden="false" customHeight="false" outlineLevel="0" collapsed="false">
      <c r="N27" s="27"/>
      <c r="O27" s="27"/>
      <c r="P27" s="27"/>
      <c r="Q27" s="27"/>
      <c r="R27" s="27"/>
      <c r="S27" s="27"/>
      <c r="U27" s="27"/>
    </row>
    <row r="28" customFormat="false" ht="12.8" hidden="false" customHeight="false" outlineLevel="0" collapsed="false">
      <c r="N28" s="27"/>
      <c r="O28" s="27"/>
      <c r="P28" s="27"/>
      <c r="Q28" s="27"/>
      <c r="R28" s="27"/>
      <c r="S28" s="27"/>
      <c r="U28" s="2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1.5703125" defaultRowHeight="12.45" zeroHeight="false" outlineLevelRow="0" outlineLevelCol="0"/>
  <cols>
    <col collapsed="false" customWidth="true" hidden="false" outlineLevel="0" max="1" min="1" style="0" width="19.77"/>
  </cols>
  <sheetData>
    <row r="1" customFormat="false" ht="12.45" hidden="false" customHeight="false" outlineLevel="0" collapsed="false">
      <c r="A1" s="25" t="s">
        <v>87</v>
      </c>
    </row>
    <row r="2" customFormat="false" ht="12.45" hidden="false" customHeight="false" outlineLevel="0" collapsed="false">
      <c r="A2" s="26" t="s">
        <v>74</v>
      </c>
    </row>
    <row r="3" customFormat="false" ht="12.45" hidden="false" customHeight="false" outlineLevel="0" collapsed="false">
      <c r="A3" s="26" t="s">
        <v>76</v>
      </c>
    </row>
    <row r="4" customFormat="false" ht="12.45" hidden="false" customHeight="false" outlineLevel="0" collapsed="false">
      <c r="A4" s="26" t="s">
        <v>71</v>
      </c>
    </row>
    <row r="5" customFormat="false" ht="12.45" hidden="false" customHeight="false" outlineLevel="0" collapsed="false">
      <c r="A5" s="26" t="s">
        <v>77</v>
      </c>
    </row>
    <row r="6" customFormat="false" ht="12.45" hidden="false" customHeight="false" outlineLevel="0" collapsed="false">
      <c r="A6" s="26" t="s">
        <v>85</v>
      </c>
    </row>
    <row r="7" customFormat="false" ht="12.8" hidden="false" customHeight="false" outlineLevel="0" collapsed="false">
      <c r="A7" s="26" t="s">
        <v>80</v>
      </c>
    </row>
    <row r="8" customFormat="false" ht="12.45" hidden="false" customHeight="false" outlineLevel="0" collapsed="false">
      <c r="A8" s="9" t="s">
        <v>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703125" defaultRowHeight="12.45" zeroHeight="false" outlineLevelRow="0" outlineLevelCol="0"/>
  <cols>
    <col collapsed="false" customWidth="true" hidden="false" outlineLevel="0" max="1" min="1" style="0" width="12.84"/>
  </cols>
  <sheetData>
    <row r="1" customFormat="false" ht="12.45" hidden="false" customHeight="false" outlineLevel="0" collapsed="false">
      <c r="A1" s="3" t="s">
        <v>102</v>
      </c>
      <c r="B1" s="25" t="s">
        <v>103</v>
      </c>
    </row>
    <row r="2" customFormat="false" ht="12.45" hidden="false" customHeight="false" outlineLevel="0" collapsed="false">
      <c r="A2" s="26" t="s">
        <v>72</v>
      </c>
      <c r="B2" s="12" t="s">
        <v>78</v>
      </c>
      <c r="G2" s="28"/>
    </row>
    <row r="3" customFormat="false" ht="12.45" hidden="false" customHeight="false" outlineLevel="0" collapsed="false">
      <c r="A3" s="26" t="s">
        <v>97</v>
      </c>
      <c r="B3" s="12" t="s">
        <v>79</v>
      </c>
    </row>
    <row r="4" customFormat="false" ht="12.45" hidden="false" customHeight="false" outlineLevel="0" collapsed="false">
      <c r="A4" s="26" t="s">
        <v>75</v>
      </c>
      <c r="B4" s="12" t="s">
        <v>73</v>
      </c>
    </row>
    <row r="5" customFormat="false" ht="12.45" hidden="false" customHeight="false" outlineLevel="0" collapsed="false">
      <c r="A5" s="26" t="s">
        <v>100</v>
      </c>
    </row>
    <row r="6" customFormat="false" ht="12.45" hidden="false" customHeight="false" outlineLevel="0" collapsed="false">
      <c r="A6" s="26" t="s">
        <v>98</v>
      </c>
    </row>
    <row r="7" customFormat="false" ht="12.45" hidden="false" customHeight="false" outlineLevel="0" collapsed="false">
      <c r="A7" s="0" t="s">
        <v>104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2021-06-22T23:01:23Z</dcterms:created>
  <dc:creator>Wiggins, Matthew</dc:creator>
  <dc:description/>
  <dc:language>en-GB</dc:language>
  <cp:lastModifiedBy/>
  <dcterms:modified xsi:type="dcterms:W3CDTF">2021-07-17T01:34:59Z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