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N5" i="1"/>
  <c r="S4"/>
  <c r="R4"/>
  <c r="O4"/>
  <c r="N4"/>
  <c r="M4"/>
  <c r="M6"/>
  <c r="N6" s="1"/>
  <c r="O6" s="1"/>
  <c r="M7"/>
  <c r="N7" s="1"/>
  <c r="O7" s="1"/>
  <c r="M8"/>
  <c r="N8" s="1"/>
  <c r="O8" s="1"/>
  <c r="M5"/>
  <c r="O5" s="1"/>
  <c r="Q5"/>
  <c r="R5" s="1"/>
  <c r="S5" s="1"/>
  <c r="Q6"/>
  <c r="R6" s="1"/>
  <c r="S6" s="1"/>
  <c r="Q7"/>
  <c r="R7" s="1"/>
  <c r="S7" s="1"/>
  <c r="Q8"/>
  <c r="R8" s="1"/>
  <c r="S8" s="1"/>
  <c r="Q4"/>
  <c r="H4"/>
  <c r="D5"/>
  <c r="D6" s="1"/>
  <c r="D4"/>
  <c r="I4" l="1"/>
  <c r="D7"/>
  <c r="E6"/>
  <c r="E4"/>
  <c r="H5"/>
  <c r="E5"/>
  <c r="H6" l="1"/>
  <c r="I5"/>
  <c r="D8"/>
  <c r="E7"/>
  <c r="H7" l="1"/>
  <c r="I6"/>
  <c r="D9"/>
  <c r="E8"/>
  <c r="H8" l="1"/>
  <c r="I7"/>
  <c r="D10"/>
  <c r="E9"/>
  <c r="H9" l="1"/>
  <c r="I8"/>
  <c r="D11"/>
  <c r="E10"/>
  <c r="H10" l="1"/>
  <c r="I9"/>
  <c r="D12"/>
  <c r="E11"/>
  <c r="H11" l="1"/>
  <c r="I10"/>
  <c r="D13"/>
  <c r="E12"/>
  <c r="H12" l="1"/>
  <c r="I11"/>
  <c r="D14"/>
  <c r="E14" s="1"/>
  <c r="E13"/>
  <c r="H13" l="1"/>
  <c r="I12"/>
  <c r="H14" l="1"/>
  <c r="I14" s="1"/>
  <c r="I13"/>
</calcChain>
</file>

<file path=xl/sharedStrings.xml><?xml version="1.0" encoding="utf-8"?>
<sst xmlns="http://schemas.openxmlformats.org/spreadsheetml/2006/main" count="28" uniqueCount="20">
  <si>
    <t>Day</t>
  </si>
  <si>
    <t>ABS73</t>
  </si>
  <si>
    <t>ABS55</t>
  </si>
  <si>
    <t>C73</t>
  </si>
  <si>
    <t>C55</t>
  </si>
  <si>
    <t>pABS73</t>
  </si>
  <si>
    <t>pC</t>
  </si>
  <si>
    <t>pABS55</t>
  </si>
  <si>
    <t>FOR</t>
  </si>
  <si>
    <t>extraction</t>
  </si>
  <si>
    <t>pI - pC</t>
  </si>
  <si>
    <t>encaps%</t>
  </si>
  <si>
    <t>pI-pC</t>
  </si>
  <si>
    <t>extABS73</t>
  </si>
  <si>
    <t>extABS55</t>
  </si>
  <si>
    <t>rpm</t>
  </si>
  <si>
    <t>proc</t>
  </si>
  <si>
    <t>50:50</t>
  </si>
  <si>
    <t>70:30</t>
  </si>
  <si>
    <t>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</si>
</sst>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W14"/>
  <sheetViews>
    <sheetView tabSelected="1" topLeftCell="D1" workbookViewId="0">
      <selection activeCell="T17" sqref="T17"/>
    </sheetView>
  </sheetViews>
  <sheetFormatPr defaultRowHeight="15"/>
  <cols>
    <col min="3" max="3" width="9.7109375" bestFit="1" customWidth="1"/>
    <col min="4" max="4" width="12.28515625" bestFit="1" customWidth="1"/>
    <col min="7" max="7" width="9.7109375" bestFit="1" customWidth="1"/>
    <col min="9" max="9" width="9.28515625" bestFit="1" customWidth="1"/>
    <col min="11" max="11" width="10" bestFit="1" customWidth="1"/>
  </cols>
  <sheetData>
    <row r="3" spans="2:23">
      <c r="B3" t="s">
        <v>0</v>
      </c>
      <c r="C3" t="s">
        <v>1</v>
      </c>
      <c r="D3" t="s">
        <v>3</v>
      </c>
      <c r="E3" t="s">
        <v>13</v>
      </c>
      <c r="G3" t="s">
        <v>2</v>
      </c>
      <c r="H3" t="s">
        <v>4</v>
      </c>
      <c r="I3" t="s">
        <v>14</v>
      </c>
      <c r="K3" t="s">
        <v>8</v>
      </c>
      <c r="L3" t="s">
        <v>5</v>
      </c>
      <c r="M3" t="s">
        <v>6</v>
      </c>
      <c r="N3" t="s">
        <v>10</v>
      </c>
      <c r="O3" t="s">
        <v>11</v>
      </c>
      <c r="P3" t="s">
        <v>7</v>
      </c>
      <c r="Q3" t="s">
        <v>6</v>
      </c>
      <c r="R3" t="s">
        <v>12</v>
      </c>
      <c r="S3" t="s">
        <v>11</v>
      </c>
      <c r="U3" t="s">
        <v>15</v>
      </c>
      <c r="V3" t="s">
        <v>16</v>
      </c>
      <c r="W3" t="s">
        <v>19</v>
      </c>
    </row>
    <row r="4" spans="2:23">
      <c r="B4">
        <v>1</v>
      </c>
      <c r="C4">
        <v>0.110414</v>
      </c>
      <c r="D4">
        <f>(0.0432675*C4)-0.001215</f>
        <v>3.5623377449999997E-3</v>
      </c>
      <c r="E4">
        <f>D4/$N$4*100</f>
        <v>1.8585400257273714</v>
      </c>
      <c r="G4">
        <v>6.9271200000000005E-2</v>
      </c>
      <c r="H4">
        <f>(0.0432675*G4)-0.001215</f>
        <v>1.7821916460000003E-3</v>
      </c>
      <c r="I4">
        <f>H4/$R$4*100</f>
        <v>1.22575243604789</v>
      </c>
      <c r="K4" t="s">
        <v>9</v>
      </c>
      <c r="L4">
        <v>1.8081799999999999</v>
      </c>
      <c r="M4">
        <f>0.14719*L4-0.12782</f>
        <v>0.13832601419999996</v>
      </c>
      <c r="N4">
        <f>0.33-M4</f>
        <v>0.19167398580000006</v>
      </c>
      <c r="O4">
        <f>N4/0.33*100</f>
        <v>58.083026000000018</v>
      </c>
      <c r="P4">
        <v>2.4977</v>
      </c>
      <c r="Q4">
        <f>0.115098*P4-0.102876</f>
        <v>0.18460427460000003</v>
      </c>
      <c r="R4">
        <f>0.33-Q4</f>
        <v>0.14539572539999998</v>
      </c>
      <c r="S4">
        <f>R4/0.33*100</f>
        <v>44.059310727272724</v>
      </c>
      <c r="U4">
        <v>100</v>
      </c>
      <c r="V4">
        <v>95.473293590033336</v>
      </c>
      <c r="W4" s="1" t="s">
        <v>18</v>
      </c>
    </row>
    <row r="5" spans="2:23">
      <c r="B5">
        <v>2</v>
      </c>
      <c r="C5">
        <v>8.8895299999999997E-2</v>
      </c>
      <c r="D5">
        <f>((0.0432675*C5)-0.001215)+(D4-(39*D4/40))</f>
        <v>2.720335836375E-3</v>
      </c>
      <c r="E5">
        <f t="shared" ref="E5:E14" si="0">D5/$N$4*100</f>
        <v>1.4192514571140094</v>
      </c>
      <c r="G5">
        <v>7.3569800000000005E-2</v>
      </c>
      <c r="H5">
        <f>((0.0432675*G5)-0.001215)+(H4-(39*H4/40))</f>
        <v>2.0127361126500007E-3</v>
      </c>
      <c r="I5">
        <f t="shared" ref="I5:I14" si="1">H5/$R$4*100</f>
        <v>1.38431587800311</v>
      </c>
      <c r="K5">
        <v>100</v>
      </c>
      <c r="L5">
        <v>0.97726500000000005</v>
      </c>
      <c r="M5">
        <f>0.14719*L5-0.12782</f>
        <v>1.6023635350000009E-2</v>
      </c>
      <c r="N5">
        <f>0.35398-M5</f>
        <v>0.33795636465000001</v>
      </c>
      <c r="O5">
        <f>N5/0.35398*100</f>
        <v>95.473293590033336</v>
      </c>
      <c r="P5">
        <v>1.86155</v>
      </c>
      <c r="Q5">
        <f t="shared" ref="Q5:Q8" si="2">0.115098*P5-0.102876</f>
        <v>0.11138468190000003</v>
      </c>
      <c r="R5">
        <f>0.35396-Q5</f>
        <v>0.24257531809999996</v>
      </c>
      <c r="S5">
        <f>R5/0.35398*100</f>
        <v>68.527972795073154</v>
      </c>
      <c r="U5">
        <v>200</v>
      </c>
      <c r="V5">
        <v>91.30329835018928</v>
      </c>
      <c r="W5" s="1" t="s">
        <v>18</v>
      </c>
    </row>
    <row r="6" spans="2:23">
      <c r="B6">
        <v>3</v>
      </c>
      <c r="C6">
        <v>8.9616199999999993E-2</v>
      </c>
      <c r="D6">
        <f t="shared" ref="D6:D14" si="3">((0.0432675*C6)-0.001215)+(D5-(39*D5/40))</f>
        <v>2.730477329409375E-3</v>
      </c>
      <c r="E6">
        <f t="shared" si="0"/>
        <v>1.4245424688243606</v>
      </c>
      <c r="G6">
        <v>7.8840499999999994E-2</v>
      </c>
      <c r="H6">
        <f t="shared" ref="H6:H14" si="4">((0.0432675*G6)-0.001215)+(H5-(39*H5/40))</f>
        <v>2.2465497365662494E-3</v>
      </c>
      <c r="I6">
        <f t="shared" si="1"/>
        <v>1.5451277748267624</v>
      </c>
      <c r="K6">
        <v>200</v>
      </c>
      <c r="L6">
        <v>1.07755</v>
      </c>
      <c r="M6">
        <f t="shared" ref="M6:M8" si="5">0.14719*L6-0.12782</f>
        <v>3.078458449999999E-2</v>
      </c>
      <c r="N6">
        <f t="shared" ref="N6:N8" si="6">0.35398-M6</f>
        <v>0.32319541550000003</v>
      </c>
      <c r="O6">
        <f t="shared" ref="O6:O8" si="7">N6/0.35398*100</f>
        <v>91.30329835018928</v>
      </c>
      <c r="P6">
        <v>1.9727300000000001</v>
      </c>
      <c r="Q6">
        <f t="shared" si="2"/>
        <v>0.12418127754000002</v>
      </c>
      <c r="R6">
        <f t="shared" ref="R6:R8" si="8">0.35396-Q6</f>
        <v>0.22977872245999997</v>
      </c>
      <c r="S6">
        <f t="shared" ref="S6:S8" si="9">R6/0.35398*100</f>
        <v>64.912911028871676</v>
      </c>
      <c r="U6">
        <v>300</v>
      </c>
      <c r="V6">
        <v>44.230191592745363</v>
      </c>
      <c r="W6" s="1" t="s">
        <v>18</v>
      </c>
    </row>
    <row r="7" spans="2:23">
      <c r="B7">
        <v>4</v>
      </c>
      <c r="C7">
        <v>8.6334599999999997E-2</v>
      </c>
      <c r="D7">
        <f t="shared" si="3"/>
        <v>2.5887442387352343E-3</v>
      </c>
      <c r="E7">
        <f t="shared" si="0"/>
        <v>1.3505975930590961</v>
      </c>
      <c r="G7">
        <v>7.9386899999999996E-2</v>
      </c>
      <c r="H7">
        <f t="shared" si="4"/>
        <v>2.2760364391641564E-3</v>
      </c>
      <c r="I7">
        <f t="shared" si="1"/>
        <v>1.5654080839739439</v>
      </c>
      <c r="K7">
        <v>300</v>
      </c>
      <c r="L7">
        <v>2.2096200000000001</v>
      </c>
      <c r="M7">
        <f t="shared" si="5"/>
        <v>0.19741396779999998</v>
      </c>
      <c r="N7">
        <f t="shared" si="6"/>
        <v>0.15656603220000004</v>
      </c>
      <c r="O7">
        <f t="shared" si="7"/>
        <v>44.230191592745363</v>
      </c>
      <c r="P7">
        <v>2.1651799999999999</v>
      </c>
      <c r="Q7">
        <f t="shared" si="2"/>
        <v>0.14633188763999999</v>
      </c>
      <c r="R7">
        <f t="shared" si="8"/>
        <v>0.20762811236000001</v>
      </c>
      <c r="S7">
        <f t="shared" si="9"/>
        <v>58.655323001299507</v>
      </c>
      <c r="U7">
        <v>400</v>
      </c>
      <c r="V7">
        <v>27.859576586247826</v>
      </c>
      <c r="W7" s="1" t="s">
        <v>18</v>
      </c>
    </row>
    <row r="8" spans="2:23">
      <c r="B8">
        <v>7</v>
      </c>
      <c r="C8">
        <v>0.28922300000000001</v>
      </c>
      <c r="D8">
        <f t="shared" si="3"/>
        <v>1.1363674758468383E-2</v>
      </c>
      <c r="E8">
        <f t="shared" si="0"/>
        <v>5.9286473910578943</v>
      </c>
      <c r="G8">
        <v>0.25839299999999998</v>
      </c>
      <c r="H8">
        <f t="shared" si="4"/>
        <v>1.0021920038479102E-2</v>
      </c>
      <c r="I8">
        <f t="shared" si="1"/>
        <v>6.8928574144168779</v>
      </c>
      <c r="K8">
        <v>400</v>
      </c>
      <c r="L8">
        <v>2.6033200000000001</v>
      </c>
      <c r="M8">
        <f t="shared" si="5"/>
        <v>0.25536267079999997</v>
      </c>
      <c r="N8">
        <f t="shared" si="6"/>
        <v>9.8617329200000048E-2</v>
      </c>
      <c r="O8">
        <f t="shared" si="7"/>
        <v>27.859576586247826</v>
      </c>
      <c r="P8">
        <v>3.43676</v>
      </c>
      <c r="Q8">
        <f t="shared" si="2"/>
        <v>0.29268820248000005</v>
      </c>
      <c r="R8">
        <f t="shared" si="8"/>
        <v>6.1271797519999949E-2</v>
      </c>
      <c r="S8">
        <f t="shared" si="9"/>
        <v>17.309395310469501</v>
      </c>
      <c r="U8">
        <v>100</v>
      </c>
      <c r="V8">
        <v>68.527972795073154</v>
      </c>
      <c r="W8" s="1" t="s">
        <v>17</v>
      </c>
    </row>
    <row r="9" spans="2:23">
      <c r="B9">
        <v>8</v>
      </c>
      <c r="C9">
        <v>0.274617</v>
      </c>
      <c r="D9">
        <f t="shared" si="3"/>
        <v>1.0951082916461711E-2</v>
      </c>
      <c r="E9">
        <f t="shared" si="0"/>
        <v>5.7133903021605068</v>
      </c>
      <c r="G9">
        <v>0.25927499999999998</v>
      </c>
      <c r="H9">
        <f t="shared" si="4"/>
        <v>1.0253729063461975E-2</v>
      </c>
      <c r="I9">
        <f t="shared" si="1"/>
        <v>7.0522905919364636</v>
      </c>
      <c r="U9">
        <v>200</v>
      </c>
      <c r="V9">
        <v>64.912911028871676</v>
      </c>
      <c r="W9" s="1" t="s">
        <v>17</v>
      </c>
    </row>
    <row r="10" spans="2:23">
      <c r="B10">
        <v>9</v>
      </c>
      <c r="C10">
        <v>0.269953</v>
      </c>
      <c r="D10">
        <f t="shared" si="3"/>
        <v>1.0738968500411542E-2</v>
      </c>
      <c r="E10">
        <f t="shared" si="0"/>
        <v>5.6027261370862247</v>
      </c>
      <c r="G10">
        <v>0.22778999999999999</v>
      </c>
      <c r="H10">
        <f t="shared" si="4"/>
        <v>8.8972470515865515E-3</v>
      </c>
      <c r="I10">
        <f t="shared" si="1"/>
        <v>6.1193319316019945</v>
      </c>
      <c r="U10">
        <v>300</v>
      </c>
      <c r="V10">
        <v>58.655323001299507</v>
      </c>
      <c r="W10" s="1" t="s">
        <v>17</v>
      </c>
    </row>
    <row r="11" spans="2:23">
      <c r="B11">
        <v>10</v>
      </c>
      <c r="C11">
        <v>0.28476499999999999</v>
      </c>
      <c r="D11">
        <f t="shared" si="3"/>
        <v>1.1374543850010289E-2</v>
      </c>
      <c r="E11">
        <f t="shared" si="0"/>
        <v>5.9343180048850872</v>
      </c>
      <c r="G11">
        <v>0.245478</v>
      </c>
      <c r="H11">
        <f t="shared" si="4"/>
        <v>9.6286505412896631E-3</v>
      </c>
      <c r="I11">
        <f t="shared" si="1"/>
        <v>6.6223752553936253</v>
      </c>
      <c r="U11">
        <v>400</v>
      </c>
      <c r="V11">
        <v>17.309395310469501</v>
      </c>
      <c r="W11" s="1" t="s">
        <v>17</v>
      </c>
    </row>
    <row r="12" spans="2:23">
      <c r="B12">
        <v>18</v>
      </c>
      <c r="C12">
        <v>0.26922600000000002</v>
      </c>
      <c r="D12">
        <f t="shared" si="3"/>
        <v>1.0718099551250259E-2</v>
      </c>
      <c r="E12">
        <f t="shared" si="0"/>
        <v>5.5918384054651691</v>
      </c>
      <c r="G12">
        <v>0.225022</v>
      </c>
      <c r="H12">
        <f t="shared" si="4"/>
        <v>8.7618556485322425E-3</v>
      </c>
      <c r="I12">
        <f t="shared" si="1"/>
        <v>6.026212685708189</v>
      </c>
    </row>
    <row r="13" spans="2:23">
      <c r="B13">
        <v>30</v>
      </c>
      <c r="C13">
        <v>0.24632899999999999</v>
      </c>
      <c r="D13">
        <f t="shared" si="3"/>
        <v>9.7109924962812573E-3</v>
      </c>
      <c r="E13">
        <f t="shared" si="0"/>
        <v>5.0664113107211524</v>
      </c>
      <c r="G13">
        <v>0.26780399999999999</v>
      </c>
      <c r="H13">
        <f t="shared" si="4"/>
        <v>1.0591255961213304E-2</v>
      </c>
      <c r="I13">
        <f t="shared" si="1"/>
        <v>7.2844342102049904</v>
      </c>
    </row>
    <row r="14" spans="2:23">
      <c r="B14">
        <v>37</v>
      </c>
      <c r="C14">
        <v>0.60079800000000005</v>
      </c>
      <c r="D14">
        <f t="shared" si="3"/>
        <v>2.5022802277407035E-2</v>
      </c>
      <c r="E14">
        <f t="shared" si="0"/>
        <v>13.054876577521989</v>
      </c>
      <c r="G14">
        <v>0.60301899999999997</v>
      </c>
      <c r="H14">
        <f t="shared" si="4"/>
        <v>2.5140905981530331E-2</v>
      </c>
      <c r="I14">
        <f t="shared" si="1"/>
        <v>17.291365280763841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2020-03-11T17:07:33Z</dcterms:modified>
</cp:coreProperties>
</file>