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3.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Queen\Documents\"/>
    </mc:Choice>
  </mc:AlternateContent>
  <xr:revisionPtr revIDLastSave="0" documentId="13_ncr:1_{5E58FD2E-C234-4915-9AF6-2AEAED23AB00}" xr6:coauthVersionLast="47" xr6:coauthVersionMax="47" xr10:uidLastSave="{00000000-0000-0000-0000-000000000000}"/>
  <bookViews>
    <workbookView xWindow="-120" yWindow="-120" windowWidth="20730" windowHeight="11160" xr2:uid="{1117579D-4FA0-4784-9C13-8CF96549B3DB}"/>
  </bookViews>
  <sheets>
    <sheet name="Sales Dashboard" sheetId="2" r:id="rId1"/>
    <sheet name="Original Dataset" sheetId="1" r:id="rId2"/>
    <sheet name="Cleaned_Dataset" sheetId="3" r:id="rId3"/>
    <sheet name="PivotTables" sheetId="6" r:id="rId4"/>
    <sheet name="Summary" sheetId="4" r:id="rId5"/>
  </sheets>
  <definedNames>
    <definedName name="Slicer_Region">#N/A</definedName>
    <definedName name="Slicer_Salesperson">#N/A</definedName>
  </definedNames>
  <calcPr calcId="191029"/>
  <pivotCaches>
    <pivotCache cacheId="0" r:id="rId6"/>
    <pivotCache cacheId="1" r:id="rId7"/>
    <pivotCache cacheId="4"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4" i="3" l="1"/>
  <c r="R4" i="3"/>
  <c r="Q4" i="3"/>
  <c r="L9" i="4"/>
  <c r="M9" i="4"/>
  <c r="N9" i="4"/>
  <c r="M10" i="4"/>
  <c r="N10" i="4"/>
  <c r="F52" i="4"/>
  <c r="J2" i="3"/>
  <c r="K2" i="3"/>
  <c r="J3" i="3"/>
  <c r="K3" i="3"/>
  <c r="J4" i="3"/>
  <c r="K4" i="3"/>
  <c r="J5" i="3"/>
  <c r="K5" i="3"/>
  <c r="N5" i="3"/>
  <c r="O5" i="3"/>
  <c r="J6" i="3"/>
  <c r="K6" i="3"/>
  <c r="N6" i="3"/>
  <c r="O6" i="3"/>
  <c r="J7" i="3"/>
  <c r="K7" i="3"/>
  <c r="N7" i="3"/>
  <c r="O7" i="3"/>
  <c r="J8" i="3"/>
  <c r="K8" i="3"/>
  <c r="N8" i="3"/>
  <c r="O8" i="3"/>
  <c r="J9" i="3"/>
  <c r="K9" i="3"/>
  <c r="N9" i="3"/>
  <c r="O9" i="3"/>
  <c r="J10" i="3"/>
  <c r="K10" i="3"/>
  <c r="J11" i="3"/>
  <c r="K11" i="3"/>
  <c r="J12" i="3"/>
  <c r="K12" i="3"/>
  <c r="N12" i="3"/>
  <c r="J13" i="3"/>
  <c r="K13" i="3"/>
  <c r="N13" i="3"/>
  <c r="J14" i="3"/>
  <c r="K14" i="3"/>
  <c r="N14" i="3"/>
  <c r="J15" i="3"/>
  <c r="K15" i="3"/>
  <c r="N15" i="3"/>
  <c r="J16" i="3"/>
  <c r="K16" i="3"/>
  <c r="J17" i="3"/>
  <c r="K17" i="3"/>
  <c r="J18" i="3"/>
  <c r="K18" i="3"/>
  <c r="J19" i="3"/>
  <c r="K19" i="3"/>
  <c r="N19" i="3"/>
  <c r="O19" i="3"/>
  <c r="J20" i="3"/>
  <c r="K20" i="3"/>
  <c r="N20" i="3"/>
  <c r="O20" i="3"/>
  <c r="J21" i="3"/>
  <c r="K21" i="3"/>
  <c r="N21" i="3"/>
  <c r="O21" i="3"/>
  <c r="J22" i="3"/>
  <c r="K22" i="3"/>
  <c r="N22" i="3"/>
  <c r="O22" i="3"/>
  <c r="J23" i="3"/>
  <c r="K23" i="3"/>
  <c r="N23" i="3"/>
  <c r="O23" i="3"/>
  <c r="J24" i="3"/>
  <c r="K24" i="3"/>
  <c r="N24" i="3"/>
  <c r="O24" i="3"/>
  <c r="J25" i="3"/>
  <c r="K25" i="3"/>
  <c r="N25" i="3"/>
  <c r="O25" i="3"/>
  <c r="J26" i="3"/>
  <c r="K26" i="3"/>
  <c r="N26" i="3"/>
  <c r="O26" i="3"/>
  <c r="J27" i="3"/>
  <c r="K27" i="3"/>
  <c r="N27" i="3"/>
  <c r="O27" i="3"/>
  <c r="J28" i="3"/>
  <c r="K28" i="3"/>
  <c r="N28" i="3"/>
  <c r="O28" i="3"/>
  <c r="J29" i="3"/>
  <c r="K29" i="3"/>
  <c r="N29" i="3"/>
  <c r="O29" i="3"/>
  <c r="J30" i="3"/>
  <c r="K30" i="3"/>
  <c r="N30" i="3"/>
  <c r="O30" i="3"/>
  <c r="J31" i="3"/>
  <c r="K31" i="3"/>
  <c r="N31" i="3"/>
  <c r="O31" i="3"/>
  <c r="J32" i="3"/>
  <c r="K32" i="3"/>
  <c r="N32" i="3"/>
  <c r="O32" i="3"/>
  <c r="J33" i="3"/>
  <c r="K33" i="3"/>
  <c r="N33" i="3"/>
  <c r="O33" i="3"/>
  <c r="J34" i="3"/>
  <c r="K34" i="3"/>
  <c r="N34" i="3"/>
  <c r="O34" i="3"/>
  <c r="J35" i="3"/>
  <c r="K35" i="3"/>
  <c r="N35" i="3"/>
  <c r="O35" i="3"/>
  <c r="J36" i="3"/>
  <c r="K36" i="3"/>
  <c r="N36" i="3"/>
  <c r="O36" i="3"/>
  <c r="J37" i="3"/>
  <c r="K37" i="3"/>
  <c r="N37" i="3"/>
  <c r="O37" i="3"/>
  <c r="J38" i="3"/>
  <c r="K38" i="3"/>
  <c r="N38" i="3"/>
  <c r="O38" i="3"/>
  <c r="J39" i="3"/>
  <c r="K39" i="3"/>
  <c r="J40" i="3"/>
  <c r="K40" i="3"/>
  <c r="J41" i="3"/>
  <c r="K41" i="3"/>
  <c r="J42" i="3"/>
  <c r="K42" i="3"/>
  <c r="J43" i="3"/>
  <c r="K43" i="3"/>
  <c r="J44" i="3"/>
  <c r="K44" i="3"/>
  <c r="J45" i="3"/>
  <c r="K45" i="3"/>
  <c r="J46" i="3"/>
  <c r="K46" i="3"/>
  <c r="J47" i="3"/>
  <c r="K47" i="3"/>
  <c r="J48" i="3"/>
  <c r="K48" i="3"/>
  <c r="J49" i="3"/>
  <c r="K49" i="3"/>
  <c r="J50" i="3"/>
  <c r="K50" i="3"/>
  <c r="J51" i="3"/>
  <c r="K51" i="3"/>
</calcChain>
</file>

<file path=xl/sharedStrings.xml><?xml version="1.0" encoding="utf-8"?>
<sst xmlns="http://schemas.openxmlformats.org/spreadsheetml/2006/main" count="1168" uniqueCount="165">
  <si>
    <t>Order ID</t>
  </si>
  <si>
    <t>Order Date</t>
  </si>
  <si>
    <t>Product</t>
  </si>
  <si>
    <t>Category</t>
  </si>
  <si>
    <t>Region</t>
  </si>
  <si>
    <t>Sales Amount</t>
  </si>
  <si>
    <t>Quantity</t>
  </si>
  <si>
    <t>Customer Name</t>
  </si>
  <si>
    <t>Salesperson</t>
  </si>
  <si>
    <t>ORD1013</t>
  </si>
  <si>
    <t>Monitor</t>
  </si>
  <si>
    <t>Electronics</t>
  </si>
  <si>
    <t>North</t>
  </si>
  <si>
    <t>Customer 3</t>
  </si>
  <si>
    <t>Sophia</t>
  </si>
  <si>
    <t>ORD1039</t>
  </si>
  <si>
    <t>Laptop</t>
  </si>
  <si>
    <t>East</t>
  </si>
  <si>
    <t>Customer 18</t>
  </si>
  <si>
    <t>Robert</t>
  </si>
  <si>
    <t>ORD1030</t>
  </si>
  <si>
    <t>South</t>
  </si>
  <si>
    <t>Customer 14</t>
  </si>
  <si>
    <t>John</t>
  </si>
  <si>
    <t>ORD1045</t>
  </si>
  <si>
    <t>Printer</t>
  </si>
  <si>
    <t>Accessories</t>
  </si>
  <si>
    <t>ORD1017</t>
  </si>
  <si>
    <t>Customer 2</t>
  </si>
  <si>
    <t>ORD1048</t>
  </si>
  <si>
    <t>Mouse</t>
  </si>
  <si>
    <t>N/A</t>
  </si>
  <si>
    <t>ORD1026</t>
  </si>
  <si>
    <t>West</t>
  </si>
  <si>
    <t>Customer 16</t>
  </si>
  <si>
    <t>ORD1025</t>
  </si>
  <si>
    <t>Customer 9</t>
  </si>
  <si>
    <t>ORD1032</t>
  </si>
  <si>
    <t>Customer 4</t>
  </si>
  <si>
    <t>ORD1019</t>
  </si>
  <si>
    <t>Customer 1</t>
  </si>
  <si>
    <t>ORD1012</t>
  </si>
  <si>
    <t>Keyboard</t>
  </si>
  <si>
    <t>Alice</t>
  </si>
  <si>
    <t>ORD1004</t>
  </si>
  <si>
    <t>ORD1037</t>
  </si>
  <si>
    <t>ORD1008</t>
  </si>
  <si>
    <t>ORD1003</t>
  </si>
  <si>
    <t>Customer 20</t>
  </si>
  <si>
    <t>ORD1006</t>
  </si>
  <si>
    <t>Customer 8</t>
  </si>
  <si>
    <t>ORD1041</t>
  </si>
  <si>
    <t>Customer 7</t>
  </si>
  <si>
    <t>ORD1046</t>
  </si>
  <si>
    <t>ORD1047</t>
  </si>
  <si>
    <t>Customer 17</t>
  </si>
  <si>
    <t>ORD1015</t>
  </si>
  <si>
    <t>ORD1009</t>
  </si>
  <si>
    <t>ORD1016</t>
  </si>
  <si>
    <t>Customer 12</t>
  </si>
  <si>
    <t>ORD1024</t>
  </si>
  <si>
    <t>Customer 19</t>
  </si>
  <si>
    <t>ORD1034</t>
  </si>
  <si>
    <t>ORD1031</t>
  </si>
  <si>
    <t>Customer 6</t>
  </si>
  <si>
    <t>ORD1000</t>
  </si>
  <si>
    <t>ORD1044</t>
  </si>
  <si>
    <t>Customer 13</t>
  </si>
  <si>
    <t>ORD1027</t>
  </si>
  <si>
    <t>ORD1033</t>
  </si>
  <si>
    <t>ORD1005</t>
  </si>
  <si>
    <t>ORD1029</t>
  </si>
  <si>
    <t>ORD1011</t>
  </si>
  <si>
    <t>Customer 15</t>
  </si>
  <si>
    <t>ORD1036</t>
  </si>
  <si>
    <t>ORD1001</t>
  </si>
  <si>
    <t>Customer 5</t>
  </si>
  <si>
    <t>ORD1021</t>
  </si>
  <si>
    <t>ORD1002</t>
  </si>
  <si>
    <t>ORD1043</t>
  </si>
  <si>
    <t>ORD1035</t>
  </si>
  <si>
    <t>ORD1023</t>
  </si>
  <si>
    <t>ORD1040</t>
  </si>
  <si>
    <t>ORD1010</t>
  </si>
  <si>
    <t>ORD1022</t>
  </si>
  <si>
    <t>ORD1018</t>
  </si>
  <si>
    <t>ORD1049</t>
  </si>
  <si>
    <t>ORD1020</t>
  </si>
  <si>
    <t>ORD1007</t>
  </si>
  <si>
    <t>ORD1042</t>
  </si>
  <si>
    <t>ORD1014</t>
  </si>
  <si>
    <t>ORD1028</t>
  </si>
  <si>
    <t>ORD1038</t>
  </si>
  <si>
    <t>Customer 11</t>
  </si>
  <si>
    <t>Customer 10</t>
  </si>
  <si>
    <t>No. of Purchases</t>
  </si>
  <si>
    <t>CountIF</t>
  </si>
  <si>
    <t>SumIF</t>
  </si>
  <si>
    <t>Sales Range (Using IFS Formula)</t>
  </si>
  <si>
    <t>Sales Range (Using IF Formula)</t>
  </si>
  <si>
    <t>Grand Total</t>
  </si>
  <si>
    <t>Row Labels</t>
  </si>
  <si>
    <t>Column Labels</t>
  </si>
  <si>
    <t>Sum of Sales Amount</t>
  </si>
  <si>
    <t>INDEX + MATCH</t>
  </si>
  <si>
    <t>VLOOKUP</t>
  </si>
  <si>
    <t>Total Sales</t>
  </si>
  <si>
    <t>(blank)</t>
  </si>
  <si>
    <t>Sum of Quantity</t>
  </si>
  <si>
    <t>Jan</t>
  </si>
  <si>
    <t>Feb</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</si>
  <si>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</si>
  <si>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</si>
  <si>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</si>
  <si>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</si>
  <si>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</si>
  <si>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</si>
  <si>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</si>
  <si>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</si>
  <si>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</si>
  <si>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</si>
  <si>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</si>
  <si>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</si>
  <si>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</si>
  <si>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</si>
  <si>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</si>
  <si>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</si>
  <si>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</si>
  <si>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</si>
  <si>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</si>
  <si>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</si>
  <si>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</si>
  <si>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</si>
  <si>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</si>
  <si>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</si>
  <si>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</si>
  <si>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</si>
  <si>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</si>
  <si>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</si>
  <si>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</si>
  <si>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</si>
  <si>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</si>
  <si>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1-Feb</t>
  </si>
  <si>
    <t>2-Feb</t>
  </si>
  <si>
    <t>3-Feb</t>
  </si>
  <si>
    <t>4-Feb</t>
  </si>
  <si>
    <t>5-Feb</t>
  </si>
  <si>
    <t>6-Feb</t>
  </si>
  <si>
    <t>7-Feb</t>
  </si>
  <si>
    <t>8-Feb</t>
  </si>
  <si>
    <t>9-Feb</t>
  </si>
  <si>
    <t>10-Feb</t>
  </si>
  <si>
    <t>11-Feb</t>
  </si>
  <si>
    <t>12-Feb</t>
  </si>
  <si>
    <t>13-Feb</t>
  </si>
  <si>
    <t>14-Feb</t>
  </si>
  <si>
    <t>15-Feb</t>
  </si>
  <si>
    <t>16-Feb</t>
  </si>
  <si>
    <t>17-Feb</t>
  </si>
  <si>
    <t>18-Feb</t>
  </si>
  <si>
    <t>19-Feb</t>
  </si>
  <si>
    <t>Total Quantity</t>
  </si>
  <si>
    <t>Count of Orders</t>
  </si>
  <si>
    <t>Customer Totals</t>
  </si>
  <si>
    <t>Count of Order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</si>
</sst>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yyyy\-mm\-dd\ hh:mm:ss"/>
    <numFmt numFmtId="165" formatCode="_([$$-409]* #,##0.00_);_([$$-409]* \(#,##0.00\);_([$$-409]* &quot;-&quot;??_);_(@_)"/>
  </numFmts>
  <fonts count="2" x14ac:knownFonts="1">
    <font>
      <sz val="11"/>
      <color theme="1"/>
      <name val="Rockwell"/>
      <family val="2"/>
      <scheme val="minor"/>
    </font>
    <font>
      <b/>
      <sz val="11"/>
      <color theme="1"/>
      <name val="Rockwell"/>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0" fillId="0" borderId="0" xfId="0" applyAlignment="1">
      <alignment wrapText="1"/>
    </xf>
    <xf numFmtId="0" fontId="0" fillId="2" borderId="1" xfId="0" applyFill="1" applyBorder="1"/>
    <xf numFmtId="0" fontId="0" fillId="3" borderId="1" xfId="0" applyFill="1" applyBorder="1"/>
    <xf numFmtId="0" fontId="0" fillId="4" borderId="1" xfId="0" applyFill="1" applyBorder="1"/>
    <xf numFmtId="0" fontId="0" fillId="0" borderId="1" xfId="0" applyBorder="1"/>
    <xf numFmtId="0" fontId="1" fillId="0" borderId="1" xfId="0" applyFont="1" applyBorder="1"/>
    <xf numFmtId="0" fontId="1" fillId="5" borderId="1" xfId="0" applyFont="1" applyFill="1" applyBorder="1"/>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165" fontId="1" fillId="0" borderId="2" xfId="0" applyNumberFormat="1" applyFont="1" applyBorder="1" applyAlignment="1">
      <alignment horizontal="center" vertical="center"/>
    </xf>
    <xf numFmtId="0" fontId="0" fillId="0" borderId="0" xfId="0" applyAlignment="1">
      <alignment horizontal="left"/>
    </xf>
    <xf numFmtId="0" fontId="0" fillId="0" borderId="0" xfId="0" pivotButton="1"/>
    <xf numFmtId="0" fontId="0" fillId="6" borderId="0" xfId="0" applyFill="1"/>
    <xf numFmtId="0" fontId="0" fillId="7" borderId="0" xfId="0" applyFill="1"/>
    <xf numFmtId="0" fontId="0" fillId="0" borderId="0" xfId="0" applyAlignment="1">
      <alignment vertical="center" wrapText="1"/>
    </xf>
    <xf numFmtId="0" fontId="0" fillId="0" borderId="0" xfId="0" applyAlignment="1">
      <alignment horizontal="left" indent="1"/>
    </xf>
    <xf numFmtId="0" fontId="0" fillId="0" borderId="0" xfId="0" applyNumberFormat="1"/>
    <xf numFmtId="44" fontId="0" fillId="0" borderId="0" xfId="0" applyNumberFormat="1"/>
  </cellXfs>
  <cellStyles count="1">
    <cellStyle name="Normal" xfId="0" builtinId="0"/>
  </cellStyles>
  <dxfs count="15">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yyyy\-mm\-dd\ hh:mm:ss"/>
    </dxf>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theme="1"/>
        <name val="Rockwell"/>
        <family val="2"/>
        <scheme val="minor"/>
      </font>
      <alignment horizontal="center" vertical="center" textRotation="0" wrapText="1"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165" formatCode="_([$$-409]* #,##0.00_);_([$$-409]* \(#,##0.00\);_([$$-409]* &quot;-&quot;??_);_(@_)"/>
    </dxf>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theme="1"/>
        <name val="Rockwell"/>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Project.xlsx]PivotTables!PivotTable8</c:name>
    <c:fmtId val="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PivotTables!$E$28</c:f>
              <c:strCache>
                <c:ptCount val="1"/>
                <c:pt idx="0">
                  <c:v>Total</c:v>
                </c:pt>
              </c:strCache>
            </c:strRef>
          </c:tx>
          <c:spPr>
            <a:ln w="28575" cap="rnd">
              <a:solidFill>
                <a:schemeClr val="accent1"/>
              </a:solidFill>
              <a:round/>
            </a:ln>
            <a:effectLst/>
          </c:spPr>
          <c:marker>
            <c:symbol val="none"/>
          </c:marker>
          <c:cat>
            <c:multiLvlStrRef>
              <c:f>PivotTables!$D$29:$D$81</c:f>
              <c:multiLvlStrCache>
                <c:ptCount val="50"/>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lvl>
                <c:lvl>
                  <c:pt idx="0">
                    <c:v>Jan</c:v>
                  </c:pt>
                  <c:pt idx="31">
                    <c:v>Feb</c:v>
                  </c:pt>
                </c:lvl>
              </c:multiLvlStrCache>
            </c:multiLvlStrRef>
          </c:cat>
          <c:val>
            <c:numRef>
              <c:f>PivotTables!$E$29:$E$81</c:f>
              <c:numCache>
                <c:formatCode>General</c:formatCode>
                <c:ptCount val="50"/>
                <c:pt idx="0">
                  <c:v>2775</c:v>
                </c:pt>
                <c:pt idx="1">
                  <c:v>1382</c:v>
                </c:pt>
                <c:pt idx="2">
                  <c:v>809</c:v>
                </c:pt>
                <c:pt idx="3">
                  <c:v>4844</c:v>
                </c:pt>
                <c:pt idx="4">
                  <c:v>4513</c:v>
                </c:pt>
                <c:pt idx="5">
                  <c:v>0</c:v>
                </c:pt>
                <c:pt idx="6">
                  <c:v>4879</c:v>
                </c:pt>
                <c:pt idx="7">
                  <c:v>763</c:v>
                </c:pt>
                <c:pt idx="8">
                  <c:v>2098</c:v>
                </c:pt>
                <c:pt idx="9">
                  <c:v>3545</c:v>
                </c:pt>
                <c:pt idx="10">
                  <c:v>3843</c:v>
                </c:pt>
                <c:pt idx="11">
                  <c:v>1595</c:v>
                </c:pt>
                <c:pt idx="12">
                  <c:v>3404</c:v>
                </c:pt>
                <c:pt idx="13">
                  <c:v>3863</c:v>
                </c:pt>
                <c:pt idx="14">
                  <c:v>1953</c:v>
                </c:pt>
                <c:pt idx="15">
                  <c:v>4759</c:v>
                </c:pt>
                <c:pt idx="16">
                  <c:v>1391</c:v>
                </c:pt>
                <c:pt idx="17">
                  <c:v>3681</c:v>
                </c:pt>
                <c:pt idx="18">
                  <c:v>3557</c:v>
                </c:pt>
                <c:pt idx="19">
                  <c:v>1736</c:v>
                </c:pt>
                <c:pt idx="20">
                  <c:v>3796</c:v>
                </c:pt>
                <c:pt idx="21">
                  <c:v>3099</c:v>
                </c:pt>
                <c:pt idx="22">
                  <c:v>3252</c:v>
                </c:pt>
                <c:pt idx="23">
                  <c:v>798</c:v>
                </c:pt>
                <c:pt idx="24">
                  <c:v>2260</c:v>
                </c:pt>
                <c:pt idx="25">
                  <c:v>4197</c:v>
                </c:pt>
                <c:pt idx="26">
                  <c:v>4837</c:v>
                </c:pt>
                <c:pt idx="27">
                  <c:v>954</c:v>
                </c:pt>
                <c:pt idx="28">
                  <c:v>3574</c:v>
                </c:pt>
                <c:pt idx="29">
                  <c:v>1807</c:v>
                </c:pt>
                <c:pt idx="30">
                  <c:v>2877</c:v>
                </c:pt>
                <c:pt idx="31">
                  <c:v>1833</c:v>
                </c:pt>
                <c:pt idx="32">
                  <c:v>3610</c:v>
                </c:pt>
                <c:pt idx="33">
                  <c:v>302</c:v>
                </c:pt>
                <c:pt idx="34">
                  <c:v>3355</c:v>
                </c:pt>
                <c:pt idx="35">
                  <c:v>4318</c:v>
                </c:pt>
                <c:pt idx="36">
                  <c:v>4596</c:v>
                </c:pt>
                <c:pt idx="37">
                  <c:v>866</c:v>
                </c:pt>
                <c:pt idx="38">
                  <c:v>4489</c:v>
                </c:pt>
                <c:pt idx="39">
                  <c:v>2427</c:v>
                </c:pt>
                <c:pt idx="40">
                  <c:v>3031</c:v>
                </c:pt>
                <c:pt idx="41">
                  <c:v>297</c:v>
                </c:pt>
                <c:pt idx="42">
                  <c:v>2030</c:v>
                </c:pt>
                <c:pt idx="43">
                  <c:v>3682</c:v>
                </c:pt>
                <c:pt idx="44">
                  <c:v>708</c:v>
                </c:pt>
                <c:pt idx="45">
                  <c:v>3372</c:v>
                </c:pt>
                <c:pt idx="46">
                  <c:v>1247</c:v>
                </c:pt>
                <c:pt idx="47">
                  <c:v>4382</c:v>
                </c:pt>
                <c:pt idx="48">
                  <c:v>3497</c:v>
                </c:pt>
                <c:pt idx="49">
                  <c:v>2611</c:v>
                </c:pt>
              </c:numCache>
            </c:numRef>
          </c:val>
          <c:smooth val="0"/>
          <c:extLst>
            <c:ext xmlns:c16="http://schemas.microsoft.com/office/drawing/2014/chart" uri="{C3380CC4-5D6E-409C-BE32-E72D297353CC}">
              <c16:uniqueId val="{00000000-3FB1-43AF-98F1-BBEEA0AEF534}"/>
            </c:ext>
          </c:extLst>
        </c:ser>
        <c:dLbls>
          <c:showLegendKey val="0"/>
          <c:showVal val="0"/>
          <c:showCatName val="0"/>
          <c:showSerName val="0"/>
          <c:showPercent val="0"/>
          <c:showBubbleSize val="0"/>
        </c:dLbls>
        <c:smooth val="0"/>
        <c:axId val="397403552"/>
        <c:axId val="397397312"/>
      </c:lineChart>
      <c:catAx>
        <c:axId val="39740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397312"/>
        <c:crosses val="autoZero"/>
        <c:auto val="1"/>
        <c:lblAlgn val="ctr"/>
        <c:lblOffset val="100"/>
        <c:noMultiLvlLbl val="0"/>
      </c:catAx>
      <c:valAx>
        <c:axId val="39739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40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Project.xlsx]PivotTables!PivotTable7</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PivotTables!$B$27</c:f>
              <c:strCache>
                <c:ptCount val="1"/>
                <c:pt idx="0">
                  <c:v>Total</c:v>
                </c:pt>
              </c:strCache>
            </c:strRef>
          </c:tx>
          <c:spPr>
            <a:solidFill>
              <a:schemeClr val="accent1"/>
            </a:solidFill>
            <a:ln>
              <a:noFill/>
            </a:ln>
            <a:effectLst/>
          </c:spPr>
          <c:invertIfNegative val="0"/>
          <c:cat>
            <c:strRef>
              <c:f>PivotTables!$A$28:$A$33</c:f>
              <c:strCache>
                <c:ptCount val="5"/>
                <c:pt idx="0">
                  <c:v>Keyboard</c:v>
                </c:pt>
                <c:pt idx="1">
                  <c:v>Laptop</c:v>
                </c:pt>
                <c:pt idx="2">
                  <c:v>Monitor</c:v>
                </c:pt>
                <c:pt idx="3">
                  <c:v>Mouse</c:v>
                </c:pt>
                <c:pt idx="4">
                  <c:v>Printer</c:v>
                </c:pt>
              </c:strCache>
            </c:strRef>
          </c:cat>
          <c:val>
            <c:numRef>
              <c:f>PivotTables!$B$28:$B$33</c:f>
              <c:numCache>
                <c:formatCode>General</c:formatCode>
                <c:ptCount val="5"/>
                <c:pt idx="0">
                  <c:v>14570</c:v>
                </c:pt>
                <c:pt idx="1">
                  <c:v>25712</c:v>
                </c:pt>
                <c:pt idx="2">
                  <c:v>31332</c:v>
                </c:pt>
                <c:pt idx="3">
                  <c:v>35017</c:v>
                </c:pt>
                <c:pt idx="4">
                  <c:v>30863</c:v>
                </c:pt>
              </c:numCache>
            </c:numRef>
          </c:val>
          <c:extLst>
            <c:ext xmlns:c16="http://schemas.microsoft.com/office/drawing/2014/chart" uri="{C3380CC4-5D6E-409C-BE32-E72D297353CC}">
              <c16:uniqueId val="{00000000-A76D-474E-8BF1-ED13BAD27478}"/>
            </c:ext>
          </c:extLst>
        </c:ser>
        <c:dLbls>
          <c:showLegendKey val="0"/>
          <c:showVal val="0"/>
          <c:showCatName val="0"/>
          <c:showSerName val="0"/>
          <c:showPercent val="0"/>
          <c:showBubbleSize val="0"/>
        </c:dLbls>
        <c:gapWidth val="182"/>
        <c:axId val="608900784"/>
        <c:axId val="608917104"/>
      </c:barChart>
      <c:catAx>
        <c:axId val="608900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17104"/>
        <c:crosses val="autoZero"/>
        <c:auto val="1"/>
        <c:lblAlgn val="ctr"/>
        <c:lblOffset val="100"/>
        <c:noMultiLvlLbl val="0"/>
      </c:catAx>
      <c:valAx>
        <c:axId val="608917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00784"/>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Project.xlsx]PivotTables!PivotTable6</c:name>
    <c:fmtId val="13"/>
  </c:pivotSource>
  <c:chart>
    <c:autoTitleDeleted val="1"/>
    <c:pivotFmts>
      <c:pivotFmt>
        <c:idx val="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pivotFmt>
      <c:pivotFmt>
        <c:idx val="12"/>
        <c:spPr>
          <a:solidFill>
            <a:schemeClr val="accent2"/>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PivotTables!$B$22</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B177-4348-BDB8-729614217633}"/>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B177-4348-BDB8-729614217633}"/>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PivotTables!$A$23:$A$25</c:f>
              <c:strCache>
                <c:ptCount val="2"/>
                <c:pt idx="0">
                  <c:v>Accessories</c:v>
                </c:pt>
                <c:pt idx="1">
                  <c:v>Electronics</c:v>
                </c:pt>
              </c:strCache>
            </c:strRef>
          </c:cat>
          <c:val>
            <c:numRef>
              <c:f>PivotTables!$B$23:$B$25</c:f>
              <c:numCache>
                <c:formatCode>General</c:formatCode>
                <c:ptCount val="2"/>
                <c:pt idx="0">
                  <c:v>48260</c:v>
                </c:pt>
                <c:pt idx="1">
                  <c:v>89234</c:v>
                </c:pt>
              </c:numCache>
            </c:numRef>
          </c:val>
          <c:extLst>
            <c:ext xmlns:c16="http://schemas.microsoft.com/office/drawing/2014/chart" uri="{C3380CC4-5D6E-409C-BE32-E72D297353CC}">
              <c16:uniqueId val="{00000004-B177-4348-BDB8-729614217633}"/>
            </c:ext>
          </c:extLst>
        </c:ser>
        <c:dLbls>
          <c:dLblPos val="out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Project.xlsx]PivotTables!PivotTable10</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PivotTables!$R$2:$R$3</c:f>
              <c:strCache>
                <c:ptCount val="1"/>
                <c:pt idx="0">
                  <c:v>Keyboard</c:v>
                </c:pt>
              </c:strCache>
            </c:strRef>
          </c:tx>
          <c:spPr>
            <a:solidFill>
              <a:schemeClr val="accent1"/>
            </a:solidFill>
            <a:ln>
              <a:noFill/>
            </a:ln>
            <a:effectLst/>
          </c:spPr>
          <c:invertIfNegative val="0"/>
          <c:cat>
            <c:strRef>
              <c:f>PivotTables!$Q$4:$Q$22</c:f>
              <c:strCache>
                <c:ptCount val="18"/>
                <c:pt idx="0">
                  <c:v>Customer 1</c:v>
                </c:pt>
                <c:pt idx="1">
                  <c:v>Customer 2</c:v>
                </c:pt>
                <c:pt idx="2">
                  <c:v>Customer 3</c:v>
                </c:pt>
                <c:pt idx="3">
                  <c:v>Customer 4</c:v>
                </c:pt>
                <c:pt idx="4">
                  <c:v>Customer 5</c:v>
                </c:pt>
                <c:pt idx="5">
                  <c:v>Customer 6</c:v>
                </c:pt>
                <c:pt idx="6">
                  <c:v>Customer 7</c:v>
                </c:pt>
                <c:pt idx="7">
                  <c:v>Customer 8</c:v>
                </c:pt>
                <c:pt idx="8">
                  <c:v>Customer 9</c:v>
                </c:pt>
                <c:pt idx="9">
                  <c:v>Customer 12</c:v>
                </c:pt>
                <c:pt idx="10">
                  <c:v>Customer 13</c:v>
                </c:pt>
                <c:pt idx="11">
                  <c:v>Customer 14</c:v>
                </c:pt>
                <c:pt idx="12">
                  <c:v>Customer 15</c:v>
                </c:pt>
                <c:pt idx="13">
                  <c:v>Customer 16</c:v>
                </c:pt>
                <c:pt idx="14">
                  <c:v>Customer 17</c:v>
                </c:pt>
                <c:pt idx="15">
                  <c:v>Customer 18</c:v>
                </c:pt>
                <c:pt idx="16">
                  <c:v>Customer 19</c:v>
                </c:pt>
                <c:pt idx="17">
                  <c:v>Customer 20</c:v>
                </c:pt>
              </c:strCache>
            </c:strRef>
          </c:cat>
          <c:val>
            <c:numRef>
              <c:f>PivotTables!$R$4:$R$22</c:f>
              <c:numCache>
                <c:formatCode>General</c:formatCode>
                <c:ptCount val="18"/>
                <c:pt idx="0">
                  <c:v>2611</c:v>
                </c:pt>
                <c:pt idx="2">
                  <c:v>3497</c:v>
                </c:pt>
                <c:pt idx="3">
                  <c:v>3843</c:v>
                </c:pt>
                <c:pt idx="4">
                  <c:v>3372</c:v>
                </c:pt>
                <c:pt idx="14">
                  <c:v>1247</c:v>
                </c:pt>
              </c:numCache>
            </c:numRef>
          </c:val>
          <c:extLst>
            <c:ext xmlns:c16="http://schemas.microsoft.com/office/drawing/2014/chart" uri="{C3380CC4-5D6E-409C-BE32-E72D297353CC}">
              <c16:uniqueId val="{00000000-77C6-43F8-B7AE-4DDA70833527}"/>
            </c:ext>
          </c:extLst>
        </c:ser>
        <c:ser>
          <c:idx val="1"/>
          <c:order val="1"/>
          <c:tx>
            <c:strRef>
              <c:f>PivotTables!$S$2:$S$3</c:f>
              <c:strCache>
                <c:ptCount val="1"/>
                <c:pt idx="0">
                  <c:v>Laptop</c:v>
                </c:pt>
              </c:strCache>
            </c:strRef>
          </c:tx>
          <c:spPr>
            <a:solidFill>
              <a:schemeClr val="accent2"/>
            </a:solidFill>
            <a:ln>
              <a:noFill/>
            </a:ln>
            <a:effectLst/>
          </c:spPr>
          <c:invertIfNegative val="0"/>
          <c:cat>
            <c:strRef>
              <c:f>PivotTables!$Q$4:$Q$22</c:f>
              <c:strCache>
                <c:ptCount val="18"/>
                <c:pt idx="0">
                  <c:v>Customer 1</c:v>
                </c:pt>
                <c:pt idx="1">
                  <c:v>Customer 2</c:v>
                </c:pt>
                <c:pt idx="2">
                  <c:v>Customer 3</c:v>
                </c:pt>
                <c:pt idx="3">
                  <c:v>Customer 4</c:v>
                </c:pt>
                <c:pt idx="4">
                  <c:v>Customer 5</c:v>
                </c:pt>
                <c:pt idx="5">
                  <c:v>Customer 6</c:v>
                </c:pt>
                <c:pt idx="6">
                  <c:v>Customer 7</c:v>
                </c:pt>
                <c:pt idx="7">
                  <c:v>Customer 8</c:v>
                </c:pt>
                <c:pt idx="8">
                  <c:v>Customer 9</c:v>
                </c:pt>
                <c:pt idx="9">
                  <c:v>Customer 12</c:v>
                </c:pt>
                <c:pt idx="10">
                  <c:v>Customer 13</c:v>
                </c:pt>
                <c:pt idx="11">
                  <c:v>Customer 14</c:v>
                </c:pt>
                <c:pt idx="12">
                  <c:v>Customer 15</c:v>
                </c:pt>
                <c:pt idx="13">
                  <c:v>Customer 16</c:v>
                </c:pt>
                <c:pt idx="14">
                  <c:v>Customer 17</c:v>
                </c:pt>
                <c:pt idx="15">
                  <c:v>Customer 18</c:v>
                </c:pt>
                <c:pt idx="16">
                  <c:v>Customer 19</c:v>
                </c:pt>
                <c:pt idx="17">
                  <c:v>Customer 20</c:v>
                </c:pt>
              </c:strCache>
            </c:strRef>
          </c:cat>
          <c:val>
            <c:numRef>
              <c:f>PivotTables!$S$4:$S$22</c:f>
              <c:numCache>
                <c:formatCode>General</c:formatCode>
                <c:ptCount val="18"/>
                <c:pt idx="0">
                  <c:v>5205</c:v>
                </c:pt>
                <c:pt idx="2">
                  <c:v>4548</c:v>
                </c:pt>
                <c:pt idx="5">
                  <c:v>2030</c:v>
                </c:pt>
                <c:pt idx="9">
                  <c:v>3031</c:v>
                </c:pt>
                <c:pt idx="10">
                  <c:v>4837</c:v>
                </c:pt>
                <c:pt idx="11">
                  <c:v>4679</c:v>
                </c:pt>
                <c:pt idx="15">
                  <c:v>1382</c:v>
                </c:pt>
              </c:numCache>
            </c:numRef>
          </c:val>
          <c:extLst>
            <c:ext xmlns:c16="http://schemas.microsoft.com/office/drawing/2014/chart" uri="{C3380CC4-5D6E-409C-BE32-E72D297353CC}">
              <c16:uniqueId val="{00000015-77C6-43F8-B7AE-4DDA70833527}"/>
            </c:ext>
          </c:extLst>
        </c:ser>
        <c:ser>
          <c:idx val="2"/>
          <c:order val="2"/>
          <c:tx>
            <c:strRef>
              <c:f>PivotTables!$T$2:$T$3</c:f>
              <c:strCache>
                <c:ptCount val="1"/>
                <c:pt idx="0">
                  <c:v>Monitor</c:v>
                </c:pt>
              </c:strCache>
            </c:strRef>
          </c:tx>
          <c:spPr>
            <a:solidFill>
              <a:schemeClr val="accent3"/>
            </a:solidFill>
            <a:ln>
              <a:noFill/>
            </a:ln>
            <a:effectLst/>
          </c:spPr>
          <c:invertIfNegative val="0"/>
          <c:cat>
            <c:strRef>
              <c:f>PivotTables!$Q$4:$Q$22</c:f>
              <c:strCache>
                <c:ptCount val="18"/>
                <c:pt idx="0">
                  <c:v>Customer 1</c:v>
                </c:pt>
                <c:pt idx="1">
                  <c:v>Customer 2</c:v>
                </c:pt>
                <c:pt idx="2">
                  <c:v>Customer 3</c:v>
                </c:pt>
                <c:pt idx="3">
                  <c:v>Customer 4</c:v>
                </c:pt>
                <c:pt idx="4">
                  <c:v>Customer 5</c:v>
                </c:pt>
                <c:pt idx="5">
                  <c:v>Customer 6</c:v>
                </c:pt>
                <c:pt idx="6">
                  <c:v>Customer 7</c:v>
                </c:pt>
                <c:pt idx="7">
                  <c:v>Customer 8</c:v>
                </c:pt>
                <c:pt idx="8">
                  <c:v>Customer 9</c:v>
                </c:pt>
                <c:pt idx="9">
                  <c:v>Customer 12</c:v>
                </c:pt>
                <c:pt idx="10">
                  <c:v>Customer 13</c:v>
                </c:pt>
                <c:pt idx="11">
                  <c:v>Customer 14</c:v>
                </c:pt>
                <c:pt idx="12">
                  <c:v>Customer 15</c:v>
                </c:pt>
                <c:pt idx="13">
                  <c:v>Customer 16</c:v>
                </c:pt>
                <c:pt idx="14">
                  <c:v>Customer 17</c:v>
                </c:pt>
                <c:pt idx="15">
                  <c:v>Customer 18</c:v>
                </c:pt>
                <c:pt idx="16">
                  <c:v>Customer 19</c:v>
                </c:pt>
                <c:pt idx="17">
                  <c:v>Customer 20</c:v>
                </c:pt>
              </c:strCache>
            </c:strRef>
          </c:cat>
          <c:val>
            <c:numRef>
              <c:f>PivotTables!$T$4:$T$22</c:f>
              <c:numCache>
                <c:formatCode>General</c:formatCode>
                <c:ptCount val="18"/>
                <c:pt idx="0">
                  <c:v>1736</c:v>
                </c:pt>
                <c:pt idx="1">
                  <c:v>6320</c:v>
                </c:pt>
                <c:pt idx="2">
                  <c:v>2775</c:v>
                </c:pt>
                <c:pt idx="6">
                  <c:v>1391</c:v>
                </c:pt>
                <c:pt idx="7">
                  <c:v>4759</c:v>
                </c:pt>
                <c:pt idx="11">
                  <c:v>1607</c:v>
                </c:pt>
                <c:pt idx="12">
                  <c:v>1833</c:v>
                </c:pt>
                <c:pt idx="13">
                  <c:v>7659</c:v>
                </c:pt>
                <c:pt idx="16">
                  <c:v>3252</c:v>
                </c:pt>
              </c:numCache>
            </c:numRef>
          </c:val>
          <c:extLst>
            <c:ext xmlns:c16="http://schemas.microsoft.com/office/drawing/2014/chart" uri="{C3380CC4-5D6E-409C-BE32-E72D297353CC}">
              <c16:uniqueId val="{00000001-3CE9-4D22-B800-ACEC15C8F35D}"/>
            </c:ext>
          </c:extLst>
        </c:ser>
        <c:ser>
          <c:idx val="3"/>
          <c:order val="3"/>
          <c:tx>
            <c:strRef>
              <c:f>PivotTables!$U$2:$U$3</c:f>
              <c:strCache>
                <c:ptCount val="1"/>
                <c:pt idx="0">
                  <c:v>Mouse</c:v>
                </c:pt>
              </c:strCache>
            </c:strRef>
          </c:tx>
          <c:spPr>
            <a:solidFill>
              <a:schemeClr val="accent4"/>
            </a:solidFill>
            <a:ln>
              <a:noFill/>
            </a:ln>
            <a:effectLst/>
          </c:spPr>
          <c:invertIfNegative val="0"/>
          <c:cat>
            <c:strRef>
              <c:f>PivotTables!$Q$4:$Q$22</c:f>
              <c:strCache>
                <c:ptCount val="18"/>
                <c:pt idx="0">
                  <c:v>Customer 1</c:v>
                </c:pt>
                <c:pt idx="1">
                  <c:v>Customer 2</c:v>
                </c:pt>
                <c:pt idx="2">
                  <c:v>Customer 3</c:v>
                </c:pt>
                <c:pt idx="3">
                  <c:v>Customer 4</c:v>
                </c:pt>
                <c:pt idx="4">
                  <c:v>Customer 5</c:v>
                </c:pt>
                <c:pt idx="5">
                  <c:v>Customer 6</c:v>
                </c:pt>
                <c:pt idx="6">
                  <c:v>Customer 7</c:v>
                </c:pt>
                <c:pt idx="7">
                  <c:v>Customer 8</c:v>
                </c:pt>
                <c:pt idx="8">
                  <c:v>Customer 9</c:v>
                </c:pt>
                <c:pt idx="9">
                  <c:v>Customer 12</c:v>
                </c:pt>
                <c:pt idx="10">
                  <c:v>Customer 13</c:v>
                </c:pt>
                <c:pt idx="11">
                  <c:v>Customer 14</c:v>
                </c:pt>
                <c:pt idx="12">
                  <c:v>Customer 15</c:v>
                </c:pt>
                <c:pt idx="13">
                  <c:v>Customer 16</c:v>
                </c:pt>
                <c:pt idx="14">
                  <c:v>Customer 17</c:v>
                </c:pt>
                <c:pt idx="15">
                  <c:v>Customer 18</c:v>
                </c:pt>
                <c:pt idx="16">
                  <c:v>Customer 19</c:v>
                </c:pt>
                <c:pt idx="17">
                  <c:v>Customer 20</c:v>
                </c:pt>
              </c:strCache>
            </c:strRef>
          </c:cat>
          <c:val>
            <c:numRef>
              <c:f>PivotTables!$U$4:$U$22</c:f>
              <c:numCache>
                <c:formatCode>General</c:formatCode>
                <c:ptCount val="18"/>
                <c:pt idx="2">
                  <c:v>3681</c:v>
                </c:pt>
                <c:pt idx="3">
                  <c:v>2098</c:v>
                </c:pt>
                <c:pt idx="4">
                  <c:v>302</c:v>
                </c:pt>
                <c:pt idx="5">
                  <c:v>6457</c:v>
                </c:pt>
                <c:pt idx="8">
                  <c:v>1471</c:v>
                </c:pt>
                <c:pt idx="9">
                  <c:v>3099</c:v>
                </c:pt>
                <c:pt idx="11">
                  <c:v>3404</c:v>
                </c:pt>
                <c:pt idx="13">
                  <c:v>8234</c:v>
                </c:pt>
                <c:pt idx="16">
                  <c:v>4318</c:v>
                </c:pt>
                <c:pt idx="17">
                  <c:v>1953</c:v>
                </c:pt>
              </c:numCache>
            </c:numRef>
          </c:val>
          <c:extLst>
            <c:ext xmlns:c16="http://schemas.microsoft.com/office/drawing/2014/chart" uri="{C3380CC4-5D6E-409C-BE32-E72D297353CC}">
              <c16:uniqueId val="{00000004-3CE9-4D22-B800-ACEC15C8F35D}"/>
            </c:ext>
          </c:extLst>
        </c:ser>
        <c:ser>
          <c:idx val="4"/>
          <c:order val="4"/>
          <c:tx>
            <c:strRef>
              <c:f>PivotTables!$V$2:$V$3</c:f>
              <c:strCache>
                <c:ptCount val="1"/>
                <c:pt idx="0">
                  <c:v>Printer</c:v>
                </c:pt>
              </c:strCache>
            </c:strRef>
          </c:tx>
          <c:spPr>
            <a:solidFill>
              <a:schemeClr val="accent5"/>
            </a:solidFill>
            <a:ln>
              <a:noFill/>
            </a:ln>
            <a:effectLst/>
          </c:spPr>
          <c:invertIfNegative val="0"/>
          <c:cat>
            <c:strRef>
              <c:f>PivotTables!$Q$4:$Q$22</c:f>
              <c:strCache>
                <c:ptCount val="18"/>
                <c:pt idx="0">
                  <c:v>Customer 1</c:v>
                </c:pt>
                <c:pt idx="1">
                  <c:v>Customer 2</c:v>
                </c:pt>
                <c:pt idx="2">
                  <c:v>Customer 3</c:v>
                </c:pt>
                <c:pt idx="3">
                  <c:v>Customer 4</c:v>
                </c:pt>
                <c:pt idx="4">
                  <c:v>Customer 5</c:v>
                </c:pt>
                <c:pt idx="5">
                  <c:v>Customer 6</c:v>
                </c:pt>
                <c:pt idx="6">
                  <c:v>Customer 7</c:v>
                </c:pt>
                <c:pt idx="7">
                  <c:v>Customer 8</c:v>
                </c:pt>
                <c:pt idx="8">
                  <c:v>Customer 9</c:v>
                </c:pt>
                <c:pt idx="9">
                  <c:v>Customer 12</c:v>
                </c:pt>
                <c:pt idx="10">
                  <c:v>Customer 13</c:v>
                </c:pt>
                <c:pt idx="11">
                  <c:v>Customer 14</c:v>
                </c:pt>
                <c:pt idx="12">
                  <c:v>Customer 15</c:v>
                </c:pt>
                <c:pt idx="13">
                  <c:v>Customer 16</c:v>
                </c:pt>
                <c:pt idx="14">
                  <c:v>Customer 17</c:v>
                </c:pt>
                <c:pt idx="15">
                  <c:v>Customer 18</c:v>
                </c:pt>
                <c:pt idx="16">
                  <c:v>Customer 19</c:v>
                </c:pt>
                <c:pt idx="17">
                  <c:v>Customer 20</c:v>
                </c:pt>
              </c:strCache>
            </c:strRef>
          </c:cat>
          <c:val>
            <c:numRef>
              <c:f>PivotTables!$V$4:$V$22</c:f>
              <c:numCache>
                <c:formatCode>General</c:formatCode>
                <c:ptCount val="18"/>
                <c:pt idx="0">
                  <c:v>6422</c:v>
                </c:pt>
                <c:pt idx="3">
                  <c:v>4596</c:v>
                </c:pt>
                <c:pt idx="7">
                  <c:v>3574</c:v>
                </c:pt>
                <c:pt idx="14">
                  <c:v>10473</c:v>
                </c:pt>
                <c:pt idx="15">
                  <c:v>4844</c:v>
                </c:pt>
                <c:pt idx="16">
                  <c:v>954</c:v>
                </c:pt>
              </c:numCache>
            </c:numRef>
          </c:val>
          <c:extLst>
            <c:ext xmlns:c16="http://schemas.microsoft.com/office/drawing/2014/chart" uri="{C3380CC4-5D6E-409C-BE32-E72D297353CC}">
              <c16:uniqueId val="{00000005-3CE9-4D22-B800-ACEC15C8F35D}"/>
            </c:ext>
          </c:extLst>
        </c:ser>
        <c:dLbls>
          <c:showLegendKey val="0"/>
          <c:showVal val="0"/>
          <c:showCatName val="0"/>
          <c:showSerName val="0"/>
          <c:showPercent val="0"/>
          <c:showBubbleSize val="0"/>
        </c:dLbls>
        <c:gapWidth val="150"/>
        <c:overlap val="100"/>
        <c:axId val="608943984"/>
        <c:axId val="608945424"/>
      </c:barChart>
      <c:catAx>
        <c:axId val="60894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45424"/>
        <c:crosses val="autoZero"/>
        <c:auto val="1"/>
        <c:lblAlgn val="ctr"/>
        <c:lblOffset val="100"/>
        <c:noMultiLvlLbl val="0"/>
      </c:catAx>
      <c:valAx>
        <c:axId val="6089454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43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Project.xlsx]PivotTables!PivotTable8</c:name>
    <c:fmtId val="2"/>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PivotTables!$E$28</c:f>
              <c:strCache>
                <c:ptCount val="1"/>
                <c:pt idx="0">
                  <c:v>Total</c:v>
                </c:pt>
              </c:strCache>
            </c:strRef>
          </c:tx>
          <c:spPr>
            <a:ln w="28575" cap="rnd">
              <a:solidFill>
                <a:schemeClr val="accent1"/>
              </a:solidFill>
              <a:round/>
            </a:ln>
            <a:effectLst/>
          </c:spPr>
          <c:marker>
            <c:symbol val="none"/>
          </c:marker>
          <c:cat>
            <c:multiLvlStrRef>
              <c:f>PivotTables!$D$29:$D$81</c:f>
              <c:multiLvlStrCache>
                <c:ptCount val="50"/>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lvl>
                <c:lvl>
                  <c:pt idx="0">
                    <c:v>Jan</c:v>
                  </c:pt>
                  <c:pt idx="31">
                    <c:v>Feb</c:v>
                  </c:pt>
                </c:lvl>
              </c:multiLvlStrCache>
            </c:multiLvlStrRef>
          </c:cat>
          <c:val>
            <c:numRef>
              <c:f>PivotTables!$E$29:$E$81</c:f>
              <c:numCache>
                <c:formatCode>General</c:formatCode>
                <c:ptCount val="50"/>
                <c:pt idx="0">
                  <c:v>2775</c:v>
                </c:pt>
                <c:pt idx="1">
                  <c:v>1382</c:v>
                </c:pt>
                <c:pt idx="2">
                  <c:v>809</c:v>
                </c:pt>
                <c:pt idx="3">
                  <c:v>4844</c:v>
                </c:pt>
                <c:pt idx="4">
                  <c:v>4513</c:v>
                </c:pt>
                <c:pt idx="5">
                  <c:v>0</c:v>
                </c:pt>
                <c:pt idx="6">
                  <c:v>4879</c:v>
                </c:pt>
                <c:pt idx="7">
                  <c:v>763</c:v>
                </c:pt>
                <c:pt idx="8">
                  <c:v>2098</c:v>
                </c:pt>
                <c:pt idx="9">
                  <c:v>3545</c:v>
                </c:pt>
                <c:pt idx="10">
                  <c:v>3843</c:v>
                </c:pt>
                <c:pt idx="11">
                  <c:v>1595</c:v>
                </c:pt>
                <c:pt idx="12">
                  <c:v>3404</c:v>
                </c:pt>
                <c:pt idx="13">
                  <c:v>3863</c:v>
                </c:pt>
                <c:pt idx="14">
                  <c:v>1953</c:v>
                </c:pt>
                <c:pt idx="15">
                  <c:v>4759</c:v>
                </c:pt>
                <c:pt idx="16">
                  <c:v>1391</c:v>
                </c:pt>
                <c:pt idx="17">
                  <c:v>3681</c:v>
                </c:pt>
                <c:pt idx="18">
                  <c:v>3557</c:v>
                </c:pt>
                <c:pt idx="19">
                  <c:v>1736</c:v>
                </c:pt>
                <c:pt idx="20">
                  <c:v>3796</c:v>
                </c:pt>
                <c:pt idx="21">
                  <c:v>3099</c:v>
                </c:pt>
                <c:pt idx="22">
                  <c:v>3252</c:v>
                </c:pt>
                <c:pt idx="23">
                  <c:v>798</c:v>
                </c:pt>
                <c:pt idx="24">
                  <c:v>2260</c:v>
                </c:pt>
                <c:pt idx="25">
                  <c:v>4197</c:v>
                </c:pt>
                <c:pt idx="26">
                  <c:v>4837</c:v>
                </c:pt>
                <c:pt idx="27">
                  <c:v>954</c:v>
                </c:pt>
                <c:pt idx="28">
                  <c:v>3574</c:v>
                </c:pt>
                <c:pt idx="29">
                  <c:v>1807</c:v>
                </c:pt>
                <c:pt idx="30">
                  <c:v>2877</c:v>
                </c:pt>
                <c:pt idx="31">
                  <c:v>1833</c:v>
                </c:pt>
                <c:pt idx="32">
                  <c:v>3610</c:v>
                </c:pt>
                <c:pt idx="33">
                  <c:v>302</c:v>
                </c:pt>
                <c:pt idx="34">
                  <c:v>3355</c:v>
                </c:pt>
                <c:pt idx="35">
                  <c:v>4318</c:v>
                </c:pt>
                <c:pt idx="36">
                  <c:v>4596</c:v>
                </c:pt>
                <c:pt idx="37">
                  <c:v>866</c:v>
                </c:pt>
                <c:pt idx="38">
                  <c:v>4489</c:v>
                </c:pt>
                <c:pt idx="39">
                  <c:v>2427</c:v>
                </c:pt>
                <c:pt idx="40">
                  <c:v>3031</c:v>
                </c:pt>
                <c:pt idx="41">
                  <c:v>297</c:v>
                </c:pt>
                <c:pt idx="42">
                  <c:v>2030</c:v>
                </c:pt>
                <c:pt idx="43">
                  <c:v>3682</c:v>
                </c:pt>
                <c:pt idx="44">
                  <c:v>708</c:v>
                </c:pt>
                <c:pt idx="45">
                  <c:v>3372</c:v>
                </c:pt>
                <c:pt idx="46">
                  <c:v>1247</c:v>
                </c:pt>
                <c:pt idx="47">
                  <c:v>4382</c:v>
                </c:pt>
                <c:pt idx="48">
                  <c:v>3497</c:v>
                </c:pt>
                <c:pt idx="49">
                  <c:v>2611</c:v>
                </c:pt>
              </c:numCache>
            </c:numRef>
          </c:val>
          <c:smooth val="0"/>
          <c:extLst>
            <c:ext xmlns:c16="http://schemas.microsoft.com/office/drawing/2014/chart" uri="{C3380CC4-5D6E-409C-BE32-E72D297353CC}">
              <c16:uniqueId val="{00000000-6EE2-43FB-9DFF-C21550907CF7}"/>
            </c:ext>
          </c:extLst>
        </c:ser>
        <c:dLbls>
          <c:showLegendKey val="0"/>
          <c:showVal val="0"/>
          <c:showCatName val="0"/>
          <c:showSerName val="0"/>
          <c:showPercent val="0"/>
          <c:showBubbleSize val="0"/>
        </c:dLbls>
        <c:smooth val="0"/>
        <c:axId val="397403552"/>
        <c:axId val="397397312"/>
      </c:lineChart>
      <c:catAx>
        <c:axId val="39740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397312"/>
        <c:crosses val="autoZero"/>
        <c:auto val="1"/>
        <c:lblAlgn val="ctr"/>
        <c:lblOffset val="100"/>
        <c:noMultiLvlLbl val="0"/>
      </c:catAx>
      <c:valAx>
        <c:axId val="39739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40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Project.xlsx]PivotTables!PivotTable7</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PivotTables!$B$27</c:f>
              <c:strCache>
                <c:ptCount val="1"/>
                <c:pt idx="0">
                  <c:v>Total</c:v>
                </c:pt>
              </c:strCache>
            </c:strRef>
          </c:tx>
          <c:spPr>
            <a:solidFill>
              <a:schemeClr val="accent1"/>
            </a:solidFill>
            <a:ln>
              <a:noFill/>
            </a:ln>
            <a:effectLst/>
          </c:spPr>
          <c:invertIfNegative val="0"/>
          <c:cat>
            <c:strRef>
              <c:f>PivotTables!$A$28:$A$33</c:f>
              <c:strCache>
                <c:ptCount val="5"/>
                <c:pt idx="0">
                  <c:v>Keyboard</c:v>
                </c:pt>
                <c:pt idx="1">
                  <c:v>Laptop</c:v>
                </c:pt>
                <c:pt idx="2">
                  <c:v>Monitor</c:v>
                </c:pt>
                <c:pt idx="3">
                  <c:v>Mouse</c:v>
                </c:pt>
                <c:pt idx="4">
                  <c:v>Printer</c:v>
                </c:pt>
              </c:strCache>
            </c:strRef>
          </c:cat>
          <c:val>
            <c:numRef>
              <c:f>PivotTables!$B$28:$B$33</c:f>
              <c:numCache>
                <c:formatCode>General</c:formatCode>
                <c:ptCount val="5"/>
                <c:pt idx="0">
                  <c:v>14570</c:v>
                </c:pt>
                <c:pt idx="1">
                  <c:v>25712</c:v>
                </c:pt>
                <c:pt idx="2">
                  <c:v>31332</c:v>
                </c:pt>
                <c:pt idx="3">
                  <c:v>35017</c:v>
                </c:pt>
                <c:pt idx="4">
                  <c:v>30863</c:v>
                </c:pt>
              </c:numCache>
            </c:numRef>
          </c:val>
          <c:extLst>
            <c:ext xmlns:c16="http://schemas.microsoft.com/office/drawing/2014/chart" uri="{C3380CC4-5D6E-409C-BE32-E72D297353CC}">
              <c16:uniqueId val="{00000000-C225-4F50-A733-FEA47273234F}"/>
            </c:ext>
          </c:extLst>
        </c:ser>
        <c:dLbls>
          <c:showLegendKey val="0"/>
          <c:showVal val="0"/>
          <c:showCatName val="0"/>
          <c:showSerName val="0"/>
          <c:showPercent val="0"/>
          <c:showBubbleSize val="0"/>
        </c:dLbls>
        <c:gapWidth val="182"/>
        <c:axId val="608900784"/>
        <c:axId val="608917104"/>
      </c:barChart>
      <c:catAx>
        <c:axId val="608900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17104"/>
        <c:crosses val="autoZero"/>
        <c:auto val="1"/>
        <c:lblAlgn val="ctr"/>
        <c:lblOffset val="100"/>
        <c:noMultiLvlLbl val="0"/>
      </c:catAx>
      <c:valAx>
        <c:axId val="608917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0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Project.xlsx]PivotTables!PivotTable6</c:name>
    <c:fmtId val="1"/>
  </c:pivotSource>
  <c:chart>
    <c:autoTitleDeleted val="1"/>
    <c:pivotFmts>
      <c:pivotFmt>
        <c:idx val="0"/>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lt1"/>
          </a:solidFill>
          <a:ln w="19050">
            <a:solidFill>
              <a:schemeClr val="accent1"/>
            </a:solidFill>
          </a:ln>
          <a:effectLst/>
        </c:spPr>
      </c:pivotFmt>
      <c:pivotFmt>
        <c:idx val="2"/>
        <c:spPr>
          <a:solidFill>
            <a:schemeClr val="lt1"/>
          </a:solidFill>
          <a:ln w="19050">
            <a:solidFill>
              <a:schemeClr val="accent1"/>
            </a:solidFill>
          </a:ln>
          <a:effectLst/>
        </c:spPr>
      </c:pivotFmt>
    </c:pivotFmts>
    <c:plotArea>
      <c:layout/>
      <c:pieChart>
        <c:varyColors val="1"/>
        <c:ser>
          <c:idx val="0"/>
          <c:order val="0"/>
          <c:tx>
            <c:strRef>
              <c:f>PivotTables!$B$22</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792E-4D8B-99B7-F265FA6B10D4}"/>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792E-4D8B-99B7-F265FA6B10D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PivotTables!$A$23:$A$25</c:f>
              <c:strCache>
                <c:ptCount val="2"/>
                <c:pt idx="0">
                  <c:v>Accessories</c:v>
                </c:pt>
                <c:pt idx="1">
                  <c:v>Electronics</c:v>
                </c:pt>
              </c:strCache>
            </c:strRef>
          </c:cat>
          <c:val>
            <c:numRef>
              <c:f>PivotTables!$B$23:$B$25</c:f>
              <c:numCache>
                <c:formatCode>General</c:formatCode>
                <c:ptCount val="2"/>
                <c:pt idx="0">
                  <c:v>48260</c:v>
                </c:pt>
                <c:pt idx="1">
                  <c:v>89234</c:v>
                </c:pt>
              </c:numCache>
            </c:numRef>
          </c:val>
          <c:extLst>
            <c:ext xmlns:c16="http://schemas.microsoft.com/office/drawing/2014/chart" uri="{C3380CC4-5D6E-409C-BE32-E72D297353CC}">
              <c16:uniqueId val="{00000000-D176-45C4-AD96-597D49ECF038}"/>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Project.xlsx]PivotTables!PivotTable10</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PivotTables!$R$2:$R$3</c:f>
              <c:strCache>
                <c:ptCount val="1"/>
                <c:pt idx="0">
                  <c:v>Keyboard</c:v>
                </c:pt>
              </c:strCache>
            </c:strRef>
          </c:tx>
          <c:spPr>
            <a:solidFill>
              <a:schemeClr val="accent1"/>
            </a:solidFill>
            <a:ln>
              <a:noFill/>
            </a:ln>
            <a:effectLst/>
          </c:spPr>
          <c:invertIfNegative val="0"/>
          <c:cat>
            <c:strRef>
              <c:f>PivotTables!$Q$4:$Q$22</c:f>
              <c:strCache>
                <c:ptCount val="18"/>
                <c:pt idx="0">
                  <c:v>Customer 1</c:v>
                </c:pt>
                <c:pt idx="1">
                  <c:v>Customer 2</c:v>
                </c:pt>
                <c:pt idx="2">
                  <c:v>Customer 3</c:v>
                </c:pt>
                <c:pt idx="3">
                  <c:v>Customer 4</c:v>
                </c:pt>
                <c:pt idx="4">
                  <c:v>Customer 5</c:v>
                </c:pt>
                <c:pt idx="5">
                  <c:v>Customer 6</c:v>
                </c:pt>
                <c:pt idx="6">
                  <c:v>Customer 7</c:v>
                </c:pt>
                <c:pt idx="7">
                  <c:v>Customer 8</c:v>
                </c:pt>
                <c:pt idx="8">
                  <c:v>Customer 9</c:v>
                </c:pt>
                <c:pt idx="9">
                  <c:v>Customer 12</c:v>
                </c:pt>
                <c:pt idx="10">
                  <c:v>Customer 13</c:v>
                </c:pt>
                <c:pt idx="11">
                  <c:v>Customer 14</c:v>
                </c:pt>
                <c:pt idx="12">
                  <c:v>Customer 15</c:v>
                </c:pt>
                <c:pt idx="13">
                  <c:v>Customer 16</c:v>
                </c:pt>
                <c:pt idx="14">
                  <c:v>Customer 17</c:v>
                </c:pt>
                <c:pt idx="15">
                  <c:v>Customer 18</c:v>
                </c:pt>
                <c:pt idx="16">
                  <c:v>Customer 19</c:v>
                </c:pt>
                <c:pt idx="17">
                  <c:v>Customer 20</c:v>
                </c:pt>
              </c:strCache>
            </c:strRef>
          </c:cat>
          <c:val>
            <c:numRef>
              <c:f>PivotTables!$R$4:$R$22</c:f>
              <c:numCache>
                <c:formatCode>General</c:formatCode>
                <c:ptCount val="18"/>
                <c:pt idx="0">
                  <c:v>2611</c:v>
                </c:pt>
                <c:pt idx="2">
                  <c:v>3497</c:v>
                </c:pt>
                <c:pt idx="3">
                  <c:v>3843</c:v>
                </c:pt>
                <c:pt idx="4">
                  <c:v>3372</c:v>
                </c:pt>
                <c:pt idx="14">
                  <c:v>1247</c:v>
                </c:pt>
              </c:numCache>
            </c:numRef>
          </c:val>
          <c:extLst>
            <c:ext xmlns:c16="http://schemas.microsoft.com/office/drawing/2014/chart" uri="{C3380CC4-5D6E-409C-BE32-E72D297353CC}">
              <c16:uniqueId val="{00000000-D2AC-4764-89D5-03C34295EAE8}"/>
            </c:ext>
          </c:extLst>
        </c:ser>
        <c:ser>
          <c:idx val="1"/>
          <c:order val="1"/>
          <c:tx>
            <c:strRef>
              <c:f>PivotTables!$S$2:$S$3</c:f>
              <c:strCache>
                <c:ptCount val="1"/>
                <c:pt idx="0">
                  <c:v>Laptop</c:v>
                </c:pt>
              </c:strCache>
            </c:strRef>
          </c:tx>
          <c:spPr>
            <a:solidFill>
              <a:schemeClr val="accent2"/>
            </a:solidFill>
            <a:ln>
              <a:noFill/>
            </a:ln>
            <a:effectLst/>
          </c:spPr>
          <c:invertIfNegative val="0"/>
          <c:cat>
            <c:strRef>
              <c:f>PivotTables!$Q$4:$Q$22</c:f>
              <c:strCache>
                <c:ptCount val="18"/>
                <c:pt idx="0">
                  <c:v>Customer 1</c:v>
                </c:pt>
                <c:pt idx="1">
                  <c:v>Customer 2</c:v>
                </c:pt>
                <c:pt idx="2">
                  <c:v>Customer 3</c:v>
                </c:pt>
                <c:pt idx="3">
                  <c:v>Customer 4</c:v>
                </c:pt>
                <c:pt idx="4">
                  <c:v>Customer 5</c:v>
                </c:pt>
                <c:pt idx="5">
                  <c:v>Customer 6</c:v>
                </c:pt>
                <c:pt idx="6">
                  <c:v>Customer 7</c:v>
                </c:pt>
                <c:pt idx="7">
                  <c:v>Customer 8</c:v>
                </c:pt>
                <c:pt idx="8">
                  <c:v>Customer 9</c:v>
                </c:pt>
                <c:pt idx="9">
                  <c:v>Customer 12</c:v>
                </c:pt>
                <c:pt idx="10">
                  <c:v>Customer 13</c:v>
                </c:pt>
                <c:pt idx="11">
                  <c:v>Customer 14</c:v>
                </c:pt>
                <c:pt idx="12">
                  <c:v>Customer 15</c:v>
                </c:pt>
                <c:pt idx="13">
                  <c:v>Customer 16</c:v>
                </c:pt>
                <c:pt idx="14">
                  <c:v>Customer 17</c:v>
                </c:pt>
                <c:pt idx="15">
                  <c:v>Customer 18</c:v>
                </c:pt>
                <c:pt idx="16">
                  <c:v>Customer 19</c:v>
                </c:pt>
                <c:pt idx="17">
                  <c:v>Customer 20</c:v>
                </c:pt>
              </c:strCache>
            </c:strRef>
          </c:cat>
          <c:val>
            <c:numRef>
              <c:f>PivotTables!$S$4:$S$22</c:f>
              <c:numCache>
                <c:formatCode>General</c:formatCode>
                <c:ptCount val="18"/>
                <c:pt idx="0">
                  <c:v>5205</c:v>
                </c:pt>
                <c:pt idx="2">
                  <c:v>4548</c:v>
                </c:pt>
                <c:pt idx="5">
                  <c:v>2030</c:v>
                </c:pt>
                <c:pt idx="9">
                  <c:v>3031</c:v>
                </c:pt>
                <c:pt idx="10">
                  <c:v>4837</c:v>
                </c:pt>
                <c:pt idx="11">
                  <c:v>4679</c:v>
                </c:pt>
                <c:pt idx="15">
                  <c:v>1382</c:v>
                </c:pt>
              </c:numCache>
            </c:numRef>
          </c:val>
          <c:extLst>
            <c:ext xmlns:c16="http://schemas.microsoft.com/office/drawing/2014/chart" uri="{C3380CC4-5D6E-409C-BE32-E72D297353CC}">
              <c16:uniqueId val="{00000015-D2AC-4764-89D5-03C34295EAE8}"/>
            </c:ext>
          </c:extLst>
        </c:ser>
        <c:ser>
          <c:idx val="2"/>
          <c:order val="2"/>
          <c:tx>
            <c:strRef>
              <c:f>PivotTables!$T$2:$T$3</c:f>
              <c:strCache>
                <c:ptCount val="1"/>
                <c:pt idx="0">
                  <c:v>Monitor</c:v>
                </c:pt>
              </c:strCache>
            </c:strRef>
          </c:tx>
          <c:spPr>
            <a:solidFill>
              <a:schemeClr val="accent3"/>
            </a:solidFill>
            <a:ln>
              <a:noFill/>
            </a:ln>
            <a:effectLst/>
          </c:spPr>
          <c:invertIfNegative val="0"/>
          <c:cat>
            <c:strRef>
              <c:f>PivotTables!$Q$4:$Q$22</c:f>
              <c:strCache>
                <c:ptCount val="18"/>
                <c:pt idx="0">
                  <c:v>Customer 1</c:v>
                </c:pt>
                <c:pt idx="1">
                  <c:v>Customer 2</c:v>
                </c:pt>
                <c:pt idx="2">
                  <c:v>Customer 3</c:v>
                </c:pt>
                <c:pt idx="3">
                  <c:v>Customer 4</c:v>
                </c:pt>
                <c:pt idx="4">
                  <c:v>Customer 5</c:v>
                </c:pt>
                <c:pt idx="5">
                  <c:v>Customer 6</c:v>
                </c:pt>
                <c:pt idx="6">
                  <c:v>Customer 7</c:v>
                </c:pt>
                <c:pt idx="7">
                  <c:v>Customer 8</c:v>
                </c:pt>
                <c:pt idx="8">
                  <c:v>Customer 9</c:v>
                </c:pt>
                <c:pt idx="9">
                  <c:v>Customer 12</c:v>
                </c:pt>
                <c:pt idx="10">
                  <c:v>Customer 13</c:v>
                </c:pt>
                <c:pt idx="11">
                  <c:v>Customer 14</c:v>
                </c:pt>
                <c:pt idx="12">
                  <c:v>Customer 15</c:v>
                </c:pt>
                <c:pt idx="13">
                  <c:v>Customer 16</c:v>
                </c:pt>
                <c:pt idx="14">
                  <c:v>Customer 17</c:v>
                </c:pt>
                <c:pt idx="15">
                  <c:v>Customer 18</c:v>
                </c:pt>
                <c:pt idx="16">
                  <c:v>Customer 19</c:v>
                </c:pt>
                <c:pt idx="17">
                  <c:v>Customer 20</c:v>
                </c:pt>
              </c:strCache>
            </c:strRef>
          </c:cat>
          <c:val>
            <c:numRef>
              <c:f>PivotTables!$T$4:$T$22</c:f>
              <c:numCache>
                <c:formatCode>General</c:formatCode>
                <c:ptCount val="18"/>
                <c:pt idx="0">
                  <c:v>1736</c:v>
                </c:pt>
                <c:pt idx="1">
                  <c:v>6320</c:v>
                </c:pt>
                <c:pt idx="2">
                  <c:v>2775</c:v>
                </c:pt>
                <c:pt idx="6">
                  <c:v>1391</c:v>
                </c:pt>
                <c:pt idx="7">
                  <c:v>4759</c:v>
                </c:pt>
                <c:pt idx="11">
                  <c:v>1607</c:v>
                </c:pt>
                <c:pt idx="12">
                  <c:v>1833</c:v>
                </c:pt>
                <c:pt idx="13">
                  <c:v>7659</c:v>
                </c:pt>
                <c:pt idx="16">
                  <c:v>3252</c:v>
                </c:pt>
              </c:numCache>
            </c:numRef>
          </c:val>
          <c:extLst>
            <c:ext xmlns:c16="http://schemas.microsoft.com/office/drawing/2014/chart" uri="{C3380CC4-5D6E-409C-BE32-E72D297353CC}">
              <c16:uniqueId val="{00000000-2513-466E-B4B8-B7FC2BA8D61B}"/>
            </c:ext>
          </c:extLst>
        </c:ser>
        <c:ser>
          <c:idx val="3"/>
          <c:order val="3"/>
          <c:tx>
            <c:strRef>
              <c:f>PivotTables!$U$2:$U$3</c:f>
              <c:strCache>
                <c:ptCount val="1"/>
                <c:pt idx="0">
                  <c:v>Mouse</c:v>
                </c:pt>
              </c:strCache>
            </c:strRef>
          </c:tx>
          <c:spPr>
            <a:solidFill>
              <a:schemeClr val="accent4"/>
            </a:solidFill>
            <a:ln>
              <a:noFill/>
            </a:ln>
            <a:effectLst/>
          </c:spPr>
          <c:invertIfNegative val="0"/>
          <c:cat>
            <c:strRef>
              <c:f>PivotTables!$Q$4:$Q$22</c:f>
              <c:strCache>
                <c:ptCount val="18"/>
                <c:pt idx="0">
                  <c:v>Customer 1</c:v>
                </c:pt>
                <c:pt idx="1">
                  <c:v>Customer 2</c:v>
                </c:pt>
                <c:pt idx="2">
                  <c:v>Customer 3</c:v>
                </c:pt>
                <c:pt idx="3">
                  <c:v>Customer 4</c:v>
                </c:pt>
                <c:pt idx="4">
                  <c:v>Customer 5</c:v>
                </c:pt>
                <c:pt idx="5">
                  <c:v>Customer 6</c:v>
                </c:pt>
                <c:pt idx="6">
                  <c:v>Customer 7</c:v>
                </c:pt>
                <c:pt idx="7">
                  <c:v>Customer 8</c:v>
                </c:pt>
                <c:pt idx="8">
                  <c:v>Customer 9</c:v>
                </c:pt>
                <c:pt idx="9">
                  <c:v>Customer 12</c:v>
                </c:pt>
                <c:pt idx="10">
                  <c:v>Customer 13</c:v>
                </c:pt>
                <c:pt idx="11">
                  <c:v>Customer 14</c:v>
                </c:pt>
                <c:pt idx="12">
                  <c:v>Customer 15</c:v>
                </c:pt>
                <c:pt idx="13">
                  <c:v>Customer 16</c:v>
                </c:pt>
                <c:pt idx="14">
                  <c:v>Customer 17</c:v>
                </c:pt>
                <c:pt idx="15">
                  <c:v>Customer 18</c:v>
                </c:pt>
                <c:pt idx="16">
                  <c:v>Customer 19</c:v>
                </c:pt>
                <c:pt idx="17">
                  <c:v>Customer 20</c:v>
                </c:pt>
              </c:strCache>
            </c:strRef>
          </c:cat>
          <c:val>
            <c:numRef>
              <c:f>PivotTables!$U$4:$U$22</c:f>
              <c:numCache>
                <c:formatCode>General</c:formatCode>
                <c:ptCount val="18"/>
                <c:pt idx="2">
                  <c:v>3681</c:v>
                </c:pt>
                <c:pt idx="3">
                  <c:v>2098</c:v>
                </c:pt>
                <c:pt idx="4">
                  <c:v>302</c:v>
                </c:pt>
                <c:pt idx="5">
                  <c:v>6457</c:v>
                </c:pt>
                <c:pt idx="8">
                  <c:v>1471</c:v>
                </c:pt>
                <c:pt idx="9">
                  <c:v>3099</c:v>
                </c:pt>
                <c:pt idx="11">
                  <c:v>3404</c:v>
                </c:pt>
                <c:pt idx="13">
                  <c:v>8234</c:v>
                </c:pt>
                <c:pt idx="16">
                  <c:v>4318</c:v>
                </c:pt>
                <c:pt idx="17">
                  <c:v>1953</c:v>
                </c:pt>
              </c:numCache>
            </c:numRef>
          </c:val>
          <c:extLst>
            <c:ext xmlns:c16="http://schemas.microsoft.com/office/drawing/2014/chart" uri="{C3380CC4-5D6E-409C-BE32-E72D297353CC}">
              <c16:uniqueId val="{00000003-2513-466E-B4B8-B7FC2BA8D61B}"/>
            </c:ext>
          </c:extLst>
        </c:ser>
        <c:ser>
          <c:idx val="4"/>
          <c:order val="4"/>
          <c:tx>
            <c:strRef>
              <c:f>PivotTables!$V$2:$V$3</c:f>
              <c:strCache>
                <c:ptCount val="1"/>
                <c:pt idx="0">
                  <c:v>Printer</c:v>
                </c:pt>
              </c:strCache>
            </c:strRef>
          </c:tx>
          <c:spPr>
            <a:solidFill>
              <a:schemeClr val="accent5"/>
            </a:solidFill>
            <a:ln>
              <a:noFill/>
            </a:ln>
            <a:effectLst/>
          </c:spPr>
          <c:invertIfNegative val="0"/>
          <c:cat>
            <c:strRef>
              <c:f>PivotTables!$Q$4:$Q$22</c:f>
              <c:strCache>
                <c:ptCount val="18"/>
                <c:pt idx="0">
                  <c:v>Customer 1</c:v>
                </c:pt>
                <c:pt idx="1">
                  <c:v>Customer 2</c:v>
                </c:pt>
                <c:pt idx="2">
                  <c:v>Customer 3</c:v>
                </c:pt>
                <c:pt idx="3">
                  <c:v>Customer 4</c:v>
                </c:pt>
                <c:pt idx="4">
                  <c:v>Customer 5</c:v>
                </c:pt>
                <c:pt idx="5">
                  <c:v>Customer 6</c:v>
                </c:pt>
                <c:pt idx="6">
                  <c:v>Customer 7</c:v>
                </c:pt>
                <c:pt idx="7">
                  <c:v>Customer 8</c:v>
                </c:pt>
                <c:pt idx="8">
                  <c:v>Customer 9</c:v>
                </c:pt>
                <c:pt idx="9">
                  <c:v>Customer 12</c:v>
                </c:pt>
                <c:pt idx="10">
                  <c:v>Customer 13</c:v>
                </c:pt>
                <c:pt idx="11">
                  <c:v>Customer 14</c:v>
                </c:pt>
                <c:pt idx="12">
                  <c:v>Customer 15</c:v>
                </c:pt>
                <c:pt idx="13">
                  <c:v>Customer 16</c:v>
                </c:pt>
                <c:pt idx="14">
                  <c:v>Customer 17</c:v>
                </c:pt>
                <c:pt idx="15">
                  <c:v>Customer 18</c:v>
                </c:pt>
                <c:pt idx="16">
                  <c:v>Customer 19</c:v>
                </c:pt>
                <c:pt idx="17">
                  <c:v>Customer 20</c:v>
                </c:pt>
              </c:strCache>
            </c:strRef>
          </c:cat>
          <c:val>
            <c:numRef>
              <c:f>PivotTables!$V$4:$V$22</c:f>
              <c:numCache>
                <c:formatCode>General</c:formatCode>
                <c:ptCount val="18"/>
                <c:pt idx="0">
                  <c:v>6422</c:v>
                </c:pt>
                <c:pt idx="3">
                  <c:v>4596</c:v>
                </c:pt>
                <c:pt idx="7">
                  <c:v>3574</c:v>
                </c:pt>
                <c:pt idx="14">
                  <c:v>10473</c:v>
                </c:pt>
                <c:pt idx="15">
                  <c:v>4844</c:v>
                </c:pt>
                <c:pt idx="16">
                  <c:v>954</c:v>
                </c:pt>
              </c:numCache>
            </c:numRef>
          </c:val>
          <c:extLst>
            <c:ext xmlns:c16="http://schemas.microsoft.com/office/drawing/2014/chart" uri="{C3380CC4-5D6E-409C-BE32-E72D297353CC}">
              <c16:uniqueId val="{00000004-2513-466E-B4B8-B7FC2BA8D61B}"/>
            </c:ext>
          </c:extLst>
        </c:ser>
        <c:dLbls>
          <c:showLegendKey val="0"/>
          <c:showVal val="0"/>
          <c:showCatName val="0"/>
          <c:showSerName val="0"/>
          <c:showPercent val="0"/>
          <c:showBubbleSize val="0"/>
        </c:dLbls>
        <c:gapWidth val="150"/>
        <c:overlap val="100"/>
        <c:axId val="608943984"/>
        <c:axId val="608945424"/>
      </c:barChart>
      <c:catAx>
        <c:axId val="60894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45424"/>
        <c:crosses val="autoZero"/>
        <c:auto val="1"/>
        <c:lblAlgn val="ctr"/>
        <c:lblOffset val="100"/>
        <c:noMultiLvlLbl val="0"/>
      </c:catAx>
      <c:valAx>
        <c:axId val="6089454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43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571500</xdr:colOff>
      <xdr:row>1</xdr:row>
      <xdr:rowOff>38100</xdr:rowOff>
    </xdr:from>
    <xdr:to>
      <xdr:col>10</xdr:col>
      <xdr:colOff>409576</xdr:colOff>
      <xdr:row>4</xdr:row>
      <xdr:rowOff>152400</xdr:rowOff>
    </xdr:to>
    <xdr:sp macro="" textlink="">
      <xdr:nvSpPr>
        <xdr:cNvPr id="3" name="Rectangle: Rounded Corners 2">
          <a:extLst>
            <a:ext uri="{FF2B5EF4-FFF2-40B4-BE49-F238E27FC236}">
              <a16:creationId xmlns:a16="http://schemas.microsoft.com/office/drawing/2014/main" id="{14761799-06FC-BC84-8D6B-EF071ADF416A}"/>
            </a:ext>
          </a:extLst>
        </xdr:cNvPr>
        <xdr:cNvSpPr/>
      </xdr:nvSpPr>
      <xdr:spPr>
        <a:xfrm>
          <a:off x="571500" y="219075"/>
          <a:ext cx="6696076" cy="657225"/>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ln>
                <a:noFill/>
              </a:ln>
              <a:solidFill>
                <a:schemeClr val="tx2">
                  <a:lumMod val="90000"/>
                  <a:lumOff val="10000"/>
                </a:schemeClr>
              </a:solidFill>
              <a:effectLst>
                <a:outerShdw blurRad="50800" dist="38100" dir="2700000" algn="tl" rotWithShape="0">
                  <a:prstClr val="black">
                    <a:alpha val="40000"/>
                  </a:prstClr>
                </a:outerShdw>
              </a:effectLst>
            </a:rPr>
            <a:t>Sales Dashboard</a:t>
          </a:r>
        </a:p>
      </xdr:txBody>
    </xdr:sp>
    <xdr:clientData/>
  </xdr:twoCellAnchor>
  <xdr:twoCellAnchor>
    <xdr:from>
      <xdr:col>0</xdr:col>
      <xdr:colOff>600075</xdr:colOff>
      <xdr:row>5</xdr:row>
      <xdr:rowOff>104775</xdr:rowOff>
    </xdr:from>
    <xdr:to>
      <xdr:col>4</xdr:col>
      <xdr:colOff>95250</xdr:colOff>
      <xdr:row>9</xdr:row>
      <xdr:rowOff>28575</xdr:rowOff>
    </xdr:to>
    <xdr:sp macro="" textlink="">
      <xdr:nvSpPr>
        <xdr:cNvPr id="4" name="Rectangle: Rounded Corners 3">
          <a:extLst>
            <a:ext uri="{FF2B5EF4-FFF2-40B4-BE49-F238E27FC236}">
              <a16:creationId xmlns:a16="http://schemas.microsoft.com/office/drawing/2014/main" id="{AE5E768C-B1CB-4AFE-94F1-C0D5BB6EC877}"/>
            </a:ext>
          </a:extLst>
        </xdr:cNvPr>
        <xdr:cNvSpPr/>
      </xdr:nvSpPr>
      <xdr:spPr>
        <a:xfrm>
          <a:off x="600075" y="866775"/>
          <a:ext cx="1933575" cy="68580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ln>
                <a:noFill/>
              </a:ln>
              <a:solidFill>
                <a:schemeClr val="tx2">
                  <a:lumMod val="90000"/>
                  <a:lumOff val="10000"/>
                </a:schemeClr>
              </a:solidFill>
              <a:effectLst>
                <a:outerShdw blurRad="50800" dist="38100" dir="2700000" algn="tl" rotWithShape="0">
                  <a:prstClr val="black">
                    <a:alpha val="40000"/>
                  </a:prstClr>
                </a:outerShdw>
              </a:effectLst>
            </a:rPr>
            <a:t>Total</a:t>
          </a:r>
          <a:r>
            <a:rPr lang="en-US" sz="1600" b="1" baseline="0">
              <a:ln>
                <a:noFill/>
              </a:ln>
              <a:solidFill>
                <a:schemeClr val="tx2">
                  <a:lumMod val="90000"/>
                  <a:lumOff val="10000"/>
                </a:schemeClr>
              </a:solidFill>
              <a:effectLst>
                <a:outerShdw blurRad="50800" dist="38100" dir="2700000" algn="tl" rotWithShape="0">
                  <a:prstClr val="black">
                    <a:alpha val="40000"/>
                  </a:prstClr>
                </a:outerShdw>
              </a:effectLst>
            </a:rPr>
            <a:t> Sales</a:t>
          </a:r>
          <a:endParaRPr lang="en-US" sz="1600" b="1">
            <a:ln>
              <a:noFill/>
            </a:ln>
            <a:solidFill>
              <a:schemeClr val="tx2">
                <a:lumMod val="90000"/>
                <a:lumOff val="10000"/>
              </a:schemeClr>
            </a:solidFill>
            <a:effectLst>
              <a:outerShdw blurRad="50800" dist="38100" dir="2700000" algn="tl" rotWithShape="0">
                <a:prstClr val="black">
                  <a:alpha val="40000"/>
                </a:prstClr>
              </a:outerShdw>
            </a:effectLst>
          </a:endParaRPr>
        </a:p>
      </xdr:txBody>
    </xdr:sp>
    <xdr:clientData/>
  </xdr:twoCellAnchor>
  <xdr:twoCellAnchor>
    <xdr:from>
      <xdr:col>4</xdr:col>
      <xdr:colOff>123825</xdr:colOff>
      <xdr:row>5</xdr:row>
      <xdr:rowOff>95250</xdr:rowOff>
    </xdr:from>
    <xdr:to>
      <xdr:col>7</xdr:col>
      <xdr:colOff>228600</xdr:colOff>
      <xdr:row>9</xdr:row>
      <xdr:rowOff>38100</xdr:rowOff>
    </xdr:to>
    <xdr:sp macro="" textlink="">
      <xdr:nvSpPr>
        <xdr:cNvPr id="8" name="Rectangle: Rounded Corners 7">
          <a:extLst>
            <a:ext uri="{FF2B5EF4-FFF2-40B4-BE49-F238E27FC236}">
              <a16:creationId xmlns:a16="http://schemas.microsoft.com/office/drawing/2014/main" id="{5A10812A-40E5-4B54-BBC9-A8399374E37D}"/>
            </a:ext>
          </a:extLst>
        </xdr:cNvPr>
        <xdr:cNvSpPr/>
      </xdr:nvSpPr>
      <xdr:spPr>
        <a:xfrm>
          <a:off x="2867025" y="1000125"/>
          <a:ext cx="2162175" cy="66675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a:ln>
                <a:noFill/>
              </a:ln>
              <a:solidFill>
                <a:schemeClr val="tx2">
                  <a:lumMod val="90000"/>
                  <a:lumOff val="10000"/>
                </a:schemeClr>
              </a:solidFill>
              <a:effectLst>
                <a:outerShdw blurRad="50800" dist="38100" dir="2700000" algn="tl" rotWithShape="0">
                  <a:prstClr val="black">
                    <a:alpha val="40000"/>
                  </a:prstClr>
                </a:outerShdw>
              </a:effectLst>
              <a:latin typeface="+mn-lt"/>
              <a:ea typeface="+mn-ea"/>
              <a:cs typeface="+mn-cs"/>
            </a:rPr>
            <a:t>Total Qty Sold</a:t>
          </a:r>
        </a:p>
      </xdr:txBody>
    </xdr:sp>
    <xdr:clientData/>
  </xdr:twoCellAnchor>
  <xdr:twoCellAnchor>
    <xdr:from>
      <xdr:col>7</xdr:col>
      <xdr:colOff>257175</xdr:colOff>
      <xdr:row>5</xdr:row>
      <xdr:rowOff>85726</xdr:rowOff>
    </xdr:from>
    <xdr:to>
      <xdr:col>10</xdr:col>
      <xdr:colOff>361950</xdr:colOff>
      <xdr:row>9</xdr:row>
      <xdr:rowOff>28576</xdr:rowOff>
    </xdr:to>
    <xdr:sp macro="" textlink="">
      <xdr:nvSpPr>
        <xdr:cNvPr id="9" name="Rectangle: Rounded Corners 8">
          <a:extLst>
            <a:ext uri="{FF2B5EF4-FFF2-40B4-BE49-F238E27FC236}">
              <a16:creationId xmlns:a16="http://schemas.microsoft.com/office/drawing/2014/main" id="{9EE476FF-782B-47A5-BC40-CD5502CD3E4C}"/>
            </a:ext>
          </a:extLst>
        </xdr:cNvPr>
        <xdr:cNvSpPr/>
      </xdr:nvSpPr>
      <xdr:spPr>
        <a:xfrm>
          <a:off x="5057775" y="990601"/>
          <a:ext cx="2162175" cy="66675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a:ln>
                <a:noFill/>
              </a:ln>
              <a:solidFill>
                <a:schemeClr val="tx2">
                  <a:lumMod val="90000"/>
                  <a:lumOff val="10000"/>
                </a:schemeClr>
              </a:solidFill>
              <a:effectLst>
                <a:outerShdw blurRad="50800" dist="38100" dir="2700000" algn="tl" rotWithShape="0">
                  <a:prstClr val="black">
                    <a:alpha val="40000"/>
                  </a:prstClr>
                </a:outerShdw>
              </a:effectLst>
              <a:latin typeface="+mn-lt"/>
              <a:ea typeface="+mn-ea"/>
              <a:cs typeface="+mn-cs"/>
            </a:rPr>
            <a:t># of Orders</a:t>
          </a:r>
        </a:p>
      </xdr:txBody>
    </xdr:sp>
    <xdr:clientData/>
  </xdr:twoCellAnchor>
  <xdr:twoCellAnchor>
    <xdr:from>
      <xdr:col>1</xdr:col>
      <xdr:colOff>219074</xdr:colOff>
      <xdr:row>7</xdr:row>
      <xdr:rowOff>28575</xdr:rowOff>
    </xdr:from>
    <xdr:to>
      <xdr:col>3</xdr:col>
      <xdr:colOff>419099</xdr:colOff>
      <xdr:row>8</xdr:row>
      <xdr:rowOff>114300</xdr:rowOff>
    </xdr:to>
    <xdr:sp macro="" textlink="PivotTables!$A$2">
      <xdr:nvSpPr>
        <xdr:cNvPr id="10" name="TextBox 9">
          <a:extLst>
            <a:ext uri="{FF2B5EF4-FFF2-40B4-BE49-F238E27FC236}">
              <a16:creationId xmlns:a16="http://schemas.microsoft.com/office/drawing/2014/main" id="{3BED8BB1-557C-73AC-09A6-D58A7F3FBC9B}"/>
            </a:ext>
          </a:extLst>
        </xdr:cNvPr>
        <xdr:cNvSpPr txBox="1"/>
      </xdr:nvSpPr>
      <xdr:spPr>
        <a:xfrm>
          <a:off x="828674" y="1171575"/>
          <a:ext cx="1419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1A589E0-0CB9-4563-9592-3914334803A7}" type="TxLink">
            <a:rPr lang="en-US" sz="1800" b="1" i="0" u="none" strike="noStrike">
              <a:solidFill>
                <a:schemeClr val="accent1">
                  <a:lumMod val="75000"/>
                </a:schemeClr>
              </a:solidFill>
              <a:latin typeface="Aptos Narrow"/>
              <a:ea typeface="+mn-ea"/>
              <a:cs typeface="+mn-cs"/>
            </a:rPr>
            <a:t> $137,494.00 </a:t>
          </a:fld>
          <a:endParaRPr lang="en-US" sz="1800" b="1" i="0" u="none" strike="noStrike">
            <a:solidFill>
              <a:schemeClr val="accent1">
                <a:lumMod val="75000"/>
              </a:schemeClr>
            </a:solidFill>
            <a:latin typeface="Aptos Narrow"/>
            <a:ea typeface="+mn-ea"/>
            <a:cs typeface="+mn-cs"/>
          </a:endParaRPr>
        </a:p>
      </xdr:txBody>
    </xdr:sp>
    <xdr:clientData/>
  </xdr:twoCellAnchor>
  <xdr:twoCellAnchor>
    <xdr:from>
      <xdr:col>4</xdr:col>
      <xdr:colOff>381000</xdr:colOff>
      <xdr:row>7</xdr:row>
      <xdr:rowOff>57150</xdr:rowOff>
    </xdr:from>
    <xdr:to>
      <xdr:col>6</xdr:col>
      <xdr:colOff>657225</xdr:colOff>
      <xdr:row>8</xdr:row>
      <xdr:rowOff>142875</xdr:rowOff>
    </xdr:to>
    <xdr:sp macro="" textlink="PivotTables!$B$2">
      <xdr:nvSpPr>
        <xdr:cNvPr id="11" name="TextBox 10">
          <a:extLst>
            <a:ext uri="{FF2B5EF4-FFF2-40B4-BE49-F238E27FC236}">
              <a16:creationId xmlns:a16="http://schemas.microsoft.com/office/drawing/2014/main" id="{858FFA56-D48C-4DA1-8070-A356E87B952F}"/>
            </a:ext>
          </a:extLst>
        </xdr:cNvPr>
        <xdr:cNvSpPr txBox="1"/>
      </xdr:nvSpPr>
      <xdr:spPr>
        <a:xfrm>
          <a:off x="3124200" y="1323975"/>
          <a:ext cx="16478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8078718-5BEB-43C3-9F18-6307FFEBA180}" type="TxLink">
            <a:rPr lang="en-US" sz="1800" b="1" i="0" u="none" strike="noStrike">
              <a:solidFill>
                <a:schemeClr val="accent1">
                  <a:lumMod val="75000"/>
                </a:schemeClr>
              </a:solidFill>
              <a:latin typeface="Aptos Narrow"/>
              <a:ea typeface="+mn-ea"/>
              <a:cs typeface="+mn-cs"/>
            </a:rPr>
            <a:t>251</a:t>
          </a:fld>
          <a:endParaRPr lang="en-US" sz="1800" b="1" i="0" u="none" strike="noStrike">
            <a:solidFill>
              <a:schemeClr val="accent1">
                <a:lumMod val="75000"/>
              </a:schemeClr>
            </a:solidFill>
            <a:latin typeface="Aptos Narrow"/>
            <a:ea typeface="+mn-ea"/>
            <a:cs typeface="+mn-cs"/>
          </a:endParaRPr>
        </a:p>
      </xdr:txBody>
    </xdr:sp>
    <xdr:clientData/>
  </xdr:twoCellAnchor>
  <xdr:twoCellAnchor>
    <xdr:from>
      <xdr:col>7</xdr:col>
      <xdr:colOff>571500</xdr:colOff>
      <xdr:row>7</xdr:row>
      <xdr:rowOff>57150</xdr:rowOff>
    </xdr:from>
    <xdr:to>
      <xdr:col>10</xdr:col>
      <xdr:colOff>85725</xdr:colOff>
      <xdr:row>8</xdr:row>
      <xdr:rowOff>142875</xdr:rowOff>
    </xdr:to>
    <xdr:sp macro="" textlink="#REF!">
      <xdr:nvSpPr>
        <xdr:cNvPr id="12" name="TextBox 11">
          <a:extLst>
            <a:ext uri="{FF2B5EF4-FFF2-40B4-BE49-F238E27FC236}">
              <a16:creationId xmlns:a16="http://schemas.microsoft.com/office/drawing/2014/main" id="{46EC0FE2-9C73-451A-9F47-2725AC825EF6}"/>
            </a:ext>
          </a:extLst>
        </xdr:cNvPr>
        <xdr:cNvSpPr txBox="1"/>
      </xdr:nvSpPr>
      <xdr:spPr>
        <a:xfrm>
          <a:off x="5372100" y="1323975"/>
          <a:ext cx="15716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8BAC914-058E-45D0-B1D6-FB19A90ADEA5}" type="TxLink">
            <a:rPr lang="en-US" sz="1800" b="1" i="0" u="none" strike="noStrike">
              <a:solidFill>
                <a:schemeClr val="accent1">
                  <a:lumMod val="75000"/>
                </a:schemeClr>
              </a:solidFill>
              <a:latin typeface="Aptos Narrow"/>
              <a:ea typeface="+mn-ea"/>
              <a:cs typeface="+mn-cs"/>
            </a:rPr>
            <a:pPr marL="0" indent="0" algn="ctr"/>
            <a:t>50</a:t>
          </a:fld>
          <a:endParaRPr lang="en-US" sz="1800" b="1" i="0" u="none" strike="noStrike">
            <a:solidFill>
              <a:schemeClr val="accent1">
                <a:lumMod val="75000"/>
              </a:schemeClr>
            </a:solidFill>
            <a:latin typeface="Aptos Narrow"/>
            <a:ea typeface="+mn-ea"/>
            <a:cs typeface="+mn-cs"/>
          </a:endParaRPr>
        </a:p>
      </xdr:txBody>
    </xdr:sp>
    <xdr:clientData/>
  </xdr:twoCellAnchor>
  <xdr:twoCellAnchor>
    <xdr:from>
      <xdr:col>0</xdr:col>
      <xdr:colOff>552450</xdr:colOff>
      <xdr:row>9</xdr:row>
      <xdr:rowOff>180974</xdr:rowOff>
    </xdr:from>
    <xdr:to>
      <xdr:col>10</xdr:col>
      <xdr:colOff>276225</xdr:colOff>
      <xdr:row>19</xdr:row>
      <xdr:rowOff>161924</xdr:rowOff>
    </xdr:to>
    <xdr:sp macro="" textlink="">
      <xdr:nvSpPr>
        <xdr:cNvPr id="13" name="Rectangle: Rounded Corners 12">
          <a:extLst>
            <a:ext uri="{FF2B5EF4-FFF2-40B4-BE49-F238E27FC236}">
              <a16:creationId xmlns:a16="http://schemas.microsoft.com/office/drawing/2014/main" id="{7143C615-C06C-4565-97C1-6A3EF040EA93}"/>
            </a:ext>
          </a:extLst>
        </xdr:cNvPr>
        <xdr:cNvSpPr/>
      </xdr:nvSpPr>
      <xdr:spPr>
        <a:xfrm>
          <a:off x="552450" y="1809749"/>
          <a:ext cx="6581775" cy="179070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ln>
                <a:noFill/>
              </a:ln>
              <a:solidFill>
                <a:schemeClr val="tx2">
                  <a:lumMod val="90000"/>
                  <a:lumOff val="10000"/>
                </a:schemeClr>
              </a:solidFill>
              <a:effectLst>
                <a:outerShdw blurRad="50800" dist="38100" dir="2700000" algn="tl" rotWithShape="0">
                  <a:prstClr val="black">
                    <a:alpha val="40000"/>
                  </a:prstClr>
                </a:outerShdw>
              </a:effectLst>
            </a:rPr>
            <a:t>January- February Sales</a:t>
          </a:r>
          <a:r>
            <a:rPr lang="en-US" sz="1600" b="1" baseline="0">
              <a:ln>
                <a:noFill/>
              </a:ln>
              <a:solidFill>
                <a:schemeClr val="tx2">
                  <a:lumMod val="90000"/>
                  <a:lumOff val="10000"/>
                </a:schemeClr>
              </a:solidFill>
              <a:effectLst>
                <a:outerShdw blurRad="50800" dist="38100" dir="2700000" algn="tl" rotWithShape="0">
                  <a:prstClr val="black">
                    <a:alpha val="40000"/>
                  </a:prstClr>
                </a:outerShdw>
              </a:effectLst>
            </a:rPr>
            <a:t> Trend</a:t>
          </a:r>
          <a:endParaRPr lang="en-US" sz="1600" b="1">
            <a:ln>
              <a:noFill/>
            </a:ln>
            <a:solidFill>
              <a:schemeClr val="tx2">
                <a:lumMod val="90000"/>
                <a:lumOff val="10000"/>
              </a:schemeClr>
            </a:solidFill>
            <a:effectLst>
              <a:outerShdw blurRad="50800" dist="38100" dir="2700000" algn="tl" rotWithShape="0">
                <a:prstClr val="black">
                  <a:alpha val="40000"/>
                </a:prstClr>
              </a:outerShdw>
            </a:effectLst>
          </a:endParaRPr>
        </a:p>
      </xdr:txBody>
    </xdr:sp>
    <xdr:clientData/>
  </xdr:twoCellAnchor>
  <xdr:twoCellAnchor>
    <xdr:from>
      <xdr:col>0</xdr:col>
      <xdr:colOff>542925</xdr:colOff>
      <xdr:row>20</xdr:row>
      <xdr:rowOff>66673</xdr:rowOff>
    </xdr:from>
    <xdr:to>
      <xdr:col>6</xdr:col>
      <xdr:colOff>457200</xdr:colOff>
      <xdr:row>31</xdr:row>
      <xdr:rowOff>9524</xdr:rowOff>
    </xdr:to>
    <xdr:sp macro="" textlink="">
      <xdr:nvSpPr>
        <xdr:cNvPr id="14" name="Rectangle: Rounded Corners 13">
          <a:extLst>
            <a:ext uri="{FF2B5EF4-FFF2-40B4-BE49-F238E27FC236}">
              <a16:creationId xmlns:a16="http://schemas.microsoft.com/office/drawing/2014/main" id="{1C5D60F0-0BE7-466E-A28E-C15BAAFFBDA2}"/>
            </a:ext>
          </a:extLst>
        </xdr:cNvPr>
        <xdr:cNvSpPr/>
      </xdr:nvSpPr>
      <xdr:spPr>
        <a:xfrm>
          <a:off x="542925" y="3686173"/>
          <a:ext cx="4029075" cy="1933576"/>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a:ln>
                <a:noFill/>
              </a:ln>
              <a:solidFill>
                <a:schemeClr val="tx2">
                  <a:lumMod val="90000"/>
                  <a:lumOff val="10000"/>
                </a:schemeClr>
              </a:solidFill>
              <a:effectLst>
                <a:outerShdw blurRad="50800" dist="38100" dir="2700000" algn="tl" rotWithShape="0">
                  <a:prstClr val="black">
                    <a:alpha val="40000"/>
                  </a:prstClr>
                </a:outerShdw>
              </a:effectLst>
              <a:latin typeface="+mn-lt"/>
              <a:ea typeface="+mn-ea"/>
              <a:cs typeface="+mn-cs"/>
            </a:rPr>
            <a:t>Product Chart</a:t>
          </a:r>
        </a:p>
      </xdr:txBody>
    </xdr:sp>
    <xdr:clientData/>
  </xdr:twoCellAnchor>
  <xdr:twoCellAnchor>
    <xdr:from>
      <xdr:col>10</xdr:col>
      <xdr:colOff>495300</xdr:colOff>
      <xdr:row>9</xdr:row>
      <xdr:rowOff>180975</xdr:rowOff>
    </xdr:from>
    <xdr:to>
      <xdr:col>14</xdr:col>
      <xdr:colOff>381000</xdr:colOff>
      <xdr:row>20</xdr:row>
      <xdr:rowOff>47625</xdr:rowOff>
    </xdr:to>
    <xdr:sp macro="" textlink="">
      <xdr:nvSpPr>
        <xdr:cNvPr id="15" name="Rectangle: Rounded Corners 14">
          <a:extLst>
            <a:ext uri="{FF2B5EF4-FFF2-40B4-BE49-F238E27FC236}">
              <a16:creationId xmlns:a16="http://schemas.microsoft.com/office/drawing/2014/main" id="{82D388B1-D0B2-4B1D-BE26-A48E3043FC69}"/>
            </a:ext>
          </a:extLst>
        </xdr:cNvPr>
        <xdr:cNvSpPr/>
      </xdr:nvSpPr>
      <xdr:spPr>
        <a:xfrm>
          <a:off x="6591300" y="1704975"/>
          <a:ext cx="2324100" cy="1962150"/>
        </a:xfrm>
        <a:prstGeom prst="roundRect">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baseline="0">
              <a:ln>
                <a:noFill/>
              </a:ln>
              <a:solidFill>
                <a:schemeClr val="tx2">
                  <a:lumMod val="90000"/>
                  <a:lumOff val="10000"/>
                </a:schemeClr>
              </a:solidFill>
              <a:effectLst>
                <a:outerShdw blurRad="50800" dist="38100" dir="2700000" algn="tl" rotWithShape="0">
                  <a:prstClr val="black">
                    <a:alpha val="40000"/>
                  </a:prstClr>
                </a:outerShdw>
              </a:effectLst>
              <a:latin typeface="+mn-lt"/>
              <a:ea typeface="+mn-ea"/>
              <a:cs typeface="+mn-cs"/>
            </a:rPr>
            <a:t>Category</a:t>
          </a:r>
        </a:p>
      </xdr:txBody>
    </xdr:sp>
    <xdr:clientData/>
  </xdr:twoCellAnchor>
  <xdr:twoCellAnchor>
    <xdr:from>
      <xdr:col>6</xdr:col>
      <xdr:colOff>504827</xdr:colOff>
      <xdr:row>20</xdr:row>
      <xdr:rowOff>104776</xdr:rowOff>
    </xdr:from>
    <xdr:to>
      <xdr:col>14</xdr:col>
      <xdr:colOff>476251</xdr:colOff>
      <xdr:row>30</xdr:row>
      <xdr:rowOff>152400</xdr:rowOff>
    </xdr:to>
    <xdr:sp macro="" textlink="">
      <xdr:nvSpPr>
        <xdr:cNvPr id="16" name="Rectangle: Rounded Corners 15">
          <a:extLst>
            <a:ext uri="{FF2B5EF4-FFF2-40B4-BE49-F238E27FC236}">
              <a16:creationId xmlns:a16="http://schemas.microsoft.com/office/drawing/2014/main" id="{A3DEEDAE-9174-4A17-AADA-D1DEFB6A9E94}"/>
            </a:ext>
          </a:extLst>
        </xdr:cNvPr>
        <xdr:cNvSpPr/>
      </xdr:nvSpPr>
      <xdr:spPr>
        <a:xfrm>
          <a:off x="4162427" y="3724276"/>
          <a:ext cx="4848224" cy="1952624"/>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a:ln>
                <a:noFill/>
              </a:ln>
              <a:solidFill>
                <a:schemeClr val="tx2">
                  <a:lumMod val="90000"/>
                  <a:lumOff val="10000"/>
                </a:schemeClr>
              </a:solidFill>
              <a:effectLst>
                <a:outerShdw blurRad="50800" dist="38100" dir="2700000" algn="tl" rotWithShape="0">
                  <a:prstClr val="black">
                    <a:alpha val="40000"/>
                  </a:prstClr>
                </a:outerShdw>
              </a:effectLst>
              <a:latin typeface="+mn-lt"/>
              <a:ea typeface="+mn-ea"/>
              <a:cs typeface="+mn-cs"/>
            </a:rPr>
            <a:t>Customer Summary</a:t>
          </a:r>
        </a:p>
      </xdr:txBody>
    </xdr:sp>
    <xdr:clientData/>
  </xdr:twoCellAnchor>
  <xdr:twoCellAnchor>
    <xdr:from>
      <xdr:col>1</xdr:col>
      <xdr:colOff>123826</xdr:colOff>
      <xdr:row>11</xdr:row>
      <xdr:rowOff>190499</xdr:rowOff>
    </xdr:from>
    <xdr:to>
      <xdr:col>10</xdr:col>
      <xdr:colOff>95250</xdr:colOff>
      <xdr:row>19</xdr:row>
      <xdr:rowOff>66675</xdr:rowOff>
    </xdr:to>
    <xdr:graphicFrame macro="">
      <xdr:nvGraphicFramePr>
        <xdr:cNvPr id="17" name="Chart 16">
          <a:extLst>
            <a:ext uri="{FF2B5EF4-FFF2-40B4-BE49-F238E27FC236}">
              <a16:creationId xmlns:a16="http://schemas.microsoft.com/office/drawing/2014/main" id="{BAF16315-23AB-497E-9868-BD42E3C2E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47625</xdr:colOff>
      <xdr:row>22</xdr:row>
      <xdr:rowOff>66675</xdr:rowOff>
    </xdr:from>
    <xdr:to>
      <xdr:col>6</xdr:col>
      <xdr:colOff>123825</xdr:colOff>
      <xdr:row>29</xdr:row>
      <xdr:rowOff>152400</xdr:rowOff>
    </xdr:to>
    <xdr:graphicFrame macro="">
      <xdr:nvGraphicFramePr>
        <xdr:cNvPr id="18" name="Chart 17">
          <a:extLst>
            <a:ext uri="{FF2B5EF4-FFF2-40B4-BE49-F238E27FC236}">
              <a16:creationId xmlns:a16="http://schemas.microsoft.com/office/drawing/2014/main" id="{7E8F39D1-54B5-4D79-8E8A-E9D8C8B799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561975</xdr:colOff>
      <xdr:row>12</xdr:row>
      <xdr:rowOff>114300</xdr:rowOff>
    </xdr:from>
    <xdr:to>
      <xdr:col>14</xdr:col>
      <xdr:colOff>342900</xdr:colOff>
      <xdr:row>19</xdr:row>
      <xdr:rowOff>133350</xdr:rowOff>
    </xdr:to>
    <xdr:graphicFrame macro="">
      <xdr:nvGraphicFramePr>
        <xdr:cNvPr id="21" name="Chart 20">
          <a:extLst>
            <a:ext uri="{FF2B5EF4-FFF2-40B4-BE49-F238E27FC236}">
              <a16:creationId xmlns:a16="http://schemas.microsoft.com/office/drawing/2014/main" id="{D3442E79-13A3-49A8-8C8C-0354DF7871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76200</xdr:colOff>
      <xdr:row>22</xdr:row>
      <xdr:rowOff>133350</xdr:rowOff>
    </xdr:from>
    <xdr:to>
      <xdr:col>14</xdr:col>
      <xdr:colOff>190500</xdr:colOff>
      <xdr:row>30</xdr:row>
      <xdr:rowOff>104776</xdr:rowOff>
    </xdr:to>
    <xdr:graphicFrame macro="">
      <xdr:nvGraphicFramePr>
        <xdr:cNvPr id="27" name="Chart 26">
          <a:extLst>
            <a:ext uri="{FF2B5EF4-FFF2-40B4-BE49-F238E27FC236}">
              <a16:creationId xmlns:a16="http://schemas.microsoft.com/office/drawing/2014/main" id="{EC138413-8362-4389-A8D2-40E918ACA2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476250</xdr:colOff>
      <xdr:row>1</xdr:row>
      <xdr:rowOff>95250</xdr:rowOff>
    </xdr:from>
    <xdr:to>
      <xdr:col>12</xdr:col>
      <xdr:colOff>271462</xdr:colOff>
      <xdr:row>10</xdr:row>
      <xdr:rowOff>30957</xdr:rowOff>
    </xdr:to>
    <mc:AlternateContent xmlns:mc="http://schemas.openxmlformats.org/markup-compatibility/2006" xmlns:a14="http://schemas.microsoft.com/office/drawing/2010/main">
      <mc:Choice Requires="a14">
        <xdr:graphicFrame macro="">
          <xdr:nvGraphicFramePr>
            <xdr:cNvPr id="32" name="Salesperson 1">
              <a:extLst>
                <a:ext uri="{FF2B5EF4-FFF2-40B4-BE49-F238E27FC236}">
                  <a16:creationId xmlns:a16="http://schemas.microsoft.com/office/drawing/2014/main" id="{946092CF-C6C5-4A54-9A47-F4B94E5D3BBF}"/>
                </a:ext>
              </a:extLst>
            </xdr:cNvPr>
            <xdr:cNvGraphicFramePr/>
          </xdr:nvGraphicFramePr>
          <xdr:xfrm>
            <a:off x="0" y="0"/>
            <a:ext cx="0" cy="0"/>
          </xdr:xfrm>
          <a:graphic>
            <a:graphicData uri="http://schemas.microsoft.com/office/drawing/2010/slicer">
              <sle:slicer xmlns:sle="http://schemas.microsoft.com/office/drawing/2010/slicer" name="Salesperson 1"/>
            </a:graphicData>
          </a:graphic>
        </xdr:graphicFrame>
      </mc:Choice>
      <mc:Fallback xmlns="">
        <xdr:sp macro="" textlink="">
          <xdr:nvSpPr>
            <xdr:cNvPr id="0" name=""/>
            <xdr:cNvSpPr>
              <a:spLocks noTextEdit="1"/>
            </xdr:cNvSpPr>
          </xdr:nvSpPr>
          <xdr:spPr>
            <a:xfrm>
              <a:off x="7334250" y="276225"/>
              <a:ext cx="1166812" cy="15644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504825</xdr:colOff>
      <xdr:row>1</xdr:row>
      <xdr:rowOff>104774</xdr:rowOff>
    </xdr:from>
    <xdr:to>
      <xdr:col>14</xdr:col>
      <xdr:colOff>290513</xdr:colOff>
      <xdr:row>10</xdr:row>
      <xdr:rowOff>2382</xdr:rowOff>
    </xdr:to>
    <mc:AlternateContent xmlns:mc="http://schemas.openxmlformats.org/markup-compatibility/2006" xmlns:a14="http://schemas.microsoft.com/office/drawing/2010/main">
      <mc:Choice Requires="a14">
        <xdr:graphicFrame macro="">
          <xdr:nvGraphicFramePr>
            <xdr:cNvPr id="33" name="Region 1">
              <a:extLst>
                <a:ext uri="{FF2B5EF4-FFF2-40B4-BE49-F238E27FC236}">
                  <a16:creationId xmlns:a16="http://schemas.microsoft.com/office/drawing/2014/main" id="{D925EC0A-22B4-457D-9FD8-5C92D492DC6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8734425" y="285749"/>
              <a:ext cx="1157288" cy="15263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14</xdr:col>
      <xdr:colOff>390525</xdr:colOff>
      <xdr:row>9</xdr:row>
      <xdr:rowOff>171450</xdr:rowOff>
    </xdr:from>
    <xdr:ext cx="3667125" cy="1125693"/>
    <xdr:sp macro="" textlink="">
      <xdr:nvSpPr>
        <xdr:cNvPr id="2" name="TextBox 1">
          <a:extLst>
            <a:ext uri="{FF2B5EF4-FFF2-40B4-BE49-F238E27FC236}">
              <a16:creationId xmlns:a16="http://schemas.microsoft.com/office/drawing/2014/main" id="{EB19F3B2-0894-4B74-8FBF-5227269B64E4}"/>
            </a:ext>
          </a:extLst>
        </xdr:cNvPr>
        <xdr:cNvSpPr txBox="1"/>
      </xdr:nvSpPr>
      <xdr:spPr>
        <a:xfrm>
          <a:off x="12534900" y="2400300"/>
          <a:ext cx="3667125" cy="1125693"/>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SUMIFS can calculate how much each customer spent on different product categories, COUNTIF shows how many product types they bought, while IF or IFS can flag top customers and salespersons based on sales targets. These tools make it easy to track customer behavior and support data-driven sales strategies.</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7</xdr:col>
      <xdr:colOff>933450</xdr:colOff>
      <xdr:row>17</xdr:row>
      <xdr:rowOff>157162</xdr:rowOff>
    </xdr:from>
    <xdr:to>
      <xdr:col>14</xdr:col>
      <xdr:colOff>66675</xdr:colOff>
      <xdr:row>32</xdr:row>
      <xdr:rowOff>42862</xdr:rowOff>
    </xdr:to>
    <xdr:graphicFrame macro="">
      <xdr:nvGraphicFramePr>
        <xdr:cNvPr id="2" name="Chart 1">
          <a:extLst>
            <a:ext uri="{FF2B5EF4-FFF2-40B4-BE49-F238E27FC236}">
              <a16:creationId xmlns:a16="http://schemas.microsoft.com/office/drawing/2014/main" id="{BFFE9E27-33E5-A44E-E27A-196A653FAF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180975</xdr:colOff>
      <xdr:row>4</xdr:row>
      <xdr:rowOff>171450</xdr:rowOff>
    </xdr:from>
    <xdr:to>
      <xdr:col>11</xdr:col>
      <xdr:colOff>638175</xdr:colOff>
      <xdr:row>13</xdr:row>
      <xdr:rowOff>85725</xdr:rowOff>
    </xdr:to>
    <mc:AlternateContent xmlns:mc="http://schemas.openxmlformats.org/markup-compatibility/2006" xmlns:a14="http://schemas.microsoft.com/office/drawing/2010/main">
      <mc:Choice Requires="a14">
        <xdr:graphicFrame macro="">
          <xdr:nvGraphicFramePr>
            <xdr:cNvPr id="3" name="Salesperson">
              <a:extLst>
                <a:ext uri="{FF2B5EF4-FFF2-40B4-BE49-F238E27FC236}">
                  <a16:creationId xmlns:a16="http://schemas.microsoft.com/office/drawing/2014/main" id="{C0942E0C-3A6F-F1AE-CEAB-9CD688D8C0CC}"/>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10525125" y="895350"/>
              <a:ext cx="1828800" cy="1543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314325</xdr:colOff>
      <xdr:row>5</xdr:row>
      <xdr:rowOff>0</xdr:rowOff>
    </xdr:from>
    <xdr:to>
      <xdr:col>15</xdr:col>
      <xdr:colOff>85725</xdr:colOff>
      <xdr:row>13</xdr:row>
      <xdr:rowOff>38100</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37C0A2D1-8516-A8B0-1850-58CF17AE568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715875" y="904875"/>
              <a:ext cx="182880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423862</xdr:colOff>
      <xdr:row>26</xdr:row>
      <xdr:rowOff>14287</xdr:rowOff>
    </xdr:from>
    <xdr:to>
      <xdr:col>8</xdr:col>
      <xdr:colOff>204787</xdr:colOff>
      <xdr:row>40</xdr:row>
      <xdr:rowOff>90487</xdr:rowOff>
    </xdr:to>
    <xdr:graphicFrame macro="">
      <xdr:nvGraphicFramePr>
        <xdr:cNvPr id="8" name="Chart 7">
          <a:extLst>
            <a:ext uri="{FF2B5EF4-FFF2-40B4-BE49-F238E27FC236}">
              <a16:creationId xmlns:a16="http://schemas.microsoft.com/office/drawing/2014/main" id="{0806AF9D-5AE0-D9FD-C5D3-427106D0B6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190500</xdr:colOff>
      <xdr:row>37</xdr:row>
      <xdr:rowOff>119062</xdr:rowOff>
    </xdr:from>
    <xdr:to>
      <xdr:col>10</xdr:col>
      <xdr:colOff>257175</xdr:colOff>
      <xdr:row>52</xdr:row>
      <xdr:rowOff>4762</xdr:rowOff>
    </xdr:to>
    <xdr:graphicFrame macro="">
      <xdr:nvGraphicFramePr>
        <xdr:cNvPr id="9" name="Chart 8">
          <a:extLst>
            <a:ext uri="{FF2B5EF4-FFF2-40B4-BE49-F238E27FC236}">
              <a16:creationId xmlns:a16="http://schemas.microsoft.com/office/drawing/2014/main" id="{306B4C1F-ED15-ABCD-2A72-8D18D6A5D7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38100</xdr:colOff>
      <xdr:row>14</xdr:row>
      <xdr:rowOff>119062</xdr:rowOff>
    </xdr:from>
    <xdr:to>
      <xdr:col>17</xdr:col>
      <xdr:colOff>1104900</xdr:colOff>
      <xdr:row>29</xdr:row>
      <xdr:rowOff>4762</xdr:rowOff>
    </xdr:to>
    <xdr:graphicFrame macro="">
      <xdr:nvGraphicFramePr>
        <xdr:cNvPr id="11" name="Chart 10">
          <a:extLst>
            <a:ext uri="{FF2B5EF4-FFF2-40B4-BE49-F238E27FC236}">
              <a16:creationId xmlns:a16="http://schemas.microsoft.com/office/drawing/2014/main" id="{12F776A6-262D-82E3-6D18-57E33781BD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142875</xdr:colOff>
      <xdr:row>0</xdr:row>
      <xdr:rowOff>257175</xdr:rowOff>
    </xdr:from>
    <xdr:to>
      <xdr:col>13</xdr:col>
      <xdr:colOff>600075</xdr:colOff>
      <xdr:row>6</xdr:row>
      <xdr:rowOff>152400</xdr:rowOff>
    </xdr:to>
    <xdr:sp macro="" textlink="">
      <xdr:nvSpPr>
        <xdr:cNvPr id="2" name="TextBox 1">
          <a:extLst>
            <a:ext uri="{FF2B5EF4-FFF2-40B4-BE49-F238E27FC236}">
              <a16:creationId xmlns:a16="http://schemas.microsoft.com/office/drawing/2014/main" id="{B90983DE-265A-4652-ABE8-5E813571C99D}"/>
            </a:ext>
          </a:extLst>
        </xdr:cNvPr>
        <xdr:cNvSpPr txBox="1"/>
      </xdr:nvSpPr>
      <xdr:spPr>
        <a:xfrm>
          <a:off x="8601075" y="257175"/>
          <a:ext cx="3028950" cy="13906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worksheet demonstrates structured analysis using Excel's powerful tools. Named ranges and data validation enhance accuracy and consistency. Lookup functions (VLOOKUP,  INDEX+MATCH) retrieve data dynamically, while PivotTables summarize sales by customer and category for quick insights.</a:t>
          </a:r>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Day2_Lookups_QueenterChepkorir.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ueen" refreshedDate="45838.732022222219" createdVersion="8" refreshedVersion="8" minRefreshableVersion="3" recordCount="50" xr:uid="{6D67B4E0-D84E-4AF9-9AF4-3C529175C103}">
  <cacheSource type="worksheet">
    <worksheetSource name="Table1" r:id="rId2"/>
  </cacheSource>
  <cacheFields count="9">
    <cacheField name="Order ID" numFmtId="0">
      <sharedItems count="50">
        <s v="ORD1013"/>
        <s v="ORD1039"/>
        <s v="ORD1030"/>
        <s v="ORD1045"/>
        <s v="ORD1017"/>
        <s v="ORD1048"/>
        <s v="ORD1026"/>
        <s v="ORD1025"/>
        <s v="ORD1032"/>
        <s v="ORD1019"/>
        <s v="ORD1012"/>
        <s v="ORD1004"/>
        <s v="ORD1037"/>
        <s v="ORD1008"/>
        <s v="ORD1003"/>
        <s v="ORD1006"/>
        <s v="ORD1041"/>
        <s v="ORD1046"/>
        <s v="ORD1047"/>
        <s v="ORD1015"/>
        <s v="ORD1009"/>
        <s v="ORD1016"/>
        <s v="ORD1024"/>
        <s v="ORD1034"/>
        <s v="ORD1031"/>
        <s v="ORD1000"/>
        <s v="ORD1044"/>
        <s v="ORD1027"/>
        <s v="ORD1033"/>
        <s v="ORD1005"/>
        <s v="ORD1029"/>
        <s v="ORD1011"/>
        <s v="ORD1036"/>
        <s v="ORD1001"/>
        <s v="ORD1021"/>
        <s v="ORD1002"/>
        <s v="ORD1043"/>
        <s v="ORD1035"/>
        <s v="ORD1023"/>
        <s v="ORD1040"/>
        <s v="ORD1010"/>
        <s v="ORD1022"/>
        <s v="ORD1018"/>
        <s v="ORD1049"/>
        <s v="ORD1020"/>
        <s v="ORD1007"/>
        <s v="ORD1042"/>
        <s v="ORD1014"/>
        <s v="ORD1028"/>
        <s v="ORD1038"/>
      </sharedItems>
    </cacheField>
    <cacheField name="Order Date" numFmtId="164">
      <sharedItems containsSemiMixedTypes="0" containsNonDate="0" containsDate="1" containsString="0" minDate="2024-01-01T00:00:00" maxDate="2024-02-20T00:00:00"/>
    </cacheField>
    <cacheField name="Product" numFmtId="0">
      <sharedItems count="5">
        <s v="Monitor"/>
        <s v="Laptop"/>
        <s v="Printer"/>
        <s v="Mouse"/>
        <s v="Keyboard"/>
      </sharedItems>
    </cacheField>
    <cacheField name="Category" numFmtId="0">
      <sharedItems count="2">
        <s v="Electronics"/>
        <s v="Accessories"/>
      </sharedItems>
    </cacheField>
    <cacheField name="Region" numFmtId="0">
      <sharedItems containsBlank="1"/>
    </cacheField>
    <cacheField name="Sales Amount" numFmtId="0">
      <sharedItems containsMixedTypes="1" containsNumber="1" containsInteger="1" minValue="297" maxValue="4879" count="50">
        <n v="2775"/>
        <n v="1382"/>
        <n v="809"/>
        <n v="4844"/>
        <n v="4513"/>
        <s v="N/A"/>
        <n v="4879"/>
        <n v="763"/>
        <n v="2098"/>
        <n v="3545"/>
        <n v="3843"/>
        <n v="1595"/>
        <n v="3404"/>
        <n v="3863"/>
        <n v="1953"/>
        <n v="4759"/>
        <n v="1391"/>
        <n v="3681"/>
        <n v="3557"/>
        <n v="1736"/>
        <n v="3796"/>
        <n v="3099"/>
        <n v="3252"/>
        <n v="798"/>
        <n v="2260"/>
        <n v="4197"/>
        <n v="4837"/>
        <n v="954"/>
        <n v="3574"/>
        <n v="1807"/>
        <n v="2877"/>
        <n v="1833"/>
        <n v="3610"/>
        <n v="302"/>
        <n v="3355"/>
        <n v="4318"/>
        <n v="4596"/>
        <n v="866"/>
        <n v="4489"/>
        <n v="2427"/>
        <n v="3031"/>
        <n v="297"/>
        <n v="2030"/>
        <n v="3682"/>
        <n v="708"/>
        <n v="3372"/>
        <n v="1247"/>
        <n v="4382"/>
        <n v="3497"/>
        <n v="2611"/>
      </sharedItems>
    </cacheField>
    <cacheField name="Quantity" numFmtId="0">
      <sharedItems containsSemiMixedTypes="0" containsString="0" containsNumber="1" containsInteger="1" minValue="1" maxValue="9" count="9">
        <n v="3"/>
        <n v="4"/>
        <n v="7"/>
        <n v="9"/>
        <n v="1"/>
        <n v="8"/>
        <n v="2"/>
        <n v="5"/>
        <n v="6"/>
      </sharedItems>
    </cacheField>
    <cacheField name="Customer Name" numFmtId="0">
      <sharedItems count="18">
        <s v="Customer 3"/>
        <s v="Customer 18"/>
        <s v="Customer 14"/>
        <s v="Customer 2"/>
        <s v="Customer 16"/>
        <s v="Customer 9"/>
        <s v="Customer 4"/>
        <s v="Customer 1"/>
        <s v="Customer 20"/>
        <s v="Customer 8"/>
        <s v="Customer 7"/>
        <s v="Customer 17"/>
        <s v="Customer 12"/>
        <s v="Customer 19"/>
        <s v="Customer 6"/>
        <s v="Customer 13"/>
        <s v="Customer 15"/>
        <s v="Customer 5"/>
      </sharedItems>
    </cacheField>
    <cacheField name="Salesperson"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ueen" refreshedDate="45845.429331250001" createdVersion="8" refreshedVersion="8" minRefreshableVersion="3" recordCount="50" xr:uid="{312C44CC-5271-44B9-9CAD-83BC299F93F0}">
  <cacheSource type="worksheet">
    <worksheetSource name="Table13"/>
  </cacheSource>
  <cacheFields count="11">
    <cacheField name="Order ID" numFmtId="0">
      <sharedItems count="50">
        <s v="ORD1013"/>
        <s v="ORD1039"/>
        <s v="ORD1030"/>
        <s v="ORD1045"/>
        <s v="ORD1017"/>
        <s v="ORD1048"/>
        <s v="ORD1026"/>
        <s v="ORD1025"/>
        <s v="ORD1032"/>
        <s v="ORD1019"/>
        <s v="ORD1012"/>
        <s v="ORD1004"/>
        <s v="ORD1037"/>
        <s v="ORD1008"/>
        <s v="ORD1003"/>
        <s v="ORD1006"/>
        <s v="ORD1041"/>
        <s v="ORD1046"/>
        <s v="ORD1047"/>
        <s v="ORD1015"/>
        <s v="ORD1009"/>
        <s v="ORD1016"/>
        <s v="ORD1024"/>
        <s v="ORD1034"/>
        <s v="ORD1031"/>
        <s v="ORD1000"/>
        <s v="ORD1044"/>
        <s v="ORD1027"/>
        <s v="ORD1033"/>
        <s v="ORD1005"/>
        <s v="ORD1029"/>
        <s v="ORD1011"/>
        <s v="ORD1036"/>
        <s v="ORD1001"/>
        <s v="ORD1021"/>
        <s v="ORD1002"/>
        <s v="ORD1043"/>
        <s v="ORD1035"/>
        <s v="ORD1023"/>
        <s v="ORD1040"/>
        <s v="ORD1010"/>
        <s v="ORD1022"/>
        <s v="ORD1018"/>
        <s v="ORD1049"/>
        <s v="ORD1020"/>
        <s v="ORD1007"/>
        <s v="ORD1042"/>
        <s v="ORD1014"/>
        <s v="ORD1028"/>
        <s v="ORD1038"/>
      </sharedItems>
    </cacheField>
    <cacheField name="Order Date" numFmtId="164">
      <sharedItems containsSemiMixedTypes="0" containsNonDate="0" containsDate="1" containsString="0" minDate="2024-01-01T00:00:00" maxDate="2024-02-20T00:00:00" count="5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sharedItems>
      <fieldGroup par="10"/>
    </cacheField>
    <cacheField name="Product" numFmtId="0">
      <sharedItems count="5">
        <s v="Monitor"/>
        <s v="Laptop"/>
        <s v="Printer"/>
        <s v="Mouse"/>
        <s v="Keyboard"/>
      </sharedItems>
    </cacheField>
    <cacheField name="Category" numFmtId="0">
      <sharedItems count="2">
        <s v="Electronics"/>
        <s v="Accessories"/>
      </sharedItems>
    </cacheField>
    <cacheField name="Region" numFmtId="0">
      <sharedItems containsBlank="1" count="5">
        <s v="North"/>
        <s v="East"/>
        <s v="South"/>
        <s v="West"/>
        <m/>
      </sharedItems>
    </cacheField>
    <cacheField name="Sales Amount" numFmtId="0">
      <sharedItems containsMixedTypes="1" containsNumber="1" containsInteger="1" minValue="297" maxValue="4879" count="50">
        <n v="2775"/>
        <n v="1382"/>
        <n v="809"/>
        <n v="4844"/>
        <n v="4513"/>
        <s v="N/A"/>
        <n v="4879"/>
        <n v="763"/>
        <n v="2098"/>
        <n v="3545"/>
        <n v="3843"/>
        <n v="1595"/>
        <n v="3404"/>
        <n v="3863"/>
        <n v="1953"/>
        <n v="4759"/>
        <n v="1391"/>
        <n v="3681"/>
        <n v="3557"/>
        <n v="1736"/>
        <n v="3796"/>
        <n v="3099"/>
        <n v="3252"/>
        <n v="798"/>
        <n v="2260"/>
        <n v="4197"/>
        <n v="4837"/>
        <n v="954"/>
        <n v="3574"/>
        <n v="1807"/>
        <n v="2877"/>
        <n v="1833"/>
        <n v="3610"/>
        <n v="302"/>
        <n v="3355"/>
        <n v="4318"/>
        <n v="4596"/>
        <n v="866"/>
        <n v="4489"/>
        <n v="2427"/>
        <n v="3031"/>
        <n v="297"/>
        <n v="2030"/>
        <n v="3682"/>
        <n v="708"/>
        <n v="3372"/>
        <n v="1247"/>
        <n v="4382"/>
        <n v="3497"/>
        <n v="2611"/>
      </sharedItems>
    </cacheField>
    <cacheField name="Quantity" numFmtId="0">
      <sharedItems containsSemiMixedTypes="0" containsString="0" containsNumber="1" containsInteger="1" minValue="1" maxValue="9" count="9">
        <n v="3"/>
        <n v="4"/>
        <n v="7"/>
        <n v="9"/>
        <n v="1"/>
        <n v="8"/>
        <n v="2"/>
        <n v="5"/>
        <n v="6"/>
      </sharedItems>
    </cacheField>
    <cacheField name="Customer Name" numFmtId="0">
      <sharedItems count="18">
        <s v="Customer 3"/>
        <s v="Customer 18"/>
        <s v="Customer 14"/>
        <s v="Customer 2"/>
        <s v="Customer 16"/>
        <s v="Customer 9"/>
        <s v="Customer 4"/>
        <s v="Customer 1"/>
        <s v="Customer 20"/>
        <s v="Customer 8"/>
        <s v="Customer 7"/>
        <s v="Customer 17"/>
        <s v="Customer 12"/>
        <s v="Customer 19"/>
        <s v="Customer 6"/>
        <s v="Customer 13"/>
        <s v="Customer 15"/>
        <s v="Customer 5"/>
      </sharedItems>
    </cacheField>
    <cacheField name="Salesperson" numFmtId="0">
      <sharedItems count="4">
        <s v="Sophia"/>
        <s v="Robert"/>
        <s v="John"/>
        <s v="Alice"/>
      </sharedItems>
    </cacheField>
    <cacheField name="Days (Order Date)" numFmtId="0" databaseField="0">
      <fieldGroup base="1">
        <rangePr groupBy="days" startDate="2024-01-01T00:00:00" endDate="2024-02-20T00:00:00"/>
        <groupItems count="368">
          <s v="&lt;1/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20/2024"/>
        </groupItems>
      </fieldGroup>
    </cacheField>
    <cacheField name="Months (Order Date)" numFmtId="0" databaseField="0">
      <fieldGroup base="1">
        <rangePr groupBy="months" startDate="2024-01-01T00:00:00" endDate="2024-02-20T00:00:00"/>
        <groupItems count="14">
          <s v="&lt;1/1/2024"/>
          <s v="Jan"/>
          <s v="Feb"/>
          <s v="Mar"/>
          <s v="Apr"/>
          <s v="May"/>
          <s v="Jun"/>
          <s v="Jul"/>
          <s v="Aug"/>
          <s v="Sep"/>
          <s v="Oct"/>
          <s v="Nov"/>
          <s v="Dec"/>
          <s v="&gt;2/20/2024"/>
        </groupItems>
      </fieldGroup>
    </cacheField>
  </cacheFields>
  <extLst>
    <ext xmlns:x14="http://schemas.microsoft.com/office/spreadsheetml/2009/9/main" uri="{725AE2AE-9491-48be-B2B4-4EB974FC3084}">
      <x14:pivotCacheDefinition pivotCacheId="52801890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ueen" refreshedDate="45845.497214467592" createdVersion="8" refreshedVersion="8" minRefreshableVersion="3" recordCount="50" xr:uid="{9EB656AF-324B-4975-B022-F9DEE33E6A8B}">
  <cacheSource type="worksheet">
    <worksheetSource name="Table1"/>
  </cacheSource>
  <cacheFields count="11">
    <cacheField name="Order ID" numFmtId="0">
      <sharedItems count="50">
        <s v="ORD1013"/>
        <s v="ORD1039"/>
        <s v="ORD1030"/>
        <s v="ORD1045"/>
        <s v="ORD1017"/>
        <s v="ORD1048"/>
        <s v="ORD1026"/>
        <s v="ORD1025"/>
        <s v="ORD1032"/>
        <s v="ORD1019"/>
        <s v="ORD1012"/>
        <s v="ORD1004"/>
        <s v="ORD1037"/>
        <s v="ORD1008"/>
        <s v="ORD1003"/>
        <s v="ORD1006"/>
        <s v="ORD1041"/>
        <s v="ORD1046"/>
        <s v="ORD1047"/>
        <s v="ORD1015"/>
        <s v="ORD1009"/>
        <s v="ORD1016"/>
        <s v="ORD1024"/>
        <s v="ORD1034"/>
        <s v="ORD1031"/>
        <s v="ORD1000"/>
        <s v="ORD1044"/>
        <s v="ORD1027"/>
        <s v="ORD1033"/>
        <s v="ORD1005"/>
        <s v="ORD1029"/>
        <s v="ORD1011"/>
        <s v="ORD1036"/>
        <s v="ORD1001"/>
        <s v="ORD1021"/>
        <s v="ORD1002"/>
        <s v="ORD1043"/>
        <s v="ORD1035"/>
        <s v="ORD1023"/>
        <s v="ORD1040"/>
        <s v="ORD1010"/>
        <s v="ORD1022"/>
        <s v="ORD1018"/>
        <s v="ORD1049"/>
        <s v="ORD1020"/>
        <s v="ORD1007"/>
        <s v="ORD1042"/>
        <s v="ORD1014"/>
        <s v="ORD1028"/>
        <s v="ORD1038"/>
      </sharedItems>
    </cacheField>
    <cacheField name="Order Date" numFmtId="164">
      <sharedItems containsSemiMixedTypes="0" containsNonDate="0" containsDate="1" containsString="0" minDate="2024-01-01T00:00:00" maxDate="2024-02-20T00:00:00"/>
    </cacheField>
    <cacheField name="Product" numFmtId="0">
      <sharedItems/>
    </cacheField>
    <cacheField name="Category" numFmtId="0">
      <sharedItems/>
    </cacheField>
    <cacheField name="Region" numFmtId="0">
      <sharedItems containsBlank="1"/>
    </cacheField>
    <cacheField name="Sales Amount" numFmtId="165">
      <sharedItems containsMixedTypes="1" containsNumber="1" containsInteger="1" minValue="297" maxValue="4879" count="50">
        <n v="2775"/>
        <n v="1382"/>
        <n v="809"/>
        <n v="4844"/>
        <n v="4513"/>
        <s v="N/A"/>
        <n v="4879"/>
        <n v="763"/>
        <n v="2098"/>
        <n v="3545"/>
        <n v="3843"/>
        <n v="1595"/>
        <n v="3404"/>
        <n v="3863"/>
        <n v="1953"/>
        <n v="4759"/>
        <n v="1391"/>
        <n v="3681"/>
        <n v="3557"/>
        <n v="1736"/>
        <n v="3796"/>
        <n v="3099"/>
        <n v="3252"/>
        <n v="798"/>
        <n v="2260"/>
        <n v="4197"/>
        <n v="4837"/>
        <n v="954"/>
        <n v="3574"/>
        <n v="1807"/>
        <n v="2877"/>
        <n v="1833"/>
        <n v="3610"/>
        <n v="302"/>
        <n v="3355"/>
        <n v="4318"/>
        <n v="4596"/>
        <n v="866"/>
        <n v="4489"/>
        <n v="2427"/>
        <n v="3031"/>
        <n v="297"/>
        <n v="2030"/>
        <n v="3682"/>
        <n v="708"/>
        <n v="3372"/>
        <n v="1247"/>
        <n v="4382"/>
        <n v="3497"/>
        <n v="2611"/>
      </sharedItems>
    </cacheField>
    <cacheField name="Quantity" numFmtId="0">
      <sharedItems containsSemiMixedTypes="0" containsString="0" containsNumber="1" containsInteger="1" minValue="1" maxValue="9"/>
    </cacheField>
    <cacheField name="Customer Name" numFmtId="0">
      <sharedItems/>
    </cacheField>
    <cacheField name="Salesperson" numFmtId="0">
      <sharedItems count="4">
        <s v="Sophia"/>
        <s v="Robert"/>
        <s v="John"/>
        <s v="Alice"/>
      </sharedItems>
    </cacheField>
    <cacheField name="Sales Range (Using IF Formula)" numFmtId="0">
      <sharedItems/>
    </cacheField>
    <cacheField name="Sales Range (Using IFS Formula)"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d v="2024-01-01T00:00:00"/>
    <x v="0"/>
    <x v="0"/>
    <s v="North"/>
    <x v="0"/>
    <x v="0"/>
    <x v="0"/>
    <s v="Sophia"/>
  </r>
  <r>
    <x v="1"/>
    <d v="2024-01-02T00:00:00"/>
    <x v="1"/>
    <x v="0"/>
    <s v="East"/>
    <x v="1"/>
    <x v="1"/>
    <x v="1"/>
    <s v="Robert"/>
  </r>
  <r>
    <x v="2"/>
    <d v="2024-01-03T00:00:00"/>
    <x v="0"/>
    <x v="0"/>
    <s v="South"/>
    <x v="2"/>
    <x v="1"/>
    <x v="2"/>
    <s v="John"/>
  </r>
  <r>
    <x v="3"/>
    <d v="2024-01-04T00:00:00"/>
    <x v="2"/>
    <x v="1"/>
    <s v="East"/>
    <x v="3"/>
    <x v="0"/>
    <x v="1"/>
    <s v="John"/>
  </r>
  <r>
    <x v="4"/>
    <d v="2024-01-05T00:00:00"/>
    <x v="0"/>
    <x v="0"/>
    <s v="South"/>
    <x v="4"/>
    <x v="0"/>
    <x v="3"/>
    <s v="Sophia"/>
  </r>
  <r>
    <x v="5"/>
    <d v="2024-01-06T00:00:00"/>
    <x v="3"/>
    <x v="1"/>
    <s v="South"/>
    <x v="5"/>
    <x v="0"/>
    <x v="0"/>
    <s v="Robert"/>
  </r>
  <r>
    <x v="6"/>
    <d v="2024-01-07T00:00:00"/>
    <x v="3"/>
    <x v="0"/>
    <s v="West"/>
    <x v="6"/>
    <x v="1"/>
    <x v="4"/>
    <s v="John"/>
  </r>
  <r>
    <x v="7"/>
    <d v="2024-01-08T00:00:00"/>
    <x v="3"/>
    <x v="1"/>
    <s v="East"/>
    <x v="7"/>
    <x v="2"/>
    <x v="5"/>
    <s v="Sophia"/>
  </r>
  <r>
    <x v="8"/>
    <d v="2024-01-09T00:00:00"/>
    <x v="3"/>
    <x v="0"/>
    <s v="North"/>
    <x v="8"/>
    <x v="1"/>
    <x v="6"/>
    <s v="Robert"/>
  </r>
  <r>
    <x v="9"/>
    <d v="2024-01-10T00:00:00"/>
    <x v="2"/>
    <x v="0"/>
    <s v="North"/>
    <x v="9"/>
    <x v="3"/>
    <x v="7"/>
    <s v="Sophia"/>
  </r>
  <r>
    <x v="10"/>
    <d v="2024-01-11T00:00:00"/>
    <x v="4"/>
    <x v="1"/>
    <m/>
    <x v="10"/>
    <x v="4"/>
    <x v="6"/>
    <s v="Alice"/>
  </r>
  <r>
    <x v="11"/>
    <d v="2024-01-12T00:00:00"/>
    <x v="1"/>
    <x v="1"/>
    <s v="North"/>
    <x v="11"/>
    <x v="5"/>
    <x v="7"/>
    <s v="John"/>
  </r>
  <r>
    <x v="12"/>
    <d v="2024-01-13T00:00:00"/>
    <x v="3"/>
    <x v="1"/>
    <s v="North"/>
    <x v="12"/>
    <x v="2"/>
    <x v="2"/>
    <s v="Alice"/>
  </r>
  <r>
    <x v="13"/>
    <d v="2024-01-14T00:00:00"/>
    <x v="0"/>
    <x v="0"/>
    <s v="East"/>
    <x v="13"/>
    <x v="6"/>
    <x v="4"/>
    <s v="Robert"/>
  </r>
  <r>
    <x v="14"/>
    <d v="2024-01-15T00:00:00"/>
    <x v="3"/>
    <x v="1"/>
    <s v="South"/>
    <x v="14"/>
    <x v="5"/>
    <x v="8"/>
    <s v="Alice"/>
  </r>
  <r>
    <x v="15"/>
    <d v="2024-01-16T00:00:00"/>
    <x v="0"/>
    <x v="0"/>
    <s v="East"/>
    <x v="15"/>
    <x v="4"/>
    <x v="9"/>
    <s v="Alice"/>
  </r>
  <r>
    <x v="16"/>
    <d v="2024-01-17T00:00:00"/>
    <x v="0"/>
    <x v="0"/>
    <s v="South"/>
    <x v="16"/>
    <x v="3"/>
    <x v="10"/>
    <s v="Robert"/>
  </r>
  <r>
    <x v="17"/>
    <d v="2024-01-18T00:00:00"/>
    <x v="3"/>
    <x v="1"/>
    <s v="North"/>
    <x v="17"/>
    <x v="3"/>
    <x v="0"/>
    <s v="Sophia"/>
  </r>
  <r>
    <x v="18"/>
    <d v="2024-01-19T00:00:00"/>
    <x v="2"/>
    <x v="1"/>
    <s v="North"/>
    <x v="18"/>
    <x v="6"/>
    <x v="11"/>
    <s v="Alice"/>
  </r>
  <r>
    <x v="19"/>
    <d v="2024-01-20T00:00:00"/>
    <x v="0"/>
    <x v="0"/>
    <s v="North"/>
    <x v="19"/>
    <x v="2"/>
    <x v="7"/>
    <s v="Sophia"/>
  </r>
  <r>
    <x v="20"/>
    <d v="2024-01-21T00:00:00"/>
    <x v="0"/>
    <x v="0"/>
    <s v="West"/>
    <x v="20"/>
    <x v="0"/>
    <x v="4"/>
    <s v="Alice"/>
  </r>
  <r>
    <x v="21"/>
    <d v="2024-01-22T00:00:00"/>
    <x v="3"/>
    <x v="1"/>
    <s v="South"/>
    <x v="21"/>
    <x v="2"/>
    <x v="12"/>
    <s v="Sophia"/>
  </r>
  <r>
    <x v="22"/>
    <d v="2024-01-23T00:00:00"/>
    <x v="0"/>
    <x v="1"/>
    <s v="West"/>
    <x v="22"/>
    <x v="3"/>
    <x v="13"/>
    <s v="Robert"/>
  </r>
  <r>
    <x v="23"/>
    <d v="2024-01-24T00:00:00"/>
    <x v="0"/>
    <x v="1"/>
    <s v="West"/>
    <x v="23"/>
    <x v="1"/>
    <x v="2"/>
    <s v="Alice"/>
  </r>
  <r>
    <x v="24"/>
    <d v="2024-01-25T00:00:00"/>
    <x v="3"/>
    <x v="0"/>
    <s v="East"/>
    <x v="24"/>
    <x v="4"/>
    <x v="14"/>
    <s v="Robert"/>
  </r>
  <r>
    <x v="25"/>
    <d v="2024-01-26T00:00:00"/>
    <x v="3"/>
    <x v="0"/>
    <s v="West"/>
    <x v="25"/>
    <x v="6"/>
    <x v="14"/>
    <s v="Alice"/>
  </r>
  <r>
    <x v="26"/>
    <d v="2024-01-27T00:00:00"/>
    <x v="1"/>
    <x v="0"/>
    <s v="East"/>
    <x v="26"/>
    <x v="4"/>
    <x v="15"/>
    <s v="Robert"/>
  </r>
  <r>
    <x v="27"/>
    <d v="2024-01-28T00:00:00"/>
    <x v="2"/>
    <x v="0"/>
    <s v="East"/>
    <x v="27"/>
    <x v="7"/>
    <x v="13"/>
    <s v="Robert"/>
  </r>
  <r>
    <x v="28"/>
    <d v="2024-01-29T00:00:00"/>
    <x v="2"/>
    <x v="0"/>
    <s v="West"/>
    <x v="28"/>
    <x v="7"/>
    <x v="9"/>
    <s v="Alice"/>
  </r>
  <r>
    <x v="29"/>
    <d v="2024-01-30T00:00:00"/>
    <x v="0"/>
    <x v="0"/>
    <s v="South"/>
    <x v="29"/>
    <x v="2"/>
    <x v="3"/>
    <s v="Alice"/>
  </r>
  <r>
    <x v="30"/>
    <d v="2024-01-31T00:00:00"/>
    <x v="2"/>
    <x v="1"/>
    <s v="South"/>
    <x v="30"/>
    <x v="3"/>
    <x v="7"/>
    <s v="Alice"/>
  </r>
  <r>
    <x v="31"/>
    <d v="2024-02-01T00:00:00"/>
    <x v="0"/>
    <x v="0"/>
    <s v="South"/>
    <x v="31"/>
    <x v="3"/>
    <x v="16"/>
    <s v="John"/>
  </r>
  <r>
    <x v="32"/>
    <d v="2024-02-02T00:00:00"/>
    <x v="1"/>
    <x v="0"/>
    <s v="South"/>
    <x v="32"/>
    <x v="0"/>
    <x v="7"/>
    <s v="Sophia"/>
  </r>
  <r>
    <x v="33"/>
    <d v="2024-02-03T00:00:00"/>
    <x v="3"/>
    <x v="0"/>
    <s v="South"/>
    <x v="33"/>
    <x v="0"/>
    <x v="17"/>
    <s v="John"/>
  </r>
  <r>
    <x v="34"/>
    <d v="2024-02-04T00:00:00"/>
    <x v="3"/>
    <x v="1"/>
    <s v="West"/>
    <x v="34"/>
    <x v="0"/>
    <x v="4"/>
    <s v="John"/>
  </r>
  <r>
    <x v="35"/>
    <d v="2024-02-05T00:00:00"/>
    <x v="3"/>
    <x v="0"/>
    <s v="West"/>
    <x v="35"/>
    <x v="1"/>
    <x v="13"/>
    <s v="Robert"/>
  </r>
  <r>
    <x v="36"/>
    <d v="2024-02-06T00:00:00"/>
    <x v="2"/>
    <x v="0"/>
    <s v="North"/>
    <x v="36"/>
    <x v="5"/>
    <x v="6"/>
    <s v="Alice"/>
  </r>
  <r>
    <x v="37"/>
    <d v="2024-02-07T00:00:00"/>
    <x v="1"/>
    <x v="1"/>
    <s v="South"/>
    <x v="37"/>
    <x v="8"/>
    <x v="0"/>
    <s v="Sophia"/>
  </r>
  <r>
    <x v="38"/>
    <d v="2024-02-08T00:00:00"/>
    <x v="2"/>
    <x v="0"/>
    <s v="West"/>
    <x v="38"/>
    <x v="5"/>
    <x v="11"/>
    <s v="Robert"/>
  </r>
  <r>
    <x v="39"/>
    <d v="2024-02-09T00:00:00"/>
    <x v="2"/>
    <x v="0"/>
    <s v="North"/>
    <x v="39"/>
    <x v="4"/>
    <x v="11"/>
    <s v="John"/>
  </r>
  <r>
    <x v="40"/>
    <d v="2024-02-10T00:00:00"/>
    <x v="1"/>
    <x v="0"/>
    <s v="South"/>
    <x v="40"/>
    <x v="5"/>
    <x v="12"/>
    <s v="Alice"/>
  </r>
  <r>
    <x v="41"/>
    <d v="2024-02-11T00:00:00"/>
    <x v="1"/>
    <x v="0"/>
    <s v="East"/>
    <x v="41"/>
    <x v="1"/>
    <x v="2"/>
    <s v="Robert"/>
  </r>
  <r>
    <x v="42"/>
    <d v="2024-02-12T00:00:00"/>
    <x v="1"/>
    <x v="0"/>
    <s v="North"/>
    <x v="42"/>
    <x v="4"/>
    <x v="14"/>
    <s v="Alice"/>
  </r>
  <r>
    <x v="43"/>
    <d v="2024-02-13T00:00:00"/>
    <x v="1"/>
    <x v="1"/>
    <s v="West"/>
    <x v="43"/>
    <x v="5"/>
    <x v="0"/>
    <s v="Robert"/>
  </r>
  <r>
    <x v="44"/>
    <d v="2024-02-14T00:00:00"/>
    <x v="3"/>
    <x v="1"/>
    <s v="East"/>
    <x v="44"/>
    <x v="1"/>
    <x v="5"/>
    <s v="Alice"/>
  </r>
  <r>
    <x v="45"/>
    <d v="2024-02-15T00:00:00"/>
    <x v="4"/>
    <x v="1"/>
    <s v="East"/>
    <x v="45"/>
    <x v="8"/>
    <x v="17"/>
    <s v="John"/>
  </r>
  <r>
    <x v="46"/>
    <d v="2024-02-16T00:00:00"/>
    <x v="4"/>
    <x v="0"/>
    <s v="East"/>
    <x v="46"/>
    <x v="5"/>
    <x v="11"/>
    <s v="Sophia"/>
  </r>
  <r>
    <x v="47"/>
    <d v="2024-02-17T00:00:00"/>
    <x v="1"/>
    <x v="0"/>
    <s v="North"/>
    <x v="47"/>
    <x v="1"/>
    <x v="2"/>
    <s v="John"/>
  </r>
  <r>
    <x v="48"/>
    <d v="2024-02-18T00:00:00"/>
    <x v="4"/>
    <x v="0"/>
    <s v="West"/>
    <x v="48"/>
    <x v="0"/>
    <x v="0"/>
    <s v="Sophia"/>
  </r>
  <r>
    <x v="49"/>
    <d v="2024-02-19T00:00:00"/>
    <x v="4"/>
    <x v="1"/>
    <s v="East"/>
    <x v="49"/>
    <x v="3"/>
    <x v="7"/>
    <s v="Alic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x v="0"/>
    <x v="0"/>
    <x v="0"/>
    <x v="0"/>
    <x v="0"/>
    <x v="0"/>
  </r>
  <r>
    <x v="1"/>
    <x v="1"/>
    <x v="1"/>
    <x v="0"/>
    <x v="1"/>
    <x v="1"/>
    <x v="1"/>
    <x v="1"/>
    <x v="1"/>
  </r>
  <r>
    <x v="2"/>
    <x v="2"/>
    <x v="0"/>
    <x v="0"/>
    <x v="2"/>
    <x v="2"/>
    <x v="1"/>
    <x v="2"/>
    <x v="2"/>
  </r>
  <r>
    <x v="3"/>
    <x v="3"/>
    <x v="2"/>
    <x v="1"/>
    <x v="1"/>
    <x v="3"/>
    <x v="0"/>
    <x v="1"/>
    <x v="2"/>
  </r>
  <r>
    <x v="4"/>
    <x v="4"/>
    <x v="0"/>
    <x v="0"/>
    <x v="2"/>
    <x v="4"/>
    <x v="0"/>
    <x v="3"/>
    <x v="0"/>
  </r>
  <r>
    <x v="5"/>
    <x v="5"/>
    <x v="3"/>
    <x v="1"/>
    <x v="2"/>
    <x v="5"/>
    <x v="0"/>
    <x v="0"/>
    <x v="1"/>
  </r>
  <r>
    <x v="6"/>
    <x v="6"/>
    <x v="3"/>
    <x v="0"/>
    <x v="3"/>
    <x v="6"/>
    <x v="1"/>
    <x v="4"/>
    <x v="2"/>
  </r>
  <r>
    <x v="7"/>
    <x v="7"/>
    <x v="3"/>
    <x v="1"/>
    <x v="1"/>
    <x v="7"/>
    <x v="2"/>
    <x v="5"/>
    <x v="0"/>
  </r>
  <r>
    <x v="8"/>
    <x v="8"/>
    <x v="3"/>
    <x v="0"/>
    <x v="0"/>
    <x v="8"/>
    <x v="1"/>
    <x v="6"/>
    <x v="1"/>
  </r>
  <r>
    <x v="9"/>
    <x v="9"/>
    <x v="2"/>
    <x v="0"/>
    <x v="0"/>
    <x v="9"/>
    <x v="3"/>
    <x v="7"/>
    <x v="0"/>
  </r>
  <r>
    <x v="10"/>
    <x v="10"/>
    <x v="4"/>
    <x v="1"/>
    <x v="4"/>
    <x v="10"/>
    <x v="4"/>
    <x v="6"/>
    <x v="3"/>
  </r>
  <r>
    <x v="11"/>
    <x v="11"/>
    <x v="1"/>
    <x v="1"/>
    <x v="0"/>
    <x v="11"/>
    <x v="5"/>
    <x v="7"/>
    <x v="2"/>
  </r>
  <r>
    <x v="12"/>
    <x v="12"/>
    <x v="3"/>
    <x v="1"/>
    <x v="0"/>
    <x v="12"/>
    <x v="2"/>
    <x v="2"/>
    <x v="3"/>
  </r>
  <r>
    <x v="13"/>
    <x v="13"/>
    <x v="0"/>
    <x v="0"/>
    <x v="1"/>
    <x v="13"/>
    <x v="6"/>
    <x v="4"/>
    <x v="1"/>
  </r>
  <r>
    <x v="14"/>
    <x v="14"/>
    <x v="3"/>
    <x v="1"/>
    <x v="2"/>
    <x v="14"/>
    <x v="5"/>
    <x v="8"/>
    <x v="3"/>
  </r>
  <r>
    <x v="15"/>
    <x v="15"/>
    <x v="0"/>
    <x v="0"/>
    <x v="1"/>
    <x v="15"/>
    <x v="4"/>
    <x v="9"/>
    <x v="3"/>
  </r>
  <r>
    <x v="16"/>
    <x v="16"/>
    <x v="0"/>
    <x v="0"/>
    <x v="2"/>
    <x v="16"/>
    <x v="3"/>
    <x v="10"/>
    <x v="1"/>
  </r>
  <r>
    <x v="17"/>
    <x v="17"/>
    <x v="3"/>
    <x v="1"/>
    <x v="0"/>
    <x v="17"/>
    <x v="3"/>
    <x v="0"/>
    <x v="0"/>
  </r>
  <r>
    <x v="18"/>
    <x v="18"/>
    <x v="2"/>
    <x v="1"/>
    <x v="0"/>
    <x v="18"/>
    <x v="6"/>
    <x v="11"/>
    <x v="3"/>
  </r>
  <r>
    <x v="19"/>
    <x v="19"/>
    <x v="0"/>
    <x v="0"/>
    <x v="0"/>
    <x v="19"/>
    <x v="2"/>
    <x v="7"/>
    <x v="0"/>
  </r>
  <r>
    <x v="20"/>
    <x v="20"/>
    <x v="0"/>
    <x v="0"/>
    <x v="3"/>
    <x v="20"/>
    <x v="0"/>
    <x v="4"/>
    <x v="3"/>
  </r>
  <r>
    <x v="21"/>
    <x v="21"/>
    <x v="3"/>
    <x v="1"/>
    <x v="2"/>
    <x v="21"/>
    <x v="2"/>
    <x v="12"/>
    <x v="0"/>
  </r>
  <r>
    <x v="22"/>
    <x v="22"/>
    <x v="0"/>
    <x v="1"/>
    <x v="3"/>
    <x v="22"/>
    <x v="3"/>
    <x v="13"/>
    <x v="1"/>
  </r>
  <r>
    <x v="23"/>
    <x v="23"/>
    <x v="0"/>
    <x v="1"/>
    <x v="3"/>
    <x v="23"/>
    <x v="1"/>
    <x v="2"/>
    <x v="3"/>
  </r>
  <r>
    <x v="24"/>
    <x v="24"/>
    <x v="3"/>
    <x v="0"/>
    <x v="1"/>
    <x v="24"/>
    <x v="4"/>
    <x v="14"/>
    <x v="1"/>
  </r>
  <r>
    <x v="25"/>
    <x v="25"/>
    <x v="3"/>
    <x v="0"/>
    <x v="3"/>
    <x v="25"/>
    <x v="6"/>
    <x v="14"/>
    <x v="3"/>
  </r>
  <r>
    <x v="26"/>
    <x v="26"/>
    <x v="1"/>
    <x v="0"/>
    <x v="1"/>
    <x v="26"/>
    <x v="4"/>
    <x v="15"/>
    <x v="1"/>
  </r>
  <r>
    <x v="27"/>
    <x v="27"/>
    <x v="2"/>
    <x v="0"/>
    <x v="1"/>
    <x v="27"/>
    <x v="7"/>
    <x v="13"/>
    <x v="1"/>
  </r>
  <r>
    <x v="28"/>
    <x v="28"/>
    <x v="2"/>
    <x v="0"/>
    <x v="3"/>
    <x v="28"/>
    <x v="7"/>
    <x v="9"/>
    <x v="3"/>
  </r>
  <r>
    <x v="29"/>
    <x v="29"/>
    <x v="0"/>
    <x v="0"/>
    <x v="2"/>
    <x v="29"/>
    <x v="2"/>
    <x v="3"/>
    <x v="3"/>
  </r>
  <r>
    <x v="30"/>
    <x v="30"/>
    <x v="2"/>
    <x v="1"/>
    <x v="2"/>
    <x v="30"/>
    <x v="3"/>
    <x v="7"/>
    <x v="3"/>
  </r>
  <r>
    <x v="31"/>
    <x v="31"/>
    <x v="0"/>
    <x v="0"/>
    <x v="2"/>
    <x v="31"/>
    <x v="3"/>
    <x v="16"/>
    <x v="2"/>
  </r>
  <r>
    <x v="32"/>
    <x v="32"/>
    <x v="1"/>
    <x v="0"/>
    <x v="2"/>
    <x v="32"/>
    <x v="0"/>
    <x v="7"/>
    <x v="0"/>
  </r>
  <r>
    <x v="33"/>
    <x v="33"/>
    <x v="3"/>
    <x v="0"/>
    <x v="2"/>
    <x v="33"/>
    <x v="0"/>
    <x v="17"/>
    <x v="2"/>
  </r>
  <r>
    <x v="34"/>
    <x v="34"/>
    <x v="3"/>
    <x v="1"/>
    <x v="3"/>
    <x v="34"/>
    <x v="0"/>
    <x v="4"/>
    <x v="2"/>
  </r>
  <r>
    <x v="35"/>
    <x v="35"/>
    <x v="3"/>
    <x v="0"/>
    <x v="3"/>
    <x v="35"/>
    <x v="1"/>
    <x v="13"/>
    <x v="1"/>
  </r>
  <r>
    <x v="36"/>
    <x v="36"/>
    <x v="2"/>
    <x v="0"/>
    <x v="0"/>
    <x v="36"/>
    <x v="5"/>
    <x v="6"/>
    <x v="3"/>
  </r>
  <r>
    <x v="37"/>
    <x v="37"/>
    <x v="1"/>
    <x v="1"/>
    <x v="2"/>
    <x v="37"/>
    <x v="8"/>
    <x v="0"/>
    <x v="0"/>
  </r>
  <r>
    <x v="38"/>
    <x v="38"/>
    <x v="2"/>
    <x v="0"/>
    <x v="3"/>
    <x v="38"/>
    <x v="5"/>
    <x v="11"/>
    <x v="1"/>
  </r>
  <r>
    <x v="39"/>
    <x v="39"/>
    <x v="2"/>
    <x v="0"/>
    <x v="0"/>
    <x v="39"/>
    <x v="4"/>
    <x v="11"/>
    <x v="2"/>
  </r>
  <r>
    <x v="40"/>
    <x v="40"/>
    <x v="1"/>
    <x v="0"/>
    <x v="2"/>
    <x v="40"/>
    <x v="5"/>
    <x v="12"/>
    <x v="3"/>
  </r>
  <r>
    <x v="41"/>
    <x v="41"/>
    <x v="1"/>
    <x v="0"/>
    <x v="1"/>
    <x v="41"/>
    <x v="1"/>
    <x v="2"/>
    <x v="1"/>
  </r>
  <r>
    <x v="42"/>
    <x v="42"/>
    <x v="1"/>
    <x v="0"/>
    <x v="0"/>
    <x v="42"/>
    <x v="4"/>
    <x v="14"/>
    <x v="3"/>
  </r>
  <r>
    <x v="43"/>
    <x v="43"/>
    <x v="1"/>
    <x v="1"/>
    <x v="3"/>
    <x v="43"/>
    <x v="5"/>
    <x v="0"/>
    <x v="1"/>
  </r>
  <r>
    <x v="44"/>
    <x v="44"/>
    <x v="3"/>
    <x v="1"/>
    <x v="1"/>
    <x v="44"/>
    <x v="1"/>
    <x v="5"/>
    <x v="3"/>
  </r>
  <r>
    <x v="45"/>
    <x v="45"/>
    <x v="4"/>
    <x v="1"/>
    <x v="1"/>
    <x v="45"/>
    <x v="8"/>
    <x v="17"/>
    <x v="2"/>
  </r>
  <r>
    <x v="46"/>
    <x v="46"/>
    <x v="4"/>
    <x v="0"/>
    <x v="1"/>
    <x v="46"/>
    <x v="5"/>
    <x v="11"/>
    <x v="0"/>
  </r>
  <r>
    <x v="47"/>
    <x v="47"/>
    <x v="1"/>
    <x v="0"/>
    <x v="0"/>
    <x v="47"/>
    <x v="1"/>
    <x v="2"/>
    <x v="2"/>
  </r>
  <r>
    <x v="48"/>
    <x v="48"/>
    <x v="4"/>
    <x v="0"/>
    <x v="3"/>
    <x v="48"/>
    <x v="0"/>
    <x v="0"/>
    <x v="0"/>
  </r>
  <r>
    <x v="49"/>
    <x v="49"/>
    <x v="4"/>
    <x v="1"/>
    <x v="1"/>
    <x v="49"/>
    <x v="3"/>
    <x v="7"/>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d v="2024-01-01T00:00:00"/>
    <s v="Monitor"/>
    <s v="Electronics"/>
    <s v="North"/>
    <x v="0"/>
    <n v="3"/>
    <s v="Customer 3"/>
    <x v="0"/>
    <s v="High"/>
    <s v="High"/>
  </r>
  <r>
    <x v="1"/>
    <d v="2024-01-02T00:00:00"/>
    <s v="Laptop"/>
    <s v="Electronics"/>
    <s v="East"/>
    <x v="1"/>
    <n v="4"/>
    <s v="Customer 18"/>
    <x v="1"/>
    <s v="Low"/>
    <s v="Low"/>
  </r>
  <r>
    <x v="2"/>
    <d v="2024-01-03T00:00:00"/>
    <s v="Monitor"/>
    <s v="Electronics"/>
    <s v="South"/>
    <x v="2"/>
    <n v="4"/>
    <s v="Customer 14"/>
    <x v="2"/>
    <s v="Low"/>
    <s v="Low"/>
  </r>
  <r>
    <x v="3"/>
    <d v="2024-01-04T00:00:00"/>
    <s v="Printer"/>
    <s v="Accessories"/>
    <s v="East"/>
    <x v="3"/>
    <n v="3"/>
    <s v="Customer 18"/>
    <x v="2"/>
    <s v="High"/>
    <s v="Very High"/>
  </r>
  <r>
    <x v="4"/>
    <d v="2024-01-05T00:00:00"/>
    <s v="Monitor"/>
    <s v="Electronics"/>
    <s v="South"/>
    <x v="4"/>
    <n v="3"/>
    <s v="Customer 2"/>
    <x v="0"/>
    <s v="High"/>
    <s v="Very High"/>
  </r>
  <r>
    <x v="5"/>
    <d v="2024-01-06T00:00:00"/>
    <s v="Mouse"/>
    <s v="Accessories"/>
    <s v="South"/>
    <x v="5"/>
    <n v="3"/>
    <s v="Customer 3"/>
    <x v="1"/>
    <s v="High"/>
    <s v="Very High"/>
  </r>
  <r>
    <x v="6"/>
    <d v="2024-01-07T00:00:00"/>
    <s v="Mouse"/>
    <s v="Electronics"/>
    <s v="West"/>
    <x v="6"/>
    <n v="4"/>
    <s v="Customer 16"/>
    <x v="2"/>
    <s v="High"/>
    <s v="Very High"/>
  </r>
  <r>
    <x v="7"/>
    <d v="2024-01-08T00:00:00"/>
    <s v="Mouse"/>
    <s v="Accessories"/>
    <s v="East"/>
    <x v="7"/>
    <n v="7"/>
    <s v="Customer 9"/>
    <x v="0"/>
    <s v="Low"/>
    <s v="Low"/>
  </r>
  <r>
    <x v="8"/>
    <d v="2024-01-09T00:00:00"/>
    <s v="Mouse"/>
    <s v="Electronics"/>
    <s v="North"/>
    <x v="8"/>
    <n v="4"/>
    <s v="Customer 4"/>
    <x v="1"/>
    <s v="High"/>
    <s v="High"/>
  </r>
  <r>
    <x v="9"/>
    <d v="2024-01-10T00:00:00"/>
    <s v="Printer"/>
    <s v="Electronics"/>
    <s v="North"/>
    <x v="9"/>
    <n v="9"/>
    <s v="Customer 1"/>
    <x v="0"/>
    <s v="High"/>
    <s v="Very High"/>
  </r>
  <r>
    <x v="10"/>
    <d v="2024-01-11T00:00:00"/>
    <s v="Keyboard"/>
    <s v="Accessories"/>
    <m/>
    <x v="10"/>
    <n v="1"/>
    <s v="Customer 4"/>
    <x v="3"/>
    <s v="High"/>
    <s v="Very High"/>
  </r>
  <r>
    <x v="11"/>
    <d v="2024-01-12T00:00:00"/>
    <s v="Laptop"/>
    <s v="Accessories"/>
    <s v="North"/>
    <x v="11"/>
    <n v="8"/>
    <s v="Customer 1"/>
    <x v="2"/>
    <s v="Low"/>
    <s v="High"/>
  </r>
  <r>
    <x v="12"/>
    <d v="2024-01-13T00:00:00"/>
    <s v="Mouse"/>
    <s v="Accessories"/>
    <s v="North"/>
    <x v="12"/>
    <n v="7"/>
    <s v="Customer 14"/>
    <x v="3"/>
    <s v="High"/>
    <s v="Very High"/>
  </r>
  <r>
    <x v="13"/>
    <d v="2024-01-14T00:00:00"/>
    <s v="Monitor"/>
    <s v="Electronics"/>
    <s v="East"/>
    <x v="13"/>
    <n v="2"/>
    <s v="Customer 16"/>
    <x v="1"/>
    <s v="High"/>
    <s v="Very High"/>
  </r>
  <r>
    <x v="14"/>
    <d v="2024-01-15T00:00:00"/>
    <s v="Mouse"/>
    <s v="Accessories"/>
    <s v="South"/>
    <x v="14"/>
    <n v="8"/>
    <s v="Customer 20"/>
    <x v="3"/>
    <s v="Low"/>
    <s v="High"/>
  </r>
  <r>
    <x v="15"/>
    <d v="2024-01-16T00:00:00"/>
    <s v="Monitor"/>
    <s v="Electronics"/>
    <s v="East"/>
    <x v="15"/>
    <n v="1"/>
    <s v="Customer 8"/>
    <x v="3"/>
    <s v="High"/>
    <s v="Very High"/>
  </r>
  <r>
    <x v="16"/>
    <d v="2024-01-17T00:00:00"/>
    <s v="Monitor"/>
    <s v="Electronics"/>
    <s v="South"/>
    <x v="16"/>
    <n v="9"/>
    <s v="Customer 7"/>
    <x v="1"/>
    <s v="Low"/>
    <s v="Low"/>
  </r>
  <r>
    <x v="17"/>
    <d v="2024-01-18T00:00:00"/>
    <s v="Mouse"/>
    <s v="Accessories"/>
    <s v="North"/>
    <x v="17"/>
    <n v="9"/>
    <s v="Customer 3"/>
    <x v="0"/>
    <s v="High"/>
    <s v="Very High"/>
  </r>
  <r>
    <x v="18"/>
    <d v="2024-01-19T00:00:00"/>
    <s v="Printer"/>
    <s v="Accessories"/>
    <s v="North"/>
    <x v="18"/>
    <n v="2"/>
    <s v="Customer 17"/>
    <x v="3"/>
    <s v="High"/>
    <s v="Very High"/>
  </r>
  <r>
    <x v="19"/>
    <d v="2024-01-20T00:00:00"/>
    <s v="Monitor"/>
    <s v="Electronics"/>
    <s v="North"/>
    <x v="19"/>
    <n v="7"/>
    <s v="Customer 1"/>
    <x v="0"/>
    <s v="Low"/>
    <s v="High"/>
  </r>
  <r>
    <x v="20"/>
    <d v="2024-01-21T00:00:00"/>
    <s v="Monitor"/>
    <s v="Electronics"/>
    <s v="West"/>
    <x v="20"/>
    <n v="3"/>
    <s v="Customer 16"/>
    <x v="3"/>
    <s v="High"/>
    <s v="Very High"/>
  </r>
  <r>
    <x v="21"/>
    <d v="2024-01-22T00:00:00"/>
    <s v="Mouse"/>
    <s v="Accessories"/>
    <s v="South"/>
    <x v="21"/>
    <n v="7"/>
    <s v="Customer 12"/>
    <x v="0"/>
    <s v="High"/>
    <s v="Very High"/>
  </r>
  <r>
    <x v="22"/>
    <d v="2024-01-23T00:00:00"/>
    <s v="Monitor"/>
    <s v="Accessories"/>
    <s v="West"/>
    <x v="22"/>
    <n v="9"/>
    <s v="Customer 19"/>
    <x v="1"/>
    <s v="High"/>
    <s v="Very High"/>
  </r>
  <r>
    <x v="23"/>
    <d v="2024-01-24T00:00:00"/>
    <s v="Monitor"/>
    <s v="Accessories"/>
    <s v="West"/>
    <x v="23"/>
    <n v="4"/>
    <s v="Customer 14"/>
    <x v="3"/>
    <s v="Low"/>
    <s v="Low"/>
  </r>
  <r>
    <x v="24"/>
    <d v="2024-01-25T00:00:00"/>
    <s v="Mouse"/>
    <s v="Electronics"/>
    <s v="East"/>
    <x v="24"/>
    <n v="1"/>
    <s v="Customer 6"/>
    <x v="1"/>
    <s v="High"/>
    <s v="High"/>
  </r>
  <r>
    <x v="25"/>
    <d v="2024-01-26T00:00:00"/>
    <s v="Mouse"/>
    <s v="Electronics"/>
    <s v="West"/>
    <x v="25"/>
    <n v="2"/>
    <s v="Customer 6"/>
    <x v="3"/>
    <s v="High"/>
    <s v="Very High"/>
  </r>
  <r>
    <x v="26"/>
    <d v="2024-01-27T00:00:00"/>
    <s v="Laptop"/>
    <s v="Electronics"/>
    <s v="East"/>
    <x v="26"/>
    <n v="1"/>
    <s v="Customer 13"/>
    <x v="1"/>
    <s v="High"/>
    <s v="Very High"/>
  </r>
  <r>
    <x v="27"/>
    <d v="2024-01-28T00:00:00"/>
    <s v="Printer"/>
    <s v="Electronics"/>
    <s v="East"/>
    <x v="27"/>
    <n v="5"/>
    <s v="Customer 19"/>
    <x v="1"/>
    <s v="Low"/>
    <s v="Low"/>
  </r>
  <r>
    <x v="28"/>
    <d v="2024-01-29T00:00:00"/>
    <s v="Printer"/>
    <s v="Electronics"/>
    <s v="West"/>
    <x v="28"/>
    <n v="5"/>
    <s v="Customer 8"/>
    <x v="3"/>
    <s v="High"/>
    <s v="Very High"/>
  </r>
  <r>
    <x v="29"/>
    <d v="2024-01-30T00:00:00"/>
    <s v="Monitor"/>
    <s v="Electronics"/>
    <s v="South"/>
    <x v="29"/>
    <n v="7"/>
    <s v="Customer 2"/>
    <x v="3"/>
    <s v="Low"/>
    <s v="High"/>
  </r>
  <r>
    <x v="30"/>
    <d v="2024-01-31T00:00:00"/>
    <s v="Printer"/>
    <s v="Accessories"/>
    <s v="South"/>
    <x v="30"/>
    <n v="9"/>
    <s v="Customer 1"/>
    <x v="3"/>
    <s v="High"/>
    <s v="High"/>
  </r>
  <r>
    <x v="31"/>
    <d v="2024-02-01T00:00:00"/>
    <s v="Monitor"/>
    <s v="Electronics"/>
    <s v="South"/>
    <x v="31"/>
    <n v="9"/>
    <s v="Customer 15"/>
    <x v="2"/>
    <s v="Low"/>
    <s v="High"/>
  </r>
  <r>
    <x v="32"/>
    <d v="2024-02-02T00:00:00"/>
    <s v="Laptop"/>
    <s v="Electronics"/>
    <s v="South"/>
    <x v="32"/>
    <n v="3"/>
    <s v="Customer 1"/>
    <x v="0"/>
    <s v="High"/>
    <s v="Very High"/>
  </r>
  <r>
    <x v="33"/>
    <d v="2024-02-03T00:00:00"/>
    <s v="Mouse"/>
    <s v="Electronics"/>
    <s v="South"/>
    <x v="33"/>
    <n v="3"/>
    <s v="Customer 5"/>
    <x v="2"/>
    <s v="Low"/>
    <s v="Low"/>
  </r>
  <r>
    <x v="34"/>
    <d v="2024-02-04T00:00:00"/>
    <s v="Mouse"/>
    <s v="Accessories"/>
    <s v="West"/>
    <x v="34"/>
    <n v="3"/>
    <s v="Customer 16"/>
    <x v="2"/>
    <s v="High"/>
    <s v="Very High"/>
  </r>
  <r>
    <x v="35"/>
    <d v="2024-02-05T00:00:00"/>
    <s v="Mouse"/>
    <s v="Electronics"/>
    <s v="West"/>
    <x v="35"/>
    <n v="4"/>
    <s v="Customer 19"/>
    <x v="1"/>
    <s v="High"/>
    <s v="Very High"/>
  </r>
  <r>
    <x v="36"/>
    <d v="2024-02-06T00:00:00"/>
    <s v="Printer"/>
    <s v="Electronics"/>
    <s v="North"/>
    <x v="36"/>
    <n v="8"/>
    <s v="Customer 4"/>
    <x v="3"/>
    <s v="High"/>
    <s v="Very High"/>
  </r>
  <r>
    <x v="37"/>
    <d v="2024-02-07T00:00:00"/>
    <s v="Laptop"/>
    <s v="Accessories"/>
    <s v="South"/>
    <x v="37"/>
    <n v="6"/>
    <s v="Customer 3"/>
    <x v="0"/>
    <s v="Low"/>
    <s v="Low"/>
  </r>
  <r>
    <x v="38"/>
    <d v="2024-02-08T00:00:00"/>
    <s v="Printer"/>
    <s v="Electronics"/>
    <s v="West"/>
    <x v="38"/>
    <n v="8"/>
    <s v="Customer 17"/>
    <x v="1"/>
    <s v="High"/>
    <s v="Very High"/>
  </r>
  <r>
    <x v="39"/>
    <d v="2024-02-09T00:00:00"/>
    <s v="Printer"/>
    <s v="Electronics"/>
    <s v="North"/>
    <x v="39"/>
    <n v="1"/>
    <s v="Customer 17"/>
    <x v="2"/>
    <s v="High"/>
    <s v="High"/>
  </r>
  <r>
    <x v="40"/>
    <d v="2024-02-10T00:00:00"/>
    <s v="Laptop"/>
    <s v="Electronics"/>
    <s v="South"/>
    <x v="40"/>
    <n v="8"/>
    <s v="Customer 12"/>
    <x v="3"/>
    <s v="High"/>
    <s v="Very High"/>
  </r>
  <r>
    <x v="41"/>
    <d v="2024-02-11T00:00:00"/>
    <s v="Laptop"/>
    <s v="Electronics"/>
    <s v="East"/>
    <x v="41"/>
    <n v="4"/>
    <s v="Customer 14"/>
    <x v="1"/>
    <s v="Low"/>
    <s v="Low"/>
  </r>
  <r>
    <x v="42"/>
    <d v="2024-02-12T00:00:00"/>
    <s v="Laptop"/>
    <s v="Electronics"/>
    <s v="North"/>
    <x v="42"/>
    <n v="1"/>
    <s v="Customer 6"/>
    <x v="3"/>
    <s v="High"/>
    <s v="High"/>
  </r>
  <r>
    <x v="43"/>
    <d v="2024-02-13T00:00:00"/>
    <s v="Laptop"/>
    <s v="Accessories"/>
    <s v="West"/>
    <x v="43"/>
    <n v="8"/>
    <s v="Customer 3"/>
    <x v="1"/>
    <s v="High"/>
    <s v="Very High"/>
  </r>
  <r>
    <x v="44"/>
    <d v="2024-02-14T00:00:00"/>
    <s v="Mouse"/>
    <s v="Accessories"/>
    <s v="East"/>
    <x v="44"/>
    <n v="4"/>
    <s v="Customer 9"/>
    <x v="3"/>
    <s v="Low"/>
    <s v="Low"/>
  </r>
  <r>
    <x v="45"/>
    <d v="2024-02-15T00:00:00"/>
    <s v="Keyboard"/>
    <s v="Accessories"/>
    <s v="East"/>
    <x v="45"/>
    <n v="6"/>
    <s v="Customer 5"/>
    <x v="2"/>
    <s v="High"/>
    <s v="Very High"/>
  </r>
  <r>
    <x v="46"/>
    <d v="2024-02-16T00:00:00"/>
    <s v="Keyboard"/>
    <s v="Electronics"/>
    <s v="East"/>
    <x v="46"/>
    <n v="8"/>
    <s v="Customer 17"/>
    <x v="0"/>
    <s v="Low"/>
    <s v="Low"/>
  </r>
  <r>
    <x v="47"/>
    <d v="2024-02-17T00:00:00"/>
    <s v="Laptop"/>
    <s v="Electronics"/>
    <s v="North"/>
    <x v="47"/>
    <n v="4"/>
    <s v="Customer 14"/>
    <x v="2"/>
    <s v="High"/>
    <s v="Very High"/>
  </r>
  <r>
    <x v="48"/>
    <d v="2024-02-18T00:00:00"/>
    <s v="Keyboard"/>
    <s v="Electronics"/>
    <s v="West"/>
    <x v="48"/>
    <n v="3"/>
    <s v="Customer 3"/>
    <x v="0"/>
    <s v="High"/>
    <s v="Very High"/>
  </r>
  <r>
    <x v="49"/>
    <d v="2024-02-19T00:00:00"/>
    <s v="Keyboard"/>
    <s v="Accessories"/>
    <s v="East"/>
    <x v="49"/>
    <n v="9"/>
    <s v="Customer 1"/>
    <x v="3"/>
    <s v="High"/>
    <s v="Hig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6F059E-CE17-4ADC-B49A-E950D7D9CD41}" name="PivotTable1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3:W8" firstHeaderRow="1" firstDataRow="1" firstDataCol="1"/>
  <pivotFields count="11">
    <pivotField showAll="0"/>
    <pivotField numFmtId="164" showAll="0"/>
    <pivotField showAll="0"/>
    <pivotField showAll="0"/>
    <pivotField showAll="0"/>
    <pivotField dataField="1" showAll="0">
      <items count="51">
        <item x="41"/>
        <item x="33"/>
        <item x="44"/>
        <item x="7"/>
        <item x="23"/>
        <item x="2"/>
        <item x="37"/>
        <item x="27"/>
        <item x="46"/>
        <item x="1"/>
        <item x="16"/>
        <item x="11"/>
        <item x="19"/>
        <item x="29"/>
        <item x="31"/>
        <item x="14"/>
        <item x="42"/>
        <item x="8"/>
        <item x="24"/>
        <item x="39"/>
        <item x="49"/>
        <item x="0"/>
        <item x="30"/>
        <item x="40"/>
        <item x="21"/>
        <item x="22"/>
        <item x="34"/>
        <item x="45"/>
        <item x="12"/>
        <item x="48"/>
        <item x="9"/>
        <item x="18"/>
        <item x="28"/>
        <item x="32"/>
        <item x="17"/>
        <item x="43"/>
        <item x="20"/>
        <item x="10"/>
        <item x="13"/>
        <item x="25"/>
        <item x="35"/>
        <item x="47"/>
        <item x="38"/>
        <item x="4"/>
        <item x="36"/>
        <item x="15"/>
        <item x="26"/>
        <item x="3"/>
        <item x="6"/>
        <item x="5"/>
        <item t="default"/>
      </items>
    </pivotField>
    <pivotField showAll="0"/>
    <pivotField showAll="0"/>
    <pivotField axis="axisRow" showAll="0">
      <items count="5">
        <item x="3"/>
        <item x="2"/>
        <item x="1"/>
        <item x="0"/>
        <item t="default"/>
      </items>
    </pivotField>
    <pivotField showAll="0"/>
    <pivotField showAll="0"/>
  </pivotFields>
  <rowFields count="1">
    <field x="8"/>
  </rowFields>
  <rowItems count="5">
    <i>
      <x/>
    </i>
    <i>
      <x v="1"/>
    </i>
    <i>
      <x v="2"/>
    </i>
    <i>
      <x v="3"/>
    </i>
    <i t="grand">
      <x/>
    </i>
  </rowItems>
  <colItems count="1">
    <i/>
  </colItems>
  <dataFields count="1">
    <dataField name="Sum of Sales Amount" fld="5"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1B1834-E590-497A-9E76-AFBA33392081}" name="PivotTable1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E3" firstHeaderRow="1" firstDataRow="1" firstDataCol="0"/>
  <pivotFields count="11">
    <pivotField dataField="1" showAll="0">
      <items count="51">
        <item x="25"/>
        <item x="33"/>
        <item x="35"/>
        <item x="14"/>
        <item x="11"/>
        <item x="29"/>
        <item x="15"/>
        <item x="45"/>
        <item x="13"/>
        <item x="20"/>
        <item x="40"/>
        <item x="31"/>
        <item x="10"/>
        <item x="0"/>
        <item x="47"/>
        <item x="19"/>
        <item x="21"/>
        <item x="4"/>
        <item x="42"/>
        <item x="9"/>
        <item x="44"/>
        <item x="34"/>
        <item x="41"/>
        <item x="38"/>
        <item x="22"/>
        <item x="7"/>
        <item x="6"/>
        <item x="27"/>
        <item x="48"/>
        <item x="30"/>
        <item x="2"/>
        <item x="24"/>
        <item x="8"/>
        <item x="28"/>
        <item x="23"/>
        <item x="37"/>
        <item x="32"/>
        <item x="12"/>
        <item x="49"/>
        <item x="1"/>
        <item x="39"/>
        <item x="16"/>
        <item x="46"/>
        <item x="36"/>
        <item x="26"/>
        <item x="3"/>
        <item x="17"/>
        <item x="18"/>
        <item x="5"/>
        <item x="43"/>
        <item t="default"/>
      </items>
    </pivotField>
    <pivotField numFmtId="164"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EF2CE5-94B0-4564-A554-2DAE2E970EA8}"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B2" firstHeaderRow="1" firstDataRow="1" firstDataCol="0"/>
  <pivotFields count="11">
    <pivotField showAll="0"/>
    <pivotField numFmtId="16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showAll="0">
      <items count="6">
        <item x="1"/>
        <item x="0"/>
        <item x="2"/>
        <item x="3"/>
        <item x="4"/>
        <item t="default"/>
      </items>
    </pivotField>
    <pivotField showAll="0">
      <items count="51">
        <item x="41"/>
        <item x="33"/>
        <item x="44"/>
        <item x="7"/>
        <item x="23"/>
        <item x="2"/>
        <item x="37"/>
        <item x="27"/>
        <item x="46"/>
        <item x="1"/>
        <item x="16"/>
        <item x="11"/>
        <item x="19"/>
        <item x="29"/>
        <item x="31"/>
        <item x="14"/>
        <item x="42"/>
        <item x="8"/>
        <item x="24"/>
        <item x="39"/>
        <item x="49"/>
        <item x="0"/>
        <item x="30"/>
        <item x="40"/>
        <item x="21"/>
        <item x="22"/>
        <item x="34"/>
        <item x="45"/>
        <item x="12"/>
        <item x="48"/>
        <item x="9"/>
        <item x="18"/>
        <item x="28"/>
        <item x="32"/>
        <item x="17"/>
        <item x="43"/>
        <item x="20"/>
        <item x="10"/>
        <item x="13"/>
        <item x="25"/>
        <item x="35"/>
        <item x="47"/>
        <item x="38"/>
        <item x="4"/>
        <item x="36"/>
        <item x="15"/>
        <item x="26"/>
        <item x="3"/>
        <item x="6"/>
        <item x="5"/>
        <item t="default"/>
      </items>
    </pivotField>
    <pivotField dataField="1" showAll="0"/>
    <pivotField showAll="0"/>
    <pivotField showAll="0">
      <items count="5">
        <item x="3"/>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7AB3F3-0799-4F0E-90C0-596972C46D6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2" firstHeaderRow="1" firstDataRow="1" firstDataCol="0"/>
  <pivotFields count="11">
    <pivotField showAll="0"/>
    <pivotField numFmtId="16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showAll="0">
      <items count="6">
        <item x="1"/>
        <item x="0"/>
        <item x="2"/>
        <item x="3"/>
        <item x="4"/>
        <item t="default"/>
      </items>
    </pivotField>
    <pivotField dataField="1" showAll="0">
      <items count="51">
        <item x="41"/>
        <item x="33"/>
        <item x="44"/>
        <item x="7"/>
        <item x="23"/>
        <item x="2"/>
        <item x="37"/>
        <item x="27"/>
        <item x="46"/>
        <item x="1"/>
        <item x="16"/>
        <item x="11"/>
        <item x="19"/>
        <item x="29"/>
        <item x="31"/>
        <item x="14"/>
        <item x="42"/>
        <item x="8"/>
        <item x="24"/>
        <item x="39"/>
        <item x="49"/>
        <item x="0"/>
        <item x="30"/>
        <item x="40"/>
        <item x="21"/>
        <item x="22"/>
        <item x="34"/>
        <item x="45"/>
        <item x="12"/>
        <item x="48"/>
        <item x="9"/>
        <item x="18"/>
        <item x="28"/>
        <item x="32"/>
        <item x="17"/>
        <item x="43"/>
        <item x="20"/>
        <item x="10"/>
        <item x="13"/>
        <item x="25"/>
        <item x="35"/>
        <item x="47"/>
        <item x="38"/>
        <item x="4"/>
        <item x="36"/>
        <item x="15"/>
        <item x="26"/>
        <item x="3"/>
        <item x="6"/>
        <item x="5"/>
        <item t="default"/>
      </items>
    </pivotField>
    <pivotField showAll="0"/>
    <pivotField showAll="0"/>
    <pivotField showAll="0">
      <items count="5">
        <item x="3"/>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Sales Amount" fld="5" baseField="8" baseItem="0" numFmtId="4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3A5EC4-AEAB-4FC2-AAD8-9DF71BB960D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12" firstHeaderRow="1" firstDataRow="1" firstDataCol="1"/>
  <pivotFields count="11">
    <pivotField showAll="0"/>
    <pivotField numFmtId="16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showAll="0">
      <items count="6">
        <item x="1"/>
        <item x="0"/>
        <item x="2"/>
        <item x="3"/>
        <item x="4"/>
        <item t="default"/>
      </items>
    </pivotField>
    <pivotField dataField="1" showAll="0">
      <items count="51">
        <item x="41"/>
        <item x="33"/>
        <item x="44"/>
        <item x="7"/>
        <item x="23"/>
        <item x="2"/>
        <item x="37"/>
        <item x="27"/>
        <item x="46"/>
        <item x="1"/>
        <item x="16"/>
        <item x="11"/>
        <item x="19"/>
        <item x="29"/>
        <item x="31"/>
        <item x="14"/>
        <item x="42"/>
        <item x="8"/>
        <item x="24"/>
        <item x="39"/>
        <item x="49"/>
        <item x="0"/>
        <item x="30"/>
        <item x="40"/>
        <item x="21"/>
        <item x="22"/>
        <item x="34"/>
        <item x="45"/>
        <item x="12"/>
        <item x="48"/>
        <item x="9"/>
        <item x="18"/>
        <item x="28"/>
        <item x="32"/>
        <item x="17"/>
        <item x="43"/>
        <item x="20"/>
        <item x="10"/>
        <item x="13"/>
        <item x="25"/>
        <item x="35"/>
        <item x="47"/>
        <item x="38"/>
        <item x="4"/>
        <item x="36"/>
        <item x="15"/>
        <item x="26"/>
        <item x="3"/>
        <item x="6"/>
        <item x="5"/>
        <item t="default"/>
      </items>
    </pivotField>
    <pivotField showAll="0"/>
    <pivotField showAll="0"/>
    <pivotField axis="axisRow" showAll="0">
      <items count="5">
        <item x="3"/>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5">
    <i>
      <x/>
    </i>
    <i>
      <x v="1"/>
    </i>
    <i>
      <x v="2"/>
    </i>
    <i>
      <x v="3"/>
    </i>
    <i t="grand">
      <x/>
    </i>
  </rowItems>
  <colItems count="1">
    <i/>
  </colItems>
  <dataFields count="1">
    <dataField name="Sum of Sales Amount" fld="5"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8408AC-FF8F-4F3D-A2E9-A153C756E1D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2:B25" firstHeaderRow="1" firstDataRow="1" firstDataCol="1"/>
  <pivotFields count="11">
    <pivotField showAll="0"/>
    <pivotField numFmtId="16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axis="axisRow" showAll="0">
      <items count="3">
        <item x="1"/>
        <item x="0"/>
        <item t="default"/>
      </items>
    </pivotField>
    <pivotField showAll="0">
      <items count="6">
        <item x="1"/>
        <item x="0"/>
        <item x="2"/>
        <item x="3"/>
        <item x="4"/>
        <item t="default"/>
      </items>
    </pivotField>
    <pivotField dataField="1" showAll="0">
      <items count="51">
        <item x="41"/>
        <item x="33"/>
        <item x="44"/>
        <item x="7"/>
        <item x="23"/>
        <item x="2"/>
        <item x="37"/>
        <item x="27"/>
        <item x="46"/>
        <item x="1"/>
        <item x="16"/>
        <item x="11"/>
        <item x="19"/>
        <item x="29"/>
        <item x="31"/>
        <item x="14"/>
        <item x="42"/>
        <item x="8"/>
        <item x="24"/>
        <item x="39"/>
        <item x="49"/>
        <item x="0"/>
        <item x="30"/>
        <item x="40"/>
        <item x="21"/>
        <item x="22"/>
        <item x="34"/>
        <item x="45"/>
        <item x="12"/>
        <item x="48"/>
        <item x="9"/>
        <item x="18"/>
        <item x="28"/>
        <item x="32"/>
        <item x="17"/>
        <item x="43"/>
        <item x="20"/>
        <item x="10"/>
        <item x="13"/>
        <item x="25"/>
        <item x="35"/>
        <item x="47"/>
        <item x="38"/>
        <item x="4"/>
        <item x="36"/>
        <item x="15"/>
        <item x="26"/>
        <item x="3"/>
        <item x="6"/>
        <item x="5"/>
        <item t="default"/>
      </items>
    </pivotField>
    <pivotField showAll="0"/>
    <pivotField showAll="0"/>
    <pivotField showAll="0">
      <items count="5">
        <item x="3"/>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3">
    <i>
      <x/>
    </i>
    <i>
      <x v="1"/>
    </i>
    <i t="grand">
      <x/>
    </i>
  </rowItems>
  <colItems count="1">
    <i/>
  </colItems>
  <dataFields count="1">
    <dataField name="Sum of Sales Amount" fld="5" baseField="8" baseItem="0"/>
  </dataFields>
  <chartFormats count="6">
    <chartFormat chart="1" format="0" series="1">
      <pivotArea type="data" outline="0" fieldPosition="0">
        <references count="1">
          <reference field="4294967294" count="1" selected="0">
            <x v="0"/>
          </reference>
        </references>
      </pivotArea>
    </chartFormat>
    <chartFormat chart="13" format="10" series="1">
      <pivotArea type="data" outline="0" fieldPosition="0">
        <references count="1">
          <reference field="4294967294" count="1" selected="0">
            <x v="0"/>
          </reference>
        </references>
      </pivotArea>
    </chartFormat>
    <chartFormat chart="13" format="11">
      <pivotArea type="data" outline="0" fieldPosition="0">
        <references count="2">
          <reference field="4294967294" count="1" selected="0">
            <x v="0"/>
          </reference>
          <reference field="3" count="1" selected="0">
            <x v="0"/>
          </reference>
        </references>
      </pivotArea>
    </chartFormat>
    <chartFormat chart="13" format="12">
      <pivotArea type="data" outline="0" fieldPosition="0">
        <references count="2">
          <reference field="4294967294" count="1" selected="0">
            <x v="0"/>
          </reference>
          <reference field="3" count="1" selected="0">
            <x v="1"/>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76AD01-BC2D-41FB-BE65-266433C4B24B}"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7:I31" firstHeaderRow="0" firstDataRow="1" firstDataCol="1"/>
  <pivotFields count="11">
    <pivotField showAll="0"/>
    <pivotField numFmtId="16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axis="axisRow" showAll="0">
      <items count="6">
        <item x="4"/>
        <item x="1"/>
        <item x="0"/>
        <item x="3"/>
        <item x="2"/>
        <item t="default"/>
      </items>
    </pivotField>
    <pivotField showAll="0"/>
    <pivotField showAll="0">
      <items count="6">
        <item x="1"/>
        <item x="0"/>
        <item x="2"/>
        <item x="3"/>
        <item x="4"/>
        <item t="default"/>
      </items>
    </pivotField>
    <pivotField dataField="1" showAll="0">
      <items count="51">
        <item x="41"/>
        <item x="33"/>
        <item x="44"/>
        <item x="7"/>
        <item x="23"/>
        <item x="2"/>
        <item x="37"/>
        <item x="27"/>
        <item x="46"/>
        <item x="1"/>
        <item x="16"/>
        <item x="11"/>
        <item x="19"/>
        <item x="29"/>
        <item x="31"/>
        <item x="14"/>
        <item x="42"/>
        <item x="8"/>
        <item x="24"/>
        <item x="39"/>
        <item x="49"/>
        <item x="0"/>
        <item x="30"/>
        <item x="40"/>
        <item x="21"/>
        <item x="22"/>
        <item x="34"/>
        <item x="45"/>
        <item x="12"/>
        <item x="48"/>
        <item x="9"/>
        <item x="18"/>
        <item x="28"/>
        <item x="32"/>
        <item x="17"/>
        <item x="43"/>
        <item x="20"/>
        <item x="10"/>
        <item x="13"/>
        <item x="25"/>
        <item x="35"/>
        <item x="47"/>
        <item x="38"/>
        <item x="4"/>
        <item x="36"/>
        <item x="15"/>
        <item x="26"/>
        <item x="3"/>
        <item x="6"/>
        <item x="5"/>
        <item t="default"/>
      </items>
    </pivotField>
    <pivotField dataField="1" showAll="0"/>
    <pivotField showAll="0"/>
    <pivotField axis="axisRow" showAll="0">
      <items count="5">
        <item x="3"/>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8"/>
    <field x="2"/>
  </rowFields>
  <rowItems count="24">
    <i>
      <x/>
    </i>
    <i r="1">
      <x/>
    </i>
    <i r="1">
      <x v="1"/>
    </i>
    <i r="1">
      <x v="2"/>
    </i>
    <i r="1">
      <x v="3"/>
    </i>
    <i r="1">
      <x v="4"/>
    </i>
    <i>
      <x v="1"/>
    </i>
    <i r="1">
      <x/>
    </i>
    <i r="1">
      <x v="1"/>
    </i>
    <i r="1">
      <x v="2"/>
    </i>
    <i r="1">
      <x v="3"/>
    </i>
    <i r="1">
      <x v="4"/>
    </i>
    <i>
      <x v="2"/>
    </i>
    <i r="1">
      <x v="1"/>
    </i>
    <i r="1">
      <x v="2"/>
    </i>
    <i r="1">
      <x v="3"/>
    </i>
    <i r="1">
      <x v="4"/>
    </i>
    <i>
      <x v="3"/>
    </i>
    <i r="1">
      <x/>
    </i>
    <i r="1">
      <x v="1"/>
    </i>
    <i r="1">
      <x v="2"/>
    </i>
    <i r="1">
      <x v="3"/>
    </i>
    <i r="1">
      <x v="4"/>
    </i>
    <i t="grand">
      <x/>
    </i>
  </rowItems>
  <colFields count="1">
    <field x="-2"/>
  </colFields>
  <colItems count="2">
    <i>
      <x/>
    </i>
    <i i="1">
      <x v="1"/>
    </i>
  </colItems>
  <dataFields count="2">
    <dataField name="Sum of Quantity" fld="6" baseField="0" baseItem="0"/>
    <dataField name="Sum of Sales Amount" fld="5"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323E54-3643-4A0F-A4BC-227A98A740DE}"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E26" firstHeaderRow="1" firstDataRow="1" firstDataCol="1"/>
  <pivotFields count="11">
    <pivotField showAll="0"/>
    <pivotField numFmtId="16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showAll="0">
      <items count="6">
        <item x="1"/>
        <item x="0"/>
        <item x="2"/>
        <item x="3"/>
        <item x="4"/>
        <item t="default"/>
      </items>
    </pivotField>
    <pivotField dataField="1" showAll="0">
      <items count="51">
        <item x="41"/>
        <item x="33"/>
        <item x="44"/>
        <item x="7"/>
        <item x="23"/>
        <item x="2"/>
        <item x="37"/>
        <item x="27"/>
        <item x="46"/>
        <item x="1"/>
        <item x="16"/>
        <item x="11"/>
        <item x="19"/>
        <item x="29"/>
        <item x="31"/>
        <item x="14"/>
        <item x="42"/>
        <item x="8"/>
        <item x="24"/>
        <item x="39"/>
        <item x="49"/>
        <item x="0"/>
        <item x="30"/>
        <item x="40"/>
        <item x="21"/>
        <item x="22"/>
        <item x="34"/>
        <item x="45"/>
        <item x="12"/>
        <item x="48"/>
        <item x="9"/>
        <item x="18"/>
        <item x="28"/>
        <item x="32"/>
        <item x="17"/>
        <item x="43"/>
        <item x="20"/>
        <item x="10"/>
        <item x="13"/>
        <item x="25"/>
        <item x="35"/>
        <item x="47"/>
        <item x="38"/>
        <item x="4"/>
        <item x="36"/>
        <item x="15"/>
        <item x="26"/>
        <item x="3"/>
        <item x="6"/>
        <item x="5"/>
        <item t="default"/>
      </items>
    </pivotField>
    <pivotField showAll="0"/>
    <pivotField axis="axisRow" showAll="0">
      <items count="19">
        <item x="7"/>
        <item x="3"/>
        <item x="0"/>
        <item x="6"/>
        <item x="17"/>
        <item x="14"/>
        <item x="10"/>
        <item x="9"/>
        <item x="5"/>
        <item x="12"/>
        <item x="15"/>
        <item x="2"/>
        <item x="16"/>
        <item x="4"/>
        <item x="11"/>
        <item x="1"/>
        <item x="13"/>
        <item x="8"/>
        <item t="default"/>
      </items>
    </pivotField>
    <pivotField showAll="0">
      <items count="5">
        <item x="3"/>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19">
    <i>
      <x/>
    </i>
    <i>
      <x v="1"/>
    </i>
    <i>
      <x v="2"/>
    </i>
    <i>
      <x v="3"/>
    </i>
    <i>
      <x v="4"/>
    </i>
    <i>
      <x v="5"/>
    </i>
    <i>
      <x v="6"/>
    </i>
    <i>
      <x v="7"/>
    </i>
    <i>
      <x v="8"/>
    </i>
    <i>
      <x v="9"/>
    </i>
    <i>
      <x v="10"/>
    </i>
    <i>
      <x v="11"/>
    </i>
    <i>
      <x v="12"/>
    </i>
    <i>
      <x v="13"/>
    </i>
    <i>
      <x v="14"/>
    </i>
    <i>
      <x v="15"/>
    </i>
    <i>
      <x v="16"/>
    </i>
    <i>
      <x v="17"/>
    </i>
    <i t="grand">
      <x/>
    </i>
  </rowItems>
  <colItems count="1">
    <i/>
  </colItems>
  <dataFields count="1">
    <dataField name="Customer Totals" fld="5" baseField="7"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3ED95-657B-480A-82C5-25EEA49DD58A}"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Q2:W22" firstHeaderRow="1" firstDataRow="2" firstDataCol="1"/>
  <pivotFields count="11">
    <pivotField showAll="0"/>
    <pivotField numFmtId="16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axis="axisCol" showAll="0">
      <items count="6">
        <item x="4"/>
        <item x="1"/>
        <item x="0"/>
        <item x="3"/>
        <item x="2"/>
        <item t="default"/>
      </items>
    </pivotField>
    <pivotField showAll="0"/>
    <pivotField showAll="0">
      <items count="6">
        <item x="1"/>
        <item x="0"/>
        <item x="2"/>
        <item x="3"/>
        <item x="4"/>
        <item t="default"/>
      </items>
    </pivotField>
    <pivotField dataField="1" showAll="0">
      <items count="51">
        <item x="41"/>
        <item x="33"/>
        <item x="44"/>
        <item x="7"/>
        <item x="23"/>
        <item x="2"/>
        <item x="37"/>
        <item x="27"/>
        <item x="46"/>
        <item x="1"/>
        <item x="16"/>
        <item x="11"/>
        <item x="19"/>
        <item x="29"/>
        <item x="31"/>
        <item x="14"/>
        <item x="42"/>
        <item x="8"/>
        <item x="24"/>
        <item x="39"/>
        <item x="49"/>
        <item x="0"/>
        <item x="30"/>
        <item x="40"/>
        <item x="21"/>
        <item x="22"/>
        <item x="34"/>
        <item x="45"/>
        <item x="12"/>
        <item x="48"/>
        <item x="9"/>
        <item x="18"/>
        <item x="28"/>
        <item x="32"/>
        <item x="17"/>
        <item x="43"/>
        <item x="20"/>
        <item x="10"/>
        <item x="13"/>
        <item x="25"/>
        <item x="35"/>
        <item x="47"/>
        <item x="38"/>
        <item x="4"/>
        <item x="36"/>
        <item x="15"/>
        <item x="26"/>
        <item x="3"/>
        <item x="6"/>
        <item x="5"/>
        <item t="default"/>
      </items>
    </pivotField>
    <pivotField showAll="0"/>
    <pivotField axis="axisRow" showAll="0">
      <items count="19">
        <item x="7"/>
        <item x="3"/>
        <item x="0"/>
        <item x="6"/>
        <item x="17"/>
        <item x="14"/>
        <item x="10"/>
        <item x="9"/>
        <item x="5"/>
        <item x="12"/>
        <item x="15"/>
        <item x="2"/>
        <item x="16"/>
        <item x="4"/>
        <item x="11"/>
        <item x="1"/>
        <item x="13"/>
        <item x="8"/>
        <item t="default"/>
      </items>
    </pivotField>
    <pivotField showAll="0">
      <items count="5">
        <item x="3"/>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19">
    <i>
      <x/>
    </i>
    <i>
      <x v="1"/>
    </i>
    <i>
      <x v="2"/>
    </i>
    <i>
      <x v="3"/>
    </i>
    <i>
      <x v="4"/>
    </i>
    <i>
      <x v="5"/>
    </i>
    <i>
      <x v="6"/>
    </i>
    <i>
      <x v="7"/>
    </i>
    <i>
      <x v="8"/>
    </i>
    <i>
      <x v="9"/>
    </i>
    <i>
      <x v="10"/>
    </i>
    <i>
      <x v="11"/>
    </i>
    <i>
      <x v="12"/>
    </i>
    <i>
      <x v="13"/>
    </i>
    <i>
      <x v="14"/>
    </i>
    <i>
      <x v="15"/>
    </i>
    <i>
      <x v="16"/>
    </i>
    <i>
      <x v="17"/>
    </i>
    <i t="grand">
      <x/>
    </i>
  </rowItems>
  <colFields count="1">
    <field x="2"/>
  </colFields>
  <colItems count="6">
    <i>
      <x/>
    </i>
    <i>
      <x v="1"/>
    </i>
    <i>
      <x v="2"/>
    </i>
    <i>
      <x v="3"/>
    </i>
    <i>
      <x v="4"/>
    </i>
    <i t="grand">
      <x/>
    </i>
  </colItems>
  <dataFields count="1">
    <dataField name="Customer Totals" fld="5" baseField="7" baseItem="2"/>
  </dataFields>
  <chartFormats count="10">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4" format="10" series="1">
      <pivotArea type="data" outline="0" fieldPosition="0">
        <references count="2">
          <reference field="4294967294" count="1" selected="0">
            <x v="0"/>
          </reference>
          <reference field="2" count="1" selected="0">
            <x v="0"/>
          </reference>
        </references>
      </pivotArea>
    </chartFormat>
    <chartFormat chart="4" format="11" series="1">
      <pivotArea type="data" outline="0" fieldPosition="0">
        <references count="2">
          <reference field="4294967294" count="1" selected="0">
            <x v="0"/>
          </reference>
          <reference field="2" count="1" selected="0">
            <x v="1"/>
          </reference>
        </references>
      </pivotArea>
    </chartFormat>
    <chartFormat chart="4" format="12" series="1">
      <pivotArea type="data" outline="0" fieldPosition="0">
        <references count="2">
          <reference field="4294967294" count="1" selected="0">
            <x v="0"/>
          </reference>
          <reference field="2" count="1" selected="0">
            <x v="2"/>
          </reference>
        </references>
      </pivotArea>
    </chartFormat>
    <chartFormat chart="4" format="13" series="1">
      <pivotArea type="data" outline="0" fieldPosition="0">
        <references count="2">
          <reference field="4294967294" count="1" selected="0">
            <x v="0"/>
          </reference>
          <reference field="2" count="1" selected="0">
            <x v="3"/>
          </reference>
        </references>
      </pivotArea>
    </chartFormat>
    <chartFormat chart="4"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3397DD4-9C2C-447A-9178-79DE91B2F02D}"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28:E81" firstHeaderRow="1" firstDataRow="1" firstDataCol="1"/>
  <pivotFields count="11">
    <pivotField showAll="0">
      <items count="51">
        <item x="25"/>
        <item x="33"/>
        <item x="35"/>
        <item x="14"/>
        <item x="11"/>
        <item x="29"/>
        <item x="15"/>
        <item x="45"/>
        <item x="13"/>
        <item x="20"/>
        <item x="40"/>
        <item x="31"/>
        <item x="10"/>
        <item x="0"/>
        <item x="47"/>
        <item x="19"/>
        <item x="21"/>
        <item x="4"/>
        <item x="42"/>
        <item x="9"/>
        <item x="44"/>
        <item x="34"/>
        <item x="41"/>
        <item x="38"/>
        <item x="22"/>
        <item x="7"/>
        <item x="6"/>
        <item x="27"/>
        <item x="48"/>
        <item x="30"/>
        <item x="2"/>
        <item x="24"/>
        <item x="8"/>
        <item x="28"/>
        <item x="23"/>
        <item x="37"/>
        <item x="32"/>
        <item x="12"/>
        <item x="49"/>
        <item x="1"/>
        <item x="39"/>
        <item x="16"/>
        <item x="46"/>
        <item x="36"/>
        <item x="26"/>
        <item x="3"/>
        <item x="17"/>
        <item x="18"/>
        <item x="5"/>
        <item x="43"/>
        <item t="default"/>
      </items>
    </pivotField>
    <pivotField axis="axisRow" numFmtId="16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items count="3">
        <item x="1"/>
        <item x="0"/>
        <item t="default"/>
      </items>
    </pivotField>
    <pivotField showAll="0">
      <items count="6">
        <item x="1"/>
        <item x="0"/>
        <item x="2"/>
        <item x="3"/>
        <item x="4"/>
        <item t="default"/>
      </items>
    </pivotField>
    <pivotField axis="axisRow" dataField="1" showAll="0">
      <items count="51">
        <item x="41"/>
        <item x="33"/>
        <item x="44"/>
        <item x="7"/>
        <item x="23"/>
        <item x="2"/>
        <item x="37"/>
        <item x="27"/>
        <item x="46"/>
        <item x="1"/>
        <item x="16"/>
        <item x="11"/>
        <item x="19"/>
        <item x="29"/>
        <item x="31"/>
        <item x="14"/>
        <item x="42"/>
        <item x="8"/>
        <item x="24"/>
        <item x="39"/>
        <item x="49"/>
        <item x="0"/>
        <item x="30"/>
        <item x="40"/>
        <item x="21"/>
        <item x="22"/>
        <item x="34"/>
        <item x="45"/>
        <item x="12"/>
        <item x="48"/>
        <item x="9"/>
        <item x="18"/>
        <item x="28"/>
        <item x="32"/>
        <item x="17"/>
        <item x="43"/>
        <item x="20"/>
        <item x="10"/>
        <item x="13"/>
        <item x="25"/>
        <item x="35"/>
        <item x="47"/>
        <item x="38"/>
        <item x="4"/>
        <item x="36"/>
        <item x="15"/>
        <item x="26"/>
        <item x="3"/>
        <item x="6"/>
        <item x="5"/>
        <item t="default"/>
      </items>
    </pivotField>
    <pivotField showAll="0"/>
    <pivotField showAll="0"/>
    <pivotField showAll="0">
      <items count="5">
        <item x="3"/>
        <item x="2"/>
        <item x="1"/>
        <item x="0"/>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x="0"/>
        <item x="1"/>
        <item x="2"/>
        <item x="3"/>
        <item x="4"/>
        <item x="5"/>
        <item x="6"/>
        <item x="7"/>
        <item x="8"/>
        <item x="9"/>
        <item x="10"/>
        <item x="11"/>
        <item x="12"/>
        <item x="13"/>
        <item t="default"/>
      </items>
    </pivotField>
  </pivotFields>
  <rowFields count="4">
    <field x="10"/>
    <field x="9"/>
    <field x="1"/>
    <field x="5"/>
  </rowFields>
  <rowItems count="53">
    <i>
      <x v="1"/>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x v="2"/>
    </i>
    <i r="1">
      <x v="32"/>
    </i>
    <i r="1">
      <x v="33"/>
    </i>
    <i r="1">
      <x v="34"/>
    </i>
    <i r="1">
      <x v="35"/>
    </i>
    <i r="1">
      <x v="36"/>
    </i>
    <i r="1">
      <x v="37"/>
    </i>
    <i r="1">
      <x v="38"/>
    </i>
    <i r="1">
      <x v="39"/>
    </i>
    <i r="1">
      <x v="40"/>
    </i>
    <i r="1">
      <x v="41"/>
    </i>
    <i r="1">
      <x v="42"/>
    </i>
    <i r="1">
      <x v="43"/>
    </i>
    <i r="1">
      <x v="44"/>
    </i>
    <i r="1">
      <x v="45"/>
    </i>
    <i r="1">
      <x v="46"/>
    </i>
    <i r="1">
      <x v="47"/>
    </i>
    <i r="1">
      <x v="48"/>
    </i>
    <i r="1">
      <x v="49"/>
    </i>
    <i r="1">
      <x v="50"/>
    </i>
    <i t="grand">
      <x/>
    </i>
  </rowItems>
  <colItems count="1">
    <i/>
  </colItems>
  <dataFields count="1">
    <dataField name="Sum of Sales Amount" fld="5" baseField="10" baseItem="1"/>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95323DC-C85F-4F4C-94BE-9B7152F246C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B20" firstHeaderRow="1" firstDataRow="1" firstDataCol="1"/>
  <pivotFields count="11">
    <pivotField showAll="0"/>
    <pivotField numFmtId="16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axis="axisRow" showAll="0">
      <items count="6">
        <item x="1"/>
        <item x="0"/>
        <item x="2"/>
        <item x="3"/>
        <item x="4"/>
        <item t="default"/>
      </items>
    </pivotField>
    <pivotField dataField="1" showAll="0">
      <items count="51">
        <item x="41"/>
        <item x="33"/>
        <item x="44"/>
        <item x="7"/>
        <item x="23"/>
        <item x="2"/>
        <item x="37"/>
        <item x="27"/>
        <item x="46"/>
        <item x="1"/>
        <item x="16"/>
        <item x="11"/>
        <item x="19"/>
        <item x="29"/>
        <item x="31"/>
        <item x="14"/>
        <item x="42"/>
        <item x="8"/>
        <item x="24"/>
        <item x="39"/>
        <item x="49"/>
        <item x="0"/>
        <item x="30"/>
        <item x="40"/>
        <item x="21"/>
        <item x="22"/>
        <item x="34"/>
        <item x="45"/>
        <item x="12"/>
        <item x="48"/>
        <item x="9"/>
        <item x="18"/>
        <item x="28"/>
        <item x="32"/>
        <item x="17"/>
        <item x="43"/>
        <item x="20"/>
        <item x="10"/>
        <item x="13"/>
        <item x="25"/>
        <item x="35"/>
        <item x="47"/>
        <item x="38"/>
        <item x="4"/>
        <item x="36"/>
        <item x="15"/>
        <item x="26"/>
        <item x="3"/>
        <item x="6"/>
        <item x="5"/>
        <item t="default"/>
      </items>
    </pivotField>
    <pivotField showAll="0"/>
    <pivotField showAll="0"/>
    <pivotField showAll="0">
      <items count="5">
        <item x="3"/>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6">
    <i>
      <x/>
    </i>
    <i>
      <x v="1"/>
    </i>
    <i>
      <x v="2"/>
    </i>
    <i>
      <x v="3"/>
    </i>
    <i>
      <x v="4"/>
    </i>
    <i t="grand">
      <x/>
    </i>
  </rowItems>
  <colItems count="1">
    <i/>
  </colItems>
  <dataFields count="1">
    <dataField name="Sum of Sales Amount" fld="5"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9473D14-F9C4-4AC2-8897-28661E66A52E}"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7:B33" firstHeaderRow="1" firstDataRow="1" firstDataCol="1"/>
  <pivotFields count="11">
    <pivotField showAll="0"/>
    <pivotField numFmtId="164"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axis="axisRow" showAll="0">
      <items count="6">
        <item x="4"/>
        <item x="1"/>
        <item x="0"/>
        <item x="3"/>
        <item x="2"/>
        <item t="default"/>
      </items>
    </pivotField>
    <pivotField showAll="0">
      <items count="3">
        <item x="1"/>
        <item x="0"/>
        <item t="default"/>
      </items>
    </pivotField>
    <pivotField showAll="0">
      <items count="6">
        <item x="1"/>
        <item x="0"/>
        <item x="2"/>
        <item x="3"/>
        <item x="4"/>
        <item t="default"/>
      </items>
    </pivotField>
    <pivotField dataField="1" showAll="0">
      <items count="51">
        <item x="41"/>
        <item x="33"/>
        <item x="44"/>
        <item x="7"/>
        <item x="23"/>
        <item x="2"/>
        <item x="37"/>
        <item x="27"/>
        <item x="46"/>
        <item x="1"/>
        <item x="16"/>
        <item x="11"/>
        <item x="19"/>
        <item x="29"/>
        <item x="31"/>
        <item x="14"/>
        <item x="42"/>
        <item x="8"/>
        <item x="24"/>
        <item x="39"/>
        <item x="49"/>
        <item x="0"/>
        <item x="30"/>
        <item x="40"/>
        <item x="21"/>
        <item x="22"/>
        <item x="34"/>
        <item x="45"/>
        <item x="12"/>
        <item x="48"/>
        <item x="9"/>
        <item x="18"/>
        <item x="28"/>
        <item x="32"/>
        <item x="17"/>
        <item x="43"/>
        <item x="20"/>
        <item x="10"/>
        <item x="13"/>
        <item x="25"/>
        <item x="35"/>
        <item x="47"/>
        <item x="38"/>
        <item x="4"/>
        <item x="36"/>
        <item x="15"/>
        <item x="26"/>
        <item x="3"/>
        <item x="6"/>
        <item x="5"/>
        <item t="default"/>
      </items>
    </pivotField>
    <pivotField showAll="0"/>
    <pivotField showAll="0"/>
    <pivotField showAll="0">
      <items count="5">
        <item x="3"/>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Items count="1">
    <i/>
  </colItems>
  <dataFields count="1">
    <dataField name="Sum of Sales Amount" fld="5" baseField="8"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39A3511-08D2-428E-8676-A70592C2242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3:Q33" firstHeaderRow="1" firstDataRow="2" firstDataCol="1"/>
  <pivotFields count="9">
    <pivotField showAll="0">
      <items count="51">
        <item x="25"/>
        <item x="33"/>
        <item x="35"/>
        <item x="14"/>
        <item x="11"/>
        <item x="29"/>
        <item x="15"/>
        <item x="45"/>
        <item x="13"/>
        <item x="20"/>
        <item x="40"/>
        <item x="31"/>
        <item x="10"/>
        <item x="0"/>
        <item x="47"/>
        <item x="19"/>
        <item x="21"/>
        <item x="4"/>
        <item x="42"/>
        <item x="9"/>
        <item x="44"/>
        <item x="34"/>
        <item x="41"/>
        <item x="38"/>
        <item x="22"/>
        <item x="7"/>
        <item x="6"/>
        <item x="27"/>
        <item x="48"/>
        <item x="30"/>
        <item x="2"/>
        <item x="24"/>
        <item x="8"/>
        <item x="28"/>
        <item x="23"/>
        <item x="37"/>
        <item x="32"/>
        <item x="12"/>
        <item x="49"/>
        <item x="1"/>
        <item x="39"/>
        <item x="16"/>
        <item x="46"/>
        <item x="36"/>
        <item x="26"/>
        <item x="3"/>
        <item x="17"/>
        <item x="18"/>
        <item x="5"/>
        <item x="43"/>
        <item t="default"/>
      </items>
    </pivotField>
    <pivotField numFmtId="164" showAll="0"/>
    <pivotField axis="axisCol" showAll="0">
      <items count="6">
        <item x="4"/>
        <item x="1"/>
        <item x="0"/>
        <item x="3"/>
        <item x="2"/>
        <item t="default"/>
      </items>
    </pivotField>
    <pivotField showAll="0">
      <items count="3">
        <item x="1"/>
        <item x="0"/>
        <item t="default"/>
      </items>
    </pivotField>
    <pivotField showAll="0"/>
    <pivotField dataField="1" showAll="0">
      <items count="51">
        <item x="41"/>
        <item x="33"/>
        <item x="44"/>
        <item x="7"/>
        <item x="23"/>
        <item x="2"/>
        <item x="37"/>
        <item x="27"/>
        <item x="46"/>
        <item x="1"/>
        <item x="16"/>
        <item x="11"/>
        <item x="19"/>
        <item x="29"/>
        <item x="31"/>
        <item x="14"/>
        <item x="42"/>
        <item x="8"/>
        <item x="24"/>
        <item x="39"/>
        <item x="49"/>
        <item x="0"/>
        <item x="30"/>
        <item x="40"/>
        <item x="21"/>
        <item x="22"/>
        <item x="34"/>
        <item x="45"/>
        <item x="12"/>
        <item x="48"/>
        <item x="9"/>
        <item x="18"/>
        <item x="28"/>
        <item x="32"/>
        <item x="17"/>
        <item x="43"/>
        <item x="20"/>
        <item x="10"/>
        <item x="13"/>
        <item x="25"/>
        <item x="35"/>
        <item x="47"/>
        <item x="38"/>
        <item x="4"/>
        <item x="36"/>
        <item x="15"/>
        <item x="26"/>
        <item x="3"/>
        <item x="6"/>
        <item x="5"/>
        <item t="default"/>
      </items>
    </pivotField>
    <pivotField showAll="0">
      <items count="10">
        <item x="4"/>
        <item x="6"/>
        <item x="0"/>
        <item x="1"/>
        <item x="7"/>
        <item x="8"/>
        <item x="2"/>
        <item x="5"/>
        <item x="3"/>
        <item t="default"/>
      </items>
    </pivotField>
    <pivotField axis="axisRow" showAll="0">
      <items count="19">
        <item x="7"/>
        <item x="3"/>
        <item x="0"/>
        <item x="6"/>
        <item x="17"/>
        <item x="14"/>
        <item x="10"/>
        <item x="9"/>
        <item x="5"/>
        <item x="12"/>
        <item x="15"/>
        <item x="2"/>
        <item x="16"/>
        <item x="4"/>
        <item x="11"/>
        <item x="1"/>
        <item x="13"/>
        <item x="8"/>
        <item t="default"/>
      </items>
    </pivotField>
    <pivotField showAll="0"/>
  </pivotFields>
  <rowFields count="1">
    <field x="7"/>
  </rowFields>
  <rowItems count="19">
    <i>
      <x/>
    </i>
    <i>
      <x v="1"/>
    </i>
    <i>
      <x v="2"/>
    </i>
    <i>
      <x v="3"/>
    </i>
    <i>
      <x v="4"/>
    </i>
    <i>
      <x v="5"/>
    </i>
    <i>
      <x v="6"/>
    </i>
    <i>
      <x v="7"/>
    </i>
    <i>
      <x v="8"/>
    </i>
    <i>
      <x v="9"/>
    </i>
    <i>
      <x v="10"/>
    </i>
    <i>
      <x v="11"/>
    </i>
    <i>
      <x v="12"/>
    </i>
    <i>
      <x v="13"/>
    </i>
    <i>
      <x v="14"/>
    </i>
    <i>
      <x v="15"/>
    </i>
    <i>
      <x v="16"/>
    </i>
    <i>
      <x v="17"/>
    </i>
    <i t="grand">
      <x/>
    </i>
  </rowItems>
  <colFields count="1">
    <field x="2"/>
  </colFields>
  <colItems count="6">
    <i>
      <x/>
    </i>
    <i>
      <x v="1"/>
    </i>
    <i>
      <x v="2"/>
    </i>
    <i>
      <x v="3"/>
    </i>
    <i>
      <x v="4"/>
    </i>
    <i t="grand">
      <x/>
    </i>
  </colItems>
  <dataFields count="1">
    <dataField name="Sum of Sales Amount" fld="5"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55962637-7733-40B2-825F-BF24531094DA}" sourceName="Salesperson">
  <pivotTables>
    <pivotTable tabId="6" name="PivotTable5"/>
    <pivotTable tabId="6" name="PivotTable10"/>
    <pivotTable tabId="6" name="PivotTable2"/>
    <pivotTable tabId="6" name="PivotTable3"/>
    <pivotTable tabId="6" name="PivotTable4"/>
    <pivotTable tabId="6" name="PivotTable6"/>
    <pivotTable tabId="6" name="PivotTable7"/>
    <pivotTable tabId="6" name="PivotTable8"/>
    <pivotTable tabId="6" name="PivotTable1"/>
    <pivotTable tabId="6" name="PivotTable9"/>
  </pivotTables>
  <data>
    <tabular pivotCacheId="528018906">
      <items count="4">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804B3FF-EC64-464E-9B2E-93A63039FED4}" sourceName="Region">
  <pivotTables>
    <pivotTable tabId="6" name="PivotTable5"/>
    <pivotTable tabId="6" name="PivotTable10"/>
    <pivotTable tabId="6" name="PivotTable2"/>
    <pivotTable tabId="6" name="PivotTable3"/>
    <pivotTable tabId="6" name="PivotTable4"/>
    <pivotTable tabId="6" name="PivotTable6"/>
    <pivotTable tabId="6" name="PivotTable7"/>
    <pivotTable tabId="6" name="PivotTable8"/>
    <pivotTable tabId="6" name="PivotTable1"/>
    <pivotTable tabId="6" name="PivotTable9"/>
  </pivotTables>
  <data>
    <tabular pivotCacheId="528018906">
      <items count="5">
        <i x="1" s="1"/>
        <i x="0"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1" xr10:uid="{2662B372-B4D2-49C6-BFE3-3C668F38CDBB}" cache="Slicer_Salesperson" caption="Salesperson" rowHeight="257175"/>
  <slicer name="Region 1" xr10:uid="{8A479C28-C3B0-40F9-81BB-CDCFA42FA3B4}" cache="Slicer_Region" caption="Region"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0D7B1407-C6AF-4E0C-BE8E-FE968383B28F}" cache="Slicer_Salesperson" caption="Salesperson" rowHeight="257175"/>
  <slicer name="Region" xr10:uid="{C0138AFE-59EC-4231-B548-50B266F5E6B3}" cache="Slicer_Region" caption="Region"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942A52-8F0D-4CA3-BA14-19775C0AE79B}" name="Table1" displayName="Table1" ref="A1:K51" totalsRowShown="0" headerRowDxfId="14" headerRowBorderDxfId="13" tableBorderDxfId="12">
  <autoFilter ref="A1:K51" xr:uid="{B854A8E9-FBDF-4600-A94E-2DC1E7087C5E}"/>
  <tableColumns count="11">
    <tableColumn id="1" xr3:uid="{F77A7B54-4306-41A8-8210-A9F0422495F8}" name="Order ID"/>
    <tableColumn id="2" xr3:uid="{9AB47691-29A7-47DE-BCAB-4586E7FF8557}" name="Order Date" dataDxfId="11"/>
    <tableColumn id="3" xr3:uid="{1E277BEE-8942-448C-9F95-3051882D68CD}" name="Product"/>
    <tableColumn id="4" xr3:uid="{D93809DD-5C0A-44A9-A5DC-C77ED7E18AC2}" name="Category"/>
    <tableColumn id="5" xr3:uid="{C4144CAC-131A-406E-9242-E77531A408BE}" name="Region"/>
    <tableColumn id="6" xr3:uid="{B4EFCAF5-577B-499D-B9E7-787CDBF416B1}" name="Sales Amount" dataDxfId="10"/>
    <tableColumn id="7" xr3:uid="{EC5C3F8A-D060-41C0-8962-948C45B63449}" name="Quantity"/>
    <tableColumn id="8" xr3:uid="{728C729D-2520-4CD1-90D6-0C4A8842518B}" name="Customer Name"/>
    <tableColumn id="9" xr3:uid="{75C3EE39-A814-457A-BA5D-0F29FCD2209E}" name="Salesperson"/>
    <tableColumn id="10" xr3:uid="{2637A8F2-6CEC-4A58-A278-50A8EF218C64}" name="Sales Range (Using IF Formula)" dataDxfId="9">
      <calculatedColumnFormula>IF(Table1[[#This Row],[Sales Amount]]&gt;2000, "High","Low")</calculatedColumnFormula>
    </tableColumn>
    <tableColumn id="11" xr3:uid="{E62517D4-FB58-4921-A884-14640716363B}" name="Sales Range (Using IFS Formula)" dataDxfId="8">
      <calculatedColumnFormula>_xlfn.IFS(Table1[[#This Row],[Sales Amount]]&lt;1500,"Low",Table1[[#This Row],[Sales Amount]]&lt;3000,"High",Table1[[#This Row],[Sales Amount]]&gt;3000,"Very High")</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25B885-3C66-41FE-8CF4-AC165FDFB4F4}" name="Table13" displayName="Table13" ref="A1:I52" totalsRowCount="1" headerRowDxfId="7" headerRowBorderDxfId="6" tableBorderDxfId="5">
  <autoFilter ref="A1:I51" xr:uid="{E8970F35-CE94-4F87-8DB7-B4DFE1BFABB8}"/>
  <tableColumns count="9">
    <tableColumn id="1" xr3:uid="{B39E1DD8-BFA4-4850-9F3D-BC83BEE7CCFB}" name="Order ID"/>
    <tableColumn id="2" xr3:uid="{948FFFCA-F713-47D5-9473-B64E49F74851}" name="Order Date" dataDxfId="4" totalsRowDxfId="3"/>
    <tableColumn id="3" xr3:uid="{B55E6857-123C-4487-8EC9-2FCCEBD5990B}" name="Product"/>
    <tableColumn id="4" xr3:uid="{37C87724-88F5-446B-BDFC-BEB7DFE16073}" name="Category"/>
    <tableColumn id="5" xr3:uid="{3AC81C07-2CCB-4BB5-81CA-25E642443D0F}" name="Region"/>
    <tableColumn id="6" xr3:uid="{2629E481-05A6-4CC3-97DF-A25F347DB881}" name="Sales Amount" totalsRowFunction="custom">
      <totalsRowFormula>SUM(F2:F51)</totalsRowFormula>
    </tableColumn>
    <tableColumn id="7" xr3:uid="{A07C1D9F-B925-4AB8-8D62-D8E99DD4B548}" name="Quantity"/>
    <tableColumn id="8" xr3:uid="{22DDF04E-BFB1-417B-8DEC-E0FCF5D4627C}" name="Customer Name"/>
    <tableColumn id="9" xr3:uid="{384F751B-417D-4E1A-A03C-C94257E80337}" name="Salesperson"/>
  </tableColumns>
  <tableStyleInfo name="TableStyleMedium2"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Atlas">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Rockwell" panose="020606030202050204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microsoft.com/office/2007/relationships/slicer" Target="../slicers/slicer2.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39BD2-490B-4B66-89EE-6407EA99D231}">
  <dimension ref="A1"/>
  <sheetViews>
    <sheetView showGridLines="0" tabSelected="1" zoomScaleNormal="100" workbookViewId="0">
      <selection activeCell="Q5" sqref="Q5"/>
    </sheetView>
  </sheetViews>
  <sheetFormatPr defaultRowHeight="14.25" x14ac:dyDescent="0.2"/>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1EF10-0CEC-45B5-B4BF-AA64E16BA86F}">
  <dimension ref="A1:I51"/>
  <sheetViews>
    <sheetView workbookViewId="0">
      <selection activeCell="B4" sqref="B4"/>
    </sheetView>
  </sheetViews>
  <sheetFormatPr defaultRowHeight="14.25" x14ac:dyDescent="0.2"/>
  <cols>
    <col min="2" max="2" width="17.625" customWidth="1"/>
  </cols>
  <sheetData>
    <row r="1" spans="1:9" ht="15" x14ac:dyDescent="0.2">
      <c r="A1" s="1" t="s">
        <v>0</v>
      </c>
      <c r="B1" s="1" t="s">
        <v>1</v>
      </c>
      <c r="C1" s="1" t="s">
        <v>2</v>
      </c>
      <c r="D1" s="1" t="s">
        <v>3</v>
      </c>
      <c r="E1" s="1" t="s">
        <v>4</v>
      </c>
      <c r="F1" s="1" t="s">
        <v>5</v>
      </c>
      <c r="G1" s="1" t="s">
        <v>6</v>
      </c>
      <c r="H1" s="1" t="s">
        <v>7</v>
      </c>
      <c r="I1" s="1" t="s">
        <v>8</v>
      </c>
    </row>
    <row r="2" spans="1:9" x14ac:dyDescent="0.2">
      <c r="A2" t="s">
        <v>9</v>
      </c>
      <c r="B2" s="2">
        <v>45292</v>
      </c>
      <c r="C2" t="s">
        <v>10</v>
      </c>
      <c r="D2" t="s">
        <v>11</v>
      </c>
      <c r="E2" t="s">
        <v>12</v>
      </c>
      <c r="F2">
        <v>2775</v>
      </c>
      <c r="G2">
        <v>3</v>
      </c>
      <c r="H2" t="s">
        <v>13</v>
      </c>
      <c r="I2" t="s">
        <v>14</v>
      </c>
    </row>
    <row r="3" spans="1:9" x14ac:dyDescent="0.2">
      <c r="A3" t="s">
        <v>15</v>
      </c>
      <c r="B3" s="2">
        <v>45293</v>
      </c>
      <c r="C3" t="s">
        <v>16</v>
      </c>
      <c r="D3" t="s">
        <v>11</v>
      </c>
      <c r="E3" t="s">
        <v>17</v>
      </c>
      <c r="F3">
        <v>1382</v>
      </c>
      <c r="G3">
        <v>4</v>
      </c>
      <c r="H3" t="s">
        <v>18</v>
      </c>
      <c r="I3" t="s">
        <v>19</v>
      </c>
    </row>
    <row r="4" spans="1:9" x14ac:dyDescent="0.2">
      <c r="A4" t="s">
        <v>20</v>
      </c>
      <c r="B4" s="2">
        <v>45294</v>
      </c>
      <c r="C4" t="s">
        <v>10</v>
      </c>
      <c r="D4" t="s">
        <v>11</v>
      </c>
      <c r="E4" t="s">
        <v>21</v>
      </c>
      <c r="F4">
        <v>809</v>
      </c>
      <c r="G4">
        <v>4</v>
      </c>
      <c r="H4" t="s">
        <v>22</v>
      </c>
      <c r="I4" t="s">
        <v>23</v>
      </c>
    </row>
    <row r="5" spans="1:9" x14ac:dyDescent="0.2">
      <c r="A5" t="s">
        <v>24</v>
      </c>
      <c r="B5" s="2">
        <v>45295</v>
      </c>
      <c r="C5" t="s">
        <v>25</v>
      </c>
      <c r="D5" t="s">
        <v>26</v>
      </c>
      <c r="E5" t="s">
        <v>17</v>
      </c>
      <c r="F5">
        <v>4844</v>
      </c>
      <c r="G5">
        <v>3</v>
      </c>
      <c r="H5" t="s">
        <v>18</v>
      </c>
      <c r="I5" t="s">
        <v>23</v>
      </c>
    </row>
    <row r="6" spans="1:9" x14ac:dyDescent="0.2">
      <c r="A6" t="s">
        <v>27</v>
      </c>
      <c r="B6" s="2">
        <v>45296</v>
      </c>
      <c r="C6" t="s">
        <v>10</v>
      </c>
      <c r="D6" t="s">
        <v>11</v>
      </c>
      <c r="E6" t="s">
        <v>21</v>
      </c>
      <c r="F6">
        <v>4513</v>
      </c>
      <c r="G6">
        <v>3</v>
      </c>
      <c r="H6" t="s">
        <v>28</v>
      </c>
      <c r="I6" t="s">
        <v>14</v>
      </c>
    </row>
    <row r="7" spans="1:9" x14ac:dyDescent="0.2">
      <c r="A7" t="s">
        <v>29</v>
      </c>
      <c r="B7" s="2">
        <v>45297</v>
      </c>
      <c r="C7" t="s">
        <v>30</v>
      </c>
      <c r="D7" t="s">
        <v>26</v>
      </c>
      <c r="E7" t="s">
        <v>21</v>
      </c>
      <c r="F7" t="s">
        <v>31</v>
      </c>
      <c r="G7">
        <v>3</v>
      </c>
      <c r="H7" t="s">
        <v>13</v>
      </c>
      <c r="I7" t="s">
        <v>19</v>
      </c>
    </row>
    <row r="8" spans="1:9" x14ac:dyDescent="0.2">
      <c r="A8" t="s">
        <v>32</v>
      </c>
      <c r="B8" s="2">
        <v>45298</v>
      </c>
      <c r="C8" t="s">
        <v>30</v>
      </c>
      <c r="D8" t="s">
        <v>11</v>
      </c>
      <c r="E8" t="s">
        <v>33</v>
      </c>
      <c r="F8">
        <v>4879</v>
      </c>
      <c r="G8">
        <v>4</v>
      </c>
      <c r="H8" t="s">
        <v>34</v>
      </c>
      <c r="I8" t="s">
        <v>23</v>
      </c>
    </row>
    <row r="9" spans="1:9" x14ac:dyDescent="0.2">
      <c r="A9" t="s">
        <v>35</v>
      </c>
      <c r="B9" s="2">
        <v>45299</v>
      </c>
      <c r="C9" t="s">
        <v>30</v>
      </c>
      <c r="D9" t="s">
        <v>26</v>
      </c>
      <c r="E9" t="s">
        <v>17</v>
      </c>
      <c r="F9">
        <v>763</v>
      </c>
      <c r="G9">
        <v>7</v>
      </c>
      <c r="H9" t="s">
        <v>36</v>
      </c>
      <c r="I9" t="s">
        <v>14</v>
      </c>
    </row>
    <row r="10" spans="1:9" x14ac:dyDescent="0.2">
      <c r="A10" t="s">
        <v>37</v>
      </c>
      <c r="B10" s="2">
        <v>45300</v>
      </c>
      <c r="C10" t="s">
        <v>30</v>
      </c>
      <c r="D10" t="s">
        <v>11</v>
      </c>
      <c r="E10" t="s">
        <v>12</v>
      </c>
      <c r="F10">
        <v>2098</v>
      </c>
      <c r="G10">
        <v>4</v>
      </c>
      <c r="H10" t="s">
        <v>38</v>
      </c>
      <c r="I10" t="s">
        <v>19</v>
      </c>
    </row>
    <row r="11" spans="1:9" x14ac:dyDescent="0.2">
      <c r="A11" t="s">
        <v>39</v>
      </c>
      <c r="B11" s="2">
        <v>45301</v>
      </c>
      <c r="C11" t="s">
        <v>25</v>
      </c>
      <c r="D11" t="s">
        <v>11</v>
      </c>
      <c r="E11" t="s">
        <v>12</v>
      </c>
      <c r="F11">
        <v>3545</v>
      </c>
      <c r="G11">
        <v>9</v>
      </c>
      <c r="H11" t="s">
        <v>40</v>
      </c>
      <c r="I11" t="s">
        <v>14</v>
      </c>
    </row>
    <row r="12" spans="1:9" x14ac:dyDescent="0.2">
      <c r="A12" t="s">
        <v>41</v>
      </c>
      <c r="B12" s="2">
        <v>45302</v>
      </c>
      <c r="C12" t="s">
        <v>42</v>
      </c>
      <c r="D12" t="s">
        <v>26</v>
      </c>
      <c r="F12">
        <v>3843</v>
      </c>
      <c r="G12">
        <v>1</v>
      </c>
      <c r="H12" t="s">
        <v>38</v>
      </c>
      <c r="I12" t="s">
        <v>43</v>
      </c>
    </row>
    <row r="13" spans="1:9" x14ac:dyDescent="0.2">
      <c r="A13" t="s">
        <v>44</v>
      </c>
      <c r="B13" s="2">
        <v>45303</v>
      </c>
      <c r="C13" t="s">
        <v>16</v>
      </c>
      <c r="D13" t="s">
        <v>26</v>
      </c>
      <c r="E13" t="s">
        <v>12</v>
      </c>
      <c r="F13">
        <v>1595</v>
      </c>
      <c r="G13">
        <v>8</v>
      </c>
      <c r="H13" t="s">
        <v>40</v>
      </c>
      <c r="I13" t="s">
        <v>23</v>
      </c>
    </row>
    <row r="14" spans="1:9" x14ac:dyDescent="0.2">
      <c r="A14" t="s">
        <v>45</v>
      </c>
      <c r="B14" s="2">
        <v>45304</v>
      </c>
      <c r="C14" t="s">
        <v>30</v>
      </c>
      <c r="D14" t="s">
        <v>26</v>
      </c>
      <c r="E14" t="s">
        <v>12</v>
      </c>
      <c r="F14">
        <v>3404</v>
      </c>
      <c r="G14">
        <v>7</v>
      </c>
      <c r="H14" t="s">
        <v>22</v>
      </c>
      <c r="I14" t="s">
        <v>43</v>
      </c>
    </row>
    <row r="15" spans="1:9" x14ac:dyDescent="0.2">
      <c r="A15" t="s">
        <v>46</v>
      </c>
      <c r="B15" s="2">
        <v>45305</v>
      </c>
      <c r="C15" t="s">
        <v>10</v>
      </c>
      <c r="D15" t="s">
        <v>11</v>
      </c>
      <c r="E15" t="s">
        <v>17</v>
      </c>
      <c r="F15">
        <v>3863</v>
      </c>
      <c r="G15">
        <v>2</v>
      </c>
      <c r="H15" t="s">
        <v>34</v>
      </c>
      <c r="I15" t="s">
        <v>19</v>
      </c>
    </row>
    <row r="16" spans="1:9" x14ac:dyDescent="0.2">
      <c r="A16" t="s">
        <v>47</v>
      </c>
      <c r="B16" s="2">
        <v>45306</v>
      </c>
      <c r="C16" t="s">
        <v>30</v>
      </c>
      <c r="D16" t="s">
        <v>26</v>
      </c>
      <c r="E16" t="s">
        <v>21</v>
      </c>
      <c r="F16">
        <v>1953</v>
      </c>
      <c r="G16">
        <v>8</v>
      </c>
      <c r="H16" t="s">
        <v>48</v>
      </c>
      <c r="I16" t="s">
        <v>43</v>
      </c>
    </row>
    <row r="17" spans="1:9" x14ac:dyDescent="0.2">
      <c r="A17" t="s">
        <v>49</v>
      </c>
      <c r="B17" s="2">
        <v>45307</v>
      </c>
      <c r="C17" t="s">
        <v>10</v>
      </c>
      <c r="D17" t="s">
        <v>11</v>
      </c>
      <c r="E17" t="s">
        <v>17</v>
      </c>
      <c r="F17">
        <v>4759</v>
      </c>
      <c r="G17">
        <v>1</v>
      </c>
      <c r="H17" t="s">
        <v>50</v>
      </c>
      <c r="I17" t="s">
        <v>43</v>
      </c>
    </row>
    <row r="18" spans="1:9" x14ac:dyDescent="0.2">
      <c r="A18" t="s">
        <v>51</v>
      </c>
      <c r="B18" s="2">
        <v>45308</v>
      </c>
      <c r="C18" t="s">
        <v>10</v>
      </c>
      <c r="D18" t="s">
        <v>11</v>
      </c>
      <c r="E18" t="s">
        <v>21</v>
      </c>
      <c r="F18">
        <v>1391</v>
      </c>
      <c r="G18">
        <v>9</v>
      </c>
      <c r="H18" t="s">
        <v>52</v>
      </c>
      <c r="I18" t="s">
        <v>19</v>
      </c>
    </row>
    <row r="19" spans="1:9" x14ac:dyDescent="0.2">
      <c r="A19" t="s">
        <v>53</v>
      </c>
      <c r="B19" s="2">
        <v>45309</v>
      </c>
      <c r="C19" t="s">
        <v>30</v>
      </c>
      <c r="D19" t="s">
        <v>26</v>
      </c>
      <c r="E19" t="s">
        <v>12</v>
      </c>
      <c r="F19">
        <v>3681</v>
      </c>
      <c r="G19">
        <v>9</v>
      </c>
      <c r="H19" t="s">
        <v>13</v>
      </c>
      <c r="I19" t="s">
        <v>14</v>
      </c>
    </row>
    <row r="20" spans="1:9" x14ac:dyDescent="0.2">
      <c r="A20" t="s">
        <v>54</v>
      </c>
      <c r="B20" s="2">
        <v>45310</v>
      </c>
      <c r="C20" t="s">
        <v>25</v>
      </c>
      <c r="D20" t="s">
        <v>26</v>
      </c>
      <c r="E20" t="s">
        <v>12</v>
      </c>
      <c r="F20">
        <v>3557</v>
      </c>
      <c r="G20">
        <v>2</v>
      </c>
      <c r="H20" t="s">
        <v>55</v>
      </c>
      <c r="I20" t="s">
        <v>43</v>
      </c>
    </row>
    <row r="21" spans="1:9" x14ac:dyDescent="0.2">
      <c r="A21" t="s">
        <v>56</v>
      </c>
      <c r="B21" s="2">
        <v>45311</v>
      </c>
      <c r="C21" t="s">
        <v>10</v>
      </c>
      <c r="D21" t="s">
        <v>11</v>
      </c>
      <c r="E21" t="s">
        <v>12</v>
      </c>
      <c r="F21">
        <v>1736</v>
      </c>
      <c r="G21">
        <v>7</v>
      </c>
      <c r="H21" t="s">
        <v>40</v>
      </c>
      <c r="I21" t="s">
        <v>14</v>
      </c>
    </row>
    <row r="22" spans="1:9" x14ac:dyDescent="0.2">
      <c r="A22" t="s">
        <v>57</v>
      </c>
      <c r="B22" s="2">
        <v>45312</v>
      </c>
      <c r="C22" t="s">
        <v>10</v>
      </c>
      <c r="D22" t="s">
        <v>11</v>
      </c>
      <c r="E22" t="s">
        <v>33</v>
      </c>
      <c r="F22">
        <v>3796</v>
      </c>
      <c r="G22">
        <v>3</v>
      </c>
      <c r="H22" t="s">
        <v>34</v>
      </c>
      <c r="I22" t="s">
        <v>43</v>
      </c>
    </row>
    <row r="23" spans="1:9" x14ac:dyDescent="0.2">
      <c r="A23" t="s">
        <v>58</v>
      </c>
      <c r="B23" s="2">
        <v>45313</v>
      </c>
      <c r="C23" t="s">
        <v>30</v>
      </c>
      <c r="D23" t="s">
        <v>26</v>
      </c>
      <c r="E23" t="s">
        <v>21</v>
      </c>
      <c r="F23">
        <v>3099</v>
      </c>
      <c r="G23">
        <v>7</v>
      </c>
      <c r="H23" t="s">
        <v>59</v>
      </c>
      <c r="I23" t="s">
        <v>14</v>
      </c>
    </row>
    <row r="24" spans="1:9" x14ac:dyDescent="0.2">
      <c r="A24" t="s">
        <v>60</v>
      </c>
      <c r="B24" s="2">
        <v>45314</v>
      </c>
      <c r="C24" t="s">
        <v>10</v>
      </c>
      <c r="D24" t="s">
        <v>26</v>
      </c>
      <c r="E24" t="s">
        <v>33</v>
      </c>
      <c r="F24">
        <v>3252</v>
      </c>
      <c r="G24">
        <v>9</v>
      </c>
      <c r="H24" t="s">
        <v>61</v>
      </c>
      <c r="I24" t="s">
        <v>19</v>
      </c>
    </row>
    <row r="25" spans="1:9" x14ac:dyDescent="0.2">
      <c r="A25" t="s">
        <v>62</v>
      </c>
      <c r="B25" s="2">
        <v>45315</v>
      </c>
      <c r="C25" t="s">
        <v>10</v>
      </c>
      <c r="D25" t="s">
        <v>26</v>
      </c>
      <c r="E25" t="s">
        <v>33</v>
      </c>
      <c r="F25">
        <v>798</v>
      </c>
      <c r="G25">
        <v>4</v>
      </c>
      <c r="H25" t="s">
        <v>22</v>
      </c>
      <c r="I25" t="s">
        <v>43</v>
      </c>
    </row>
    <row r="26" spans="1:9" x14ac:dyDescent="0.2">
      <c r="A26" t="s">
        <v>63</v>
      </c>
      <c r="B26" s="2">
        <v>45316</v>
      </c>
      <c r="C26" t="s">
        <v>30</v>
      </c>
      <c r="D26" t="s">
        <v>11</v>
      </c>
      <c r="E26" t="s">
        <v>17</v>
      </c>
      <c r="F26">
        <v>2260</v>
      </c>
      <c r="G26">
        <v>1</v>
      </c>
      <c r="H26" t="s">
        <v>64</v>
      </c>
      <c r="I26" t="s">
        <v>19</v>
      </c>
    </row>
    <row r="27" spans="1:9" x14ac:dyDescent="0.2">
      <c r="A27" t="s">
        <v>65</v>
      </c>
      <c r="B27" s="2">
        <v>45317</v>
      </c>
      <c r="C27" t="s">
        <v>30</v>
      </c>
      <c r="D27" t="s">
        <v>11</v>
      </c>
      <c r="E27" t="s">
        <v>33</v>
      </c>
      <c r="F27">
        <v>4197</v>
      </c>
      <c r="G27">
        <v>2</v>
      </c>
      <c r="H27" t="s">
        <v>64</v>
      </c>
      <c r="I27" t="s">
        <v>43</v>
      </c>
    </row>
    <row r="28" spans="1:9" x14ac:dyDescent="0.2">
      <c r="A28" t="s">
        <v>66</v>
      </c>
      <c r="B28" s="2">
        <v>45318</v>
      </c>
      <c r="C28" t="s">
        <v>16</v>
      </c>
      <c r="D28" t="s">
        <v>11</v>
      </c>
      <c r="E28" t="s">
        <v>17</v>
      </c>
      <c r="F28">
        <v>4837</v>
      </c>
      <c r="G28">
        <v>1</v>
      </c>
      <c r="H28" t="s">
        <v>67</v>
      </c>
      <c r="I28" t="s">
        <v>19</v>
      </c>
    </row>
    <row r="29" spans="1:9" x14ac:dyDescent="0.2">
      <c r="A29" t="s">
        <v>68</v>
      </c>
      <c r="B29" s="2">
        <v>45319</v>
      </c>
      <c r="C29" t="s">
        <v>25</v>
      </c>
      <c r="D29" t="s">
        <v>11</v>
      </c>
      <c r="E29" t="s">
        <v>17</v>
      </c>
      <c r="F29">
        <v>954</v>
      </c>
      <c r="G29">
        <v>5</v>
      </c>
      <c r="H29" t="s">
        <v>61</v>
      </c>
      <c r="I29" t="s">
        <v>19</v>
      </c>
    </row>
    <row r="30" spans="1:9" x14ac:dyDescent="0.2">
      <c r="A30" t="s">
        <v>69</v>
      </c>
      <c r="B30" s="2">
        <v>45320</v>
      </c>
      <c r="C30" t="s">
        <v>25</v>
      </c>
      <c r="D30" t="s">
        <v>11</v>
      </c>
      <c r="E30" t="s">
        <v>33</v>
      </c>
      <c r="F30">
        <v>3574</v>
      </c>
      <c r="G30">
        <v>5</v>
      </c>
      <c r="H30" t="s">
        <v>50</v>
      </c>
      <c r="I30" t="s">
        <v>43</v>
      </c>
    </row>
    <row r="31" spans="1:9" x14ac:dyDescent="0.2">
      <c r="A31" t="s">
        <v>70</v>
      </c>
      <c r="B31" s="2">
        <v>45321</v>
      </c>
      <c r="C31" t="s">
        <v>10</v>
      </c>
      <c r="D31" t="s">
        <v>11</v>
      </c>
      <c r="E31" t="s">
        <v>21</v>
      </c>
      <c r="F31">
        <v>1807</v>
      </c>
      <c r="G31">
        <v>7</v>
      </c>
      <c r="H31" t="s">
        <v>28</v>
      </c>
      <c r="I31" t="s">
        <v>43</v>
      </c>
    </row>
    <row r="32" spans="1:9" x14ac:dyDescent="0.2">
      <c r="A32" t="s">
        <v>71</v>
      </c>
      <c r="B32" s="2">
        <v>45322</v>
      </c>
      <c r="C32" t="s">
        <v>25</v>
      </c>
      <c r="D32" t="s">
        <v>26</v>
      </c>
      <c r="E32" t="s">
        <v>21</v>
      </c>
      <c r="F32">
        <v>2877</v>
      </c>
      <c r="G32">
        <v>9</v>
      </c>
      <c r="H32" t="s">
        <v>40</v>
      </c>
      <c r="I32" t="s">
        <v>43</v>
      </c>
    </row>
    <row r="33" spans="1:9" x14ac:dyDescent="0.2">
      <c r="A33" t="s">
        <v>72</v>
      </c>
      <c r="B33" s="2">
        <v>45323</v>
      </c>
      <c r="C33" t="s">
        <v>10</v>
      </c>
      <c r="D33" t="s">
        <v>11</v>
      </c>
      <c r="E33" t="s">
        <v>21</v>
      </c>
      <c r="F33">
        <v>1833</v>
      </c>
      <c r="G33">
        <v>9</v>
      </c>
      <c r="H33" t="s">
        <v>73</v>
      </c>
      <c r="I33" t="s">
        <v>23</v>
      </c>
    </row>
    <row r="34" spans="1:9" x14ac:dyDescent="0.2">
      <c r="A34" t="s">
        <v>74</v>
      </c>
      <c r="B34" s="2">
        <v>45324</v>
      </c>
      <c r="C34" t="s">
        <v>16</v>
      </c>
      <c r="D34" t="s">
        <v>11</v>
      </c>
      <c r="E34" t="s">
        <v>21</v>
      </c>
      <c r="F34">
        <v>3610</v>
      </c>
      <c r="G34">
        <v>3</v>
      </c>
      <c r="H34" t="s">
        <v>40</v>
      </c>
      <c r="I34" t="s">
        <v>14</v>
      </c>
    </row>
    <row r="35" spans="1:9" x14ac:dyDescent="0.2">
      <c r="A35" t="s">
        <v>75</v>
      </c>
      <c r="B35" s="2">
        <v>45325</v>
      </c>
      <c r="C35" t="s">
        <v>30</v>
      </c>
      <c r="D35" t="s">
        <v>11</v>
      </c>
      <c r="E35" t="s">
        <v>21</v>
      </c>
      <c r="F35">
        <v>302</v>
      </c>
      <c r="G35">
        <v>3</v>
      </c>
      <c r="H35" t="s">
        <v>76</v>
      </c>
      <c r="I35" t="s">
        <v>23</v>
      </c>
    </row>
    <row r="36" spans="1:9" x14ac:dyDescent="0.2">
      <c r="A36" t="s">
        <v>77</v>
      </c>
      <c r="B36" s="2">
        <v>45326</v>
      </c>
      <c r="C36" t="s">
        <v>30</v>
      </c>
      <c r="D36" t="s">
        <v>26</v>
      </c>
      <c r="E36" t="s">
        <v>33</v>
      </c>
      <c r="F36">
        <v>3355</v>
      </c>
      <c r="G36">
        <v>3</v>
      </c>
      <c r="H36" t="s">
        <v>34</v>
      </c>
      <c r="I36" t="s">
        <v>23</v>
      </c>
    </row>
    <row r="37" spans="1:9" x14ac:dyDescent="0.2">
      <c r="A37" t="s">
        <v>78</v>
      </c>
      <c r="B37" s="2">
        <v>45327</v>
      </c>
      <c r="C37" t="s">
        <v>30</v>
      </c>
      <c r="D37" t="s">
        <v>11</v>
      </c>
      <c r="E37" t="s">
        <v>33</v>
      </c>
      <c r="F37">
        <v>4318</v>
      </c>
      <c r="G37">
        <v>4</v>
      </c>
      <c r="H37" t="s">
        <v>61</v>
      </c>
      <c r="I37" t="s">
        <v>19</v>
      </c>
    </row>
    <row r="38" spans="1:9" x14ac:dyDescent="0.2">
      <c r="A38" t="s">
        <v>79</v>
      </c>
      <c r="B38" s="2">
        <v>45328</v>
      </c>
      <c r="C38" t="s">
        <v>25</v>
      </c>
      <c r="D38" t="s">
        <v>11</v>
      </c>
      <c r="E38" t="s">
        <v>12</v>
      </c>
      <c r="F38">
        <v>4596</v>
      </c>
      <c r="G38">
        <v>8</v>
      </c>
      <c r="H38" t="s">
        <v>38</v>
      </c>
      <c r="I38" t="s">
        <v>43</v>
      </c>
    </row>
    <row r="39" spans="1:9" x14ac:dyDescent="0.2">
      <c r="A39" t="s">
        <v>80</v>
      </c>
      <c r="B39" s="2">
        <v>45329</v>
      </c>
      <c r="C39" t="s">
        <v>16</v>
      </c>
      <c r="D39" t="s">
        <v>26</v>
      </c>
      <c r="E39" t="s">
        <v>21</v>
      </c>
      <c r="F39">
        <v>866</v>
      </c>
      <c r="G39">
        <v>6</v>
      </c>
      <c r="H39" t="s">
        <v>13</v>
      </c>
      <c r="I39" t="s">
        <v>14</v>
      </c>
    </row>
    <row r="40" spans="1:9" x14ac:dyDescent="0.2">
      <c r="A40" t="s">
        <v>81</v>
      </c>
      <c r="B40" s="2">
        <v>45330</v>
      </c>
      <c r="C40" t="s">
        <v>25</v>
      </c>
      <c r="D40" t="s">
        <v>11</v>
      </c>
      <c r="E40" t="s">
        <v>33</v>
      </c>
      <c r="F40">
        <v>4489</v>
      </c>
      <c r="G40">
        <v>8</v>
      </c>
      <c r="H40" t="s">
        <v>55</v>
      </c>
      <c r="I40" t="s">
        <v>19</v>
      </c>
    </row>
    <row r="41" spans="1:9" x14ac:dyDescent="0.2">
      <c r="A41" t="s">
        <v>82</v>
      </c>
      <c r="B41" s="2">
        <v>45331</v>
      </c>
      <c r="C41" t="s">
        <v>25</v>
      </c>
      <c r="D41" t="s">
        <v>11</v>
      </c>
      <c r="E41" t="s">
        <v>12</v>
      </c>
      <c r="F41">
        <v>2427</v>
      </c>
      <c r="G41">
        <v>1</v>
      </c>
      <c r="H41" t="s">
        <v>55</v>
      </c>
      <c r="I41" t="s">
        <v>23</v>
      </c>
    </row>
    <row r="42" spans="1:9" x14ac:dyDescent="0.2">
      <c r="A42" t="s">
        <v>83</v>
      </c>
      <c r="B42" s="2">
        <v>45332</v>
      </c>
      <c r="C42" t="s">
        <v>16</v>
      </c>
      <c r="D42" t="s">
        <v>11</v>
      </c>
      <c r="E42" t="s">
        <v>21</v>
      </c>
      <c r="F42">
        <v>3031</v>
      </c>
      <c r="G42">
        <v>8</v>
      </c>
      <c r="H42" t="s">
        <v>59</v>
      </c>
      <c r="I42" t="s">
        <v>43</v>
      </c>
    </row>
    <row r="43" spans="1:9" x14ac:dyDescent="0.2">
      <c r="A43" t="s">
        <v>84</v>
      </c>
      <c r="B43" s="2">
        <v>45333</v>
      </c>
      <c r="C43" t="s">
        <v>16</v>
      </c>
      <c r="D43" t="s">
        <v>11</v>
      </c>
      <c r="E43" t="s">
        <v>17</v>
      </c>
      <c r="F43">
        <v>297</v>
      </c>
      <c r="G43">
        <v>4</v>
      </c>
      <c r="H43" t="s">
        <v>22</v>
      </c>
      <c r="I43" t="s">
        <v>19</v>
      </c>
    </row>
    <row r="44" spans="1:9" x14ac:dyDescent="0.2">
      <c r="A44" t="s">
        <v>85</v>
      </c>
      <c r="B44" s="2">
        <v>45334</v>
      </c>
      <c r="C44" t="s">
        <v>16</v>
      </c>
      <c r="D44" t="s">
        <v>11</v>
      </c>
      <c r="E44" t="s">
        <v>12</v>
      </c>
      <c r="F44">
        <v>2030</v>
      </c>
      <c r="G44">
        <v>1</v>
      </c>
      <c r="H44" t="s">
        <v>64</v>
      </c>
      <c r="I44" t="s">
        <v>43</v>
      </c>
    </row>
    <row r="45" spans="1:9" x14ac:dyDescent="0.2">
      <c r="A45" t="s">
        <v>86</v>
      </c>
      <c r="B45" s="2">
        <v>45335</v>
      </c>
      <c r="C45" t="s">
        <v>16</v>
      </c>
      <c r="D45" t="s">
        <v>26</v>
      </c>
      <c r="E45" t="s">
        <v>33</v>
      </c>
      <c r="F45">
        <v>3682</v>
      </c>
      <c r="G45">
        <v>8</v>
      </c>
      <c r="H45" t="s">
        <v>13</v>
      </c>
      <c r="I45" t="s">
        <v>19</v>
      </c>
    </row>
    <row r="46" spans="1:9" x14ac:dyDescent="0.2">
      <c r="A46" t="s">
        <v>87</v>
      </c>
      <c r="B46" s="2">
        <v>45336</v>
      </c>
      <c r="C46" t="s">
        <v>30</v>
      </c>
      <c r="D46" t="s">
        <v>26</v>
      </c>
      <c r="E46" t="s">
        <v>17</v>
      </c>
      <c r="F46">
        <v>708</v>
      </c>
      <c r="G46">
        <v>4</v>
      </c>
      <c r="H46" t="s">
        <v>36</v>
      </c>
      <c r="I46" t="s">
        <v>43</v>
      </c>
    </row>
    <row r="47" spans="1:9" x14ac:dyDescent="0.2">
      <c r="A47" t="s">
        <v>88</v>
      </c>
      <c r="B47" s="2">
        <v>45337</v>
      </c>
      <c r="C47" t="s">
        <v>42</v>
      </c>
      <c r="D47" t="s">
        <v>26</v>
      </c>
      <c r="E47" t="s">
        <v>17</v>
      </c>
      <c r="F47">
        <v>3372</v>
      </c>
      <c r="G47">
        <v>6</v>
      </c>
      <c r="H47" t="s">
        <v>76</v>
      </c>
      <c r="I47" t="s">
        <v>23</v>
      </c>
    </row>
    <row r="48" spans="1:9" x14ac:dyDescent="0.2">
      <c r="A48" t="s">
        <v>89</v>
      </c>
      <c r="B48" s="2">
        <v>45338</v>
      </c>
      <c r="C48" t="s">
        <v>42</v>
      </c>
      <c r="D48" t="s">
        <v>11</v>
      </c>
      <c r="E48" t="s">
        <v>17</v>
      </c>
      <c r="F48">
        <v>1247</v>
      </c>
      <c r="G48">
        <v>8</v>
      </c>
      <c r="H48" t="s">
        <v>55</v>
      </c>
      <c r="I48" t="s">
        <v>14</v>
      </c>
    </row>
    <row r="49" spans="1:9" x14ac:dyDescent="0.2">
      <c r="A49" t="s">
        <v>90</v>
      </c>
      <c r="B49" s="2">
        <v>45339</v>
      </c>
      <c r="C49" t="s">
        <v>16</v>
      </c>
      <c r="D49" t="s">
        <v>11</v>
      </c>
      <c r="E49" t="s">
        <v>12</v>
      </c>
      <c r="F49">
        <v>4382</v>
      </c>
      <c r="G49">
        <v>4</v>
      </c>
      <c r="H49" t="s">
        <v>22</v>
      </c>
      <c r="I49" t="s">
        <v>23</v>
      </c>
    </row>
    <row r="50" spans="1:9" x14ac:dyDescent="0.2">
      <c r="A50" t="s">
        <v>91</v>
      </c>
      <c r="B50" s="2">
        <v>45340</v>
      </c>
      <c r="C50" t="s">
        <v>42</v>
      </c>
      <c r="D50" t="s">
        <v>11</v>
      </c>
      <c r="E50" t="s">
        <v>33</v>
      </c>
      <c r="F50">
        <v>3497</v>
      </c>
      <c r="G50">
        <v>3</v>
      </c>
      <c r="H50" t="s">
        <v>13</v>
      </c>
      <c r="I50" t="s">
        <v>14</v>
      </c>
    </row>
    <row r="51" spans="1:9" x14ac:dyDescent="0.2">
      <c r="A51" t="s">
        <v>92</v>
      </c>
      <c r="B51" s="2">
        <v>45341</v>
      </c>
      <c r="C51" t="s">
        <v>42</v>
      </c>
      <c r="D51" t="s">
        <v>26</v>
      </c>
      <c r="E51" t="s">
        <v>17</v>
      </c>
      <c r="F51">
        <v>2611</v>
      </c>
      <c r="G51">
        <v>9</v>
      </c>
      <c r="H51" t="s">
        <v>40</v>
      </c>
      <c r="I51" t="s">
        <v>43</v>
      </c>
    </row>
  </sheetData>
  <pageMargins left="0.7" right="0.7" top="0.75" bottom="0.75" header="0.3" footer="0.3"/>
  <headerFooter>
    <oddFooter>&amp;L_x000D_&amp;1#&amp;"Calibri"&amp;10&amp;K000000 Classification: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3A01-2545-49F6-B5E0-F80237B52CB3}">
  <dimension ref="A1:W51"/>
  <sheetViews>
    <sheetView workbookViewId="0">
      <pane ySplit="1" topLeftCell="A2" activePane="bottomLeft" state="frozen"/>
      <selection pane="bottomLeft" sqref="A1:K1"/>
    </sheetView>
  </sheetViews>
  <sheetFormatPr defaultRowHeight="14.25" x14ac:dyDescent="0.2"/>
  <cols>
    <col min="1" max="1" width="10.625" customWidth="1"/>
    <col min="2" max="2" width="18.25" customWidth="1"/>
    <col min="3" max="3" width="10" customWidth="1"/>
    <col min="4" max="4" width="11.5" customWidth="1"/>
    <col min="5" max="5" width="9.375" customWidth="1"/>
    <col min="6" max="6" width="15.375" style="3" customWidth="1"/>
    <col min="7" max="7" width="10.75" customWidth="1"/>
    <col min="8" max="8" width="17.75" customWidth="1"/>
    <col min="9" max="9" width="14.25" customWidth="1"/>
    <col min="10" max="10" width="16.375" customWidth="1"/>
    <col min="11" max="11" width="13.5" customWidth="1"/>
    <col min="13" max="13" width="11.5" customWidth="1"/>
    <col min="14" max="14" width="12.75" customWidth="1"/>
    <col min="15" max="15" width="15.375" customWidth="1"/>
    <col min="17" max="17" width="12.5" customWidth="1"/>
    <col min="22" max="22" width="13.375" customWidth="1"/>
    <col min="23" max="23" width="20.25" customWidth="1"/>
  </cols>
  <sheetData>
    <row r="1" spans="1:23" ht="55.5" customHeight="1" x14ac:dyDescent="0.2">
      <c r="A1" s="12" t="s">
        <v>0</v>
      </c>
      <c r="B1" s="12" t="s">
        <v>1</v>
      </c>
      <c r="C1" s="12" t="s">
        <v>2</v>
      </c>
      <c r="D1" s="12" t="s">
        <v>3</v>
      </c>
      <c r="E1" s="12" t="s">
        <v>4</v>
      </c>
      <c r="F1" s="13" t="s">
        <v>5</v>
      </c>
      <c r="G1" s="12" t="s">
        <v>6</v>
      </c>
      <c r="H1" s="12" t="s">
        <v>7</v>
      </c>
      <c r="I1" s="12" t="s">
        <v>8</v>
      </c>
      <c r="J1" s="11" t="s">
        <v>99</v>
      </c>
      <c r="K1" s="11" t="s">
        <v>98</v>
      </c>
    </row>
    <row r="2" spans="1:23" x14ac:dyDescent="0.2">
      <c r="A2" t="s">
        <v>9</v>
      </c>
      <c r="B2" s="2">
        <v>45292</v>
      </c>
      <c r="C2" t="s">
        <v>10</v>
      </c>
      <c r="D2" t="s">
        <v>11</v>
      </c>
      <c r="E2" t="s">
        <v>12</v>
      </c>
      <c r="F2" s="3">
        <v>2775</v>
      </c>
      <c r="G2">
        <v>3</v>
      </c>
      <c r="H2" t="s">
        <v>13</v>
      </c>
      <c r="I2" t="s">
        <v>14</v>
      </c>
      <c r="J2" t="str">
        <f>IF(Table1[[#This Row],[Sales Amount]]&gt;2000, "High","Low")</f>
        <v>High</v>
      </c>
      <c r="K2" s="4" t="str">
        <f>_xlfn.IFS(Table1[[#This Row],[Sales Amount]]&lt;1500,"Low",Table1[[#This Row],[Sales Amount]]&lt;3000,"High",Table1[[#This Row],[Sales Amount]]&gt;3000,"Very High")</f>
        <v>High</v>
      </c>
    </row>
    <row r="3" spans="1:23" x14ac:dyDescent="0.2">
      <c r="A3" t="s">
        <v>15</v>
      </c>
      <c r="B3" s="2">
        <v>45293</v>
      </c>
      <c r="C3" t="s">
        <v>16</v>
      </c>
      <c r="D3" t="s">
        <v>11</v>
      </c>
      <c r="E3" t="s">
        <v>17</v>
      </c>
      <c r="F3" s="3">
        <v>1382</v>
      </c>
      <c r="G3">
        <v>4</v>
      </c>
      <c r="H3" t="s">
        <v>18</v>
      </c>
      <c r="I3" t="s">
        <v>19</v>
      </c>
      <c r="J3" t="str">
        <f>IF(Table1[[#This Row],[Sales Amount]]&gt;2000, "High","Low")</f>
        <v>Low</v>
      </c>
      <c r="K3" s="4" t="str">
        <f>_xlfn.IFS(Table1[[#This Row],[Sales Amount]]&lt;1500,"Low",Table1[[#This Row],[Sales Amount]]&lt;3000,"High",Table1[[#This Row],[Sales Amount]]&gt;3000,"Very High")</f>
        <v>Low</v>
      </c>
      <c r="Q3" t="s">
        <v>106</v>
      </c>
      <c r="R3" t="s">
        <v>161</v>
      </c>
      <c r="S3" t="s">
        <v>162</v>
      </c>
      <c r="V3" s="15" t="s">
        <v>101</v>
      </c>
      <c r="W3" t="s">
        <v>103</v>
      </c>
    </row>
    <row r="4" spans="1:23" ht="15" x14ac:dyDescent="0.25">
      <c r="A4" t="s">
        <v>20</v>
      </c>
      <c r="B4" s="2">
        <v>45294</v>
      </c>
      <c r="C4" t="s">
        <v>10</v>
      </c>
      <c r="D4" t="s">
        <v>11</v>
      </c>
      <c r="E4" t="s">
        <v>21</v>
      </c>
      <c r="F4" s="3">
        <v>809</v>
      </c>
      <c r="G4">
        <v>4</v>
      </c>
      <c r="H4" t="s">
        <v>22</v>
      </c>
      <c r="I4" t="s">
        <v>23</v>
      </c>
      <c r="J4" t="str">
        <f>IF(Table1[[#This Row],[Sales Amount]]&gt;2000, "High","Low")</f>
        <v>Low</v>
      </c>
      <c r="K4" s="4" t="str">
        <f>_xlfn.IFS(Table1[[#This Row],[Sales Amount]]&lt;1500,"Low",Table1[[#This Row],[Sales Amount]]&lt;3000,"High",Table1[[#This Row],[Sales Amount]]&gt;3000,"Very High")</f>
        <v>Low</v>
      </c>
      <c r="M4" s="8"/>
      <c r="N4" s="10" t="s">
        <v>97</v>
      </c>
      <c r="O4" s="9" t="s">
        <v>96</v>
      </c>
      <c r="Q4" s="3">
        <f>SUM(F:F)</f>
        <v>137494</v>
      </c>
      <c r="R4">
        <f>SUM(G:G)</f>
        <v>251</v>
      </c>
      <c r="S4">
        <f>COUNTA(A:A)</f>
        <v>51</v>
      </c>
      <c r="V4" s="14" t="s">
        <v>43</v>
      </c>
      <c r="W4">
        <v>47541</v>
      </c>
    </row>
    <row r="5" spans="1:23" x14ac:dyDescent="0.2">
      <c r="A5" t="s">
        <v>24</v>
      </c>
      <c r="B5" s="2">
        <v>45295</v>
      </c>
      <c r="C5" t="s">
        <v>25</v>
      </c>
      <c r="D5" t="s">
        <v>26</v>
      </c>
      <c r="E5" t="s">
        <v>17</v>
      </c>
      <c r="F5" s="3">
        <v>4844</v>
      </c>
      <c r="G5">
        <v>3</v>
      </c>
      <c r="H5" t="s">
        <v>18</v>
      </c>
      <c r="I5" t="s">
        <v>23</v>
      </c>
      <c r="J5" t="str">
        <f>IF(Table1[[#This Row],[Sales Amount]]&gt;2000, "High","Low")</f>
        <v>High</v>
      </c>
      <c r="K5" s="4" t="str">
        <f>_xlfn.IFS(Table1[[#This Row],[Sales Amount]]&lt;1500,"Low",Table1[[#This Row],[Sales Amount]]&lt;3000,"High",Table1[[#This Row],[Sales Amount]]&gt;3000,"Very High")</f>
        <v>Very High</v>
      </c>
      <c r="M5" s="8" t="s">
        <v>42</v>
      </c>
      <c r="N5" s="7">
        <f>SUMIF(C:C,M5,F:F)</f>
        <v>14570</v>
      </c>
      <c r="O5" s="8">
        <f>COUNTIF(C:C,M5)</f>
        <v>5</v>
      </c>
      <c r="V5" s="14" t="s">
        <v>23</v>
      </c>
      <c r="W5">
        <v>27798</v>
      </c>
    </row>
    <row r="6" spans="1:23" x14ac:dyDescent="0.2">
      <c r="A6" t="s">
        <v>27</v>
      </c>
      <c r="B6" s="2">
        <v>45296</v>
      </c>
      <c r="C6" t="s">
        <v>10</v>
      </c>
      <c r="D6" t="s">
        <v>11</v>
      </c>
      <c r="E6" t="s">
        <v>21</v>
      </c>
      <c r="F6" s="3">
        <v>4513</v>
      </c>
      <c r="G6">
        <v>3</v>
      </c>
      <c r="H6" t="s">
        <v>28</v>
      </c>
      <c r="I6" t="s">
        <v>14</v>
      </c>
      <c r="J6" t="str">
        <f>IF(Table1[[#This Row],[Sales Amount]]&gt;2000, "High","Low")</f>
        <v>High</v>
      </c>
      <c r="K6" s="4" t="str">
        <f>_xlfn.IFS(Table1[[#This Row],[Sales Amount]]&lt;1500,"Low",Table1[[#This Row],[Sales Amount]]&lt;3000,"High",Table1[[#This Row],[Sales Amount]]&gt;3000,"Very High")</f>
        <v>Very High</v>
      </c>
      <c r="M6" s="8" t="s">
        <v>16</v>
      </c>
      <c r="N6" s="7">
        <f>SUMIF(C:C,M6,F:F)</f>
        <v>25712</v>
      </c>
      <c r="O6" s="8">
        <f>COUNTIF(C:C,M6)</f>
        <v>10</v>
      </c>
      <c r="Q6" t="s">
        <v>106</v>
      </c>
      <c r="R6" t="s">
        <v>161</v>
      </c>
      <c r="S6" t="s">
        <v>162</v>
      </c>
      <c r="V6" s="14" t="s">
        <v>19</v>
      </c>
      <c r="W6">
        <v>32823</v>
      </c>
    </row>
    <row r="7" spans="1:23" x14ac:dyDescent="0.2">
      <c r="A7" t="s">
        <v>29</v>
      </c>
      <c r="B7" s="2">
        <v>45297</v>
      </c>
      <c r="C7" t="s">
        <v>30</v>
      </c>
      <c r="D7" t="s">
        <v>26</v>
      </c>
      <c r="E7" t="s">
        <v>21</v>
      </c>
      <c r="F7" s="3" t="s">
        <v>31</v>
      </c>
      <c r="G7">
        <v>3</v>
      </c>
      <c r="H7" t="s">
        <v>13</v>
      </c>
      <c r="I7" t="s">
        <v>19</v>
      </c>
      <c r="J7" t="str">
        <f>IF(Table1[[#This Row],[Sales Amount]]&gt;2000, "High","Low")</f>
        <v>High</v>
      </c>
      <c r="K7" s="4" t="str">
        <f>_xlfn.IFS(Table1[[#This Row],[Sales Amount]]&lt;1500,"Low",Table1[[#This Row],[Sales Amount]]&lt;3000,"High",Table1[[#This Row],[Sales Amount]]&gt;3000,"Very High")</f>
        <v>Very High</v>
      </c>
      <c r="M7" s="8" t="s">
        <v>10</v>
      </c>
      <c r="N7" s="7">
        <f>SUMIF(C:C,M7,F:F)</f>
        <v>31332</v>
      </c>
      <c r="O7" s="8">
        <f>COUNTIF(C:C,M7)</f>
        <v>12</v>
      </c>
      <c r="Q7">
        <v>137494</v>
      </c>
      <c r="R7">
        <v>251</v>
      </c>
      <c r="S7">
        <v>51</v>
      </c>
      <c r="V7" s="14" t="s">
        <v>14</v>
      </c>
      <c r="W7">
        <v>29332</v>
      </c>
    </row>
    <row r="8" spans="1:23" x14ac:dyDescent="0.2">
      <c r="A8" t="s">
        <v>32</v>
      </c>
      <c r="B8" s="2">
        <v>45298</v>
      </c>
      <c r="C8" t="s">
        <v>30</v>
      </c>
      <c r="D8" t="s">
        <v>11</v>
      </c>
      <c r="E8" t="s">
        <v>33</v>
      </c>
      <c r="F8" s="3">
        <v>4879</v>
      </c>
      <c r="G8">
        <v>4</v>
      </c>
      <c r="H8" t="s">
        <v>34</v>
      </c>
      <c r="I8" t="s">
        <v>23</v>
      </c>
      <c r="J8" t="str">
        <f>IF(Table1[[#This Row],[Sales Amount]]&gt;2000, "High","Low")</f>
        <v>High</v>
      </c>
      <c r="K8" s="4" t="str">
        <f>_xlfn.IFS(Table1[[#This Row],[Sales Amount]]&lt;1500,"Low",Table1[[#This Row],[Sales Amount]]&lt;3000,"High",Table1[[#This Row],[Sales Amount]]&gt;3000,"Very High")</f>
        <v>Very High</v>
      </c>
      <c r="M8" s="8" t="s">
        <v>30</v>
      </c>
      <c r="N8" s="7">
        <f>SUMIF(C:C,M8,F:F)</f>
        <v>35017</v>
      </c>
      <c r="O8" s="8">
        <f>COUNTIF(C:C,M8)</f>
        <v>14</v>
      </c>
      <c r="V8" s="14" t="s">
        <v>100</v>
      </c>
      <c r="W8">
        <v>137494</v>
      </c>
    </row>
    <row r="9" spans="1:23" x14ac:dyDescent="0.2">
      <c r="A9" t="s">
        <v>35</v>
      </c>
      <c r="B9" s="2">
        <v>45299</v>
      </c>
      <c r="C9" t="s">
        <v>30</v>
      </c>
      <c r="D9" t="s">
        <v>26</v>
      </c>
      <c r="E9" t="s">
        <v>17</v>
      </c>
      <c r="F9" s="3">
        <v>763</v>
      </c>
      <c r="G9">
        <v>7</v>
      </c>
      <c r="H9" t="s">
        <v>36</v>
      </c>
      <c r="I9" t="s">
        <v>14</v>
      </c>
      <c r="J9" t="str">
        <f>IF(Table1[[#This Row],[Sales Amount]]&gt;2000, "High","Low")</f>
        <v>Low</v>
      </c>
      <c r="K9" s="4" t="str">
        <f>_xlfn.IFS(Table1[[#This Row],[Sales Amount]]&lt;1500,"Low",Table1[[#This Row],[Sales Amount]]&lt;3000,"High",Table1[[#This Row],[Sales Amount]]&gt;3000,"Very High")</f>
        <v>Low</v>
      </c>
      <c r="M9" s="8" t="s">
        <v>25</v>
      </c>
      <c r="N9" s="7">
        <f>SUMIF(C:C,M9,F:F)</f>
        <v>30863</v>
      </c>
      <c r="O9" s="8">
        <f>COUNTIF(C:C,M9)</f>
        <v>9</v>
      </c>
    </row>
    <row r="10" spans="1:23" x14ac:dyDescent="0.2">
      <c r="A10" t="s">
        <v>37</v>
      </c>
      <c r="B10" s="2">
        <v>45300</v>
      </c>
      <c r="C10" t="s">
        <v>30</v>
      </c>
      <c r="D10" t="s">
        <v>11</v>
      </c>
      <c r="E10" t="s">
        <v>12</v>
      </c>
      <c r="F10" s="3">
        <v>2098</v>
      </c>
      <c r="G10">
        <v>4</v>
      </c>
      <c r="H10" t="s">
        <v>38</v>
      </c>
      <c r="I10" t="s">
        <v>19</v>
      </c>
      <c r="J10" t="str">
        <f>IF(Table1[[#This Row],[Sales Amount]]&gt;2000, "High","Low")</f>
        <v>High</v>
      </c>
      <c r="K10" s="4" t="str">
        <f>_xlfn.IFS(Table1[[#This Row],[Sales Amount]]&lt;1500,"Low",Table1[[#This Row],[Sales Amount]]&lt;3000,"High",Table1[[#This Row],[Sales Amount]]&gt;3000,"Very High")</f>
        <v>High</v>
      </c>
    </row>
    <row r="11" spans="1:23" x14ac:dyDescent="0.2">
      <c r="A11" t="s">
        <v>39</v>
      </c>
      <c r="B11" s="2">
        <v>45301</v>
      </c>
      <c r="C11" t="s">
        <v>25</v>
      </c>
      <c r="D11" t="s">
        <v>11</v>
      </c>
      <c r="E11" t="s">
        <v>12</v>
      </c>
      <c r="F11" s="3">
        <v>3545</v>
      </c>
      <c r="G11">
        <v>9</v>
      </c>
      <c r="H11" t="s">
        <v>40</v>
      </c>
      <c r="I11" t="s">
        <v>14</v>
      </c>
      <c r="J11" t="str">
        <f>IF(Table1[[#This Row],[Sales Amount]]&gt;2000, "High","Low")</f>
        <v>High</v>
      </c>
      <c r="K11" s="4" t="str">
        <f>_xlfn.IFS(Table1[[#This Row],[Sales Amount]]&lt;1500,"Low",Table1[[#This Row],[Sales Amount]]&lt;3000,"High",Table1[[#This Row],[Sales Amount]]&gt;3000,"Very High")</f>
        <v>Very High</v>
      </c>
    </row>
    <row r="12" spans="1:23" x14ac:dyDescent="0.2">
      <c r="A12" t="s">
        <v>41</v>
      </c>
      <c r="B12" s="2">
        <v>45302</v>
      </c>
      <c r="C12" t="s">
        <v>42</v>
      </c>
      <c r="D12" t="s">
        <v>26</v>
      </c>
      <c r="F12" s="3">
        <v>3843</v>
      </c>
      <c r="G12">
        <v>1</v>
      </c>
      <c r="H12" t="s">
        <v>38</v>
      </c>
      <c r="I12" t="s">
        <v>43</v>
      </c>
      <c r="J12" t="str">
        <f>IF(Table1[[#This Row],[Sales Amount]]&gt;2000, "High","Low")</f>
        <v>High</v>
      </c>
      <c r="K12" s="4" t="str">
        <f>_xlfn.IFS(Table1[[#This Row],[Sales Amount]]&lt;1500,"Low",Table1[[#This Row],[Sales Amount]]&lt;3000,"High",Table1[[#This Row],[Sales Amount]]&gt;3000,"Very High")</f>
        <v>Very High</v>
      </c>
      <c r="M12" s="8" t="s">
        <v>43</v>
      </c>
      <c r="N12" s="7">
        <f>SUMIF(I:I,M12,F:F)</f>
        <v>47541</v>
      </c>
    </row>
    <row r="13" spans="1:23" x14ac:dyDescent="0.2">
      <c r="A13" t="s">
        <v>44</v>
      </c>
      <c r="B13" s="2">
        <v>45303</v>
      </c>
      <c r="C13" t="s">
        <v>16</v>
      </c>
      <c r="D13" t="s">
        <v>26</v>
      </c>
      <c r="E13" t="s">
        <v>12</v>
      </c>
      <c r="F13" s="3">
        <v>1595</v>
      </c>
      <c r="G13">
        <v>8</v>
      </c>
      <c r="H13" t="s">
        <v>40</v>
      </c>
      <c r="I13" t="s">
        <v>23</v>
      </c>
      <c r="J13" t="str">
        <f>IF(Table1[[#This Row],[Sales Amount]]&gt;2000, "High","Low")</f>
        <v>Low</v>
      </c>
      <c r="K13" s="4" t="str">
        <f>_xlfn.IFS(Table1[[#This Row],[Sales Amount]]&lt;1500,"Low",Table1[[#This Row],[Sales Amount]]&lt;3000,"High",Table1[[#This Row],[Sales Amount]]&gt;3000,"Very High")</f>
        <v>High</v>
      </c>
      <c r="M13" s="8" t="s">
        <v>23</v>
      </c>
      <c r="N13" s="7">
        <f>SUMIF(I:I,M13,F:F)</f>
        <v>27798</v>
      </c>
    </row>
    <row r="14" spans="1:23" x14ac:dyDescent="0.2">
      <c r="A14" t="s">
        <v>45</v>
      </c>
      <c r="B14" s="2">
        <v>45304</v>
      </c>
      <c r="C14" t="s">
        <v>30</v>
      </c>
      <c r="D14" t="s">
        <v>26</v>
      </c>
      <c r="E14" t="s">
        <v>12</v>
      </c>
      <c r="F14" s="3">
        <v>3404</v>
      </c>
      <c r="G14">
        <v>7</v>
      </c>
      <c r="H14" t="s">
        <v>22</v>
      </c>
      <c r="I14" t="s">
        <v>43</v>
      </c>
      <c r="J14" t="str">
        <f>IF(Table1[[#This Row],[Sales Amount]]&gt;2000, "High","Low")</f>
        <v>High</v>
      </c>
      <c r="K14" s="4" t="str">
        <f>_xlfn.IFS(Table1[[#This Row],[Sales Amount]]&lt;1500,"Low",Table1[[#This Row],[Sales Amount]]&lt;3000,"High",Table1[[#This Row],[Sales Amount]]&gt;3000,"Very High")</f>
        <v>Very High</v>
      </c>
      <c r="M14" s="8" t="s">
        <v>19</v>
      </c>
      <c r="N14" s="7">
        <f>SUMIF(I:I,M14,F:F)</f>
        <v>32823</v>
      </c>
    </row>
    <row r="15" spans="1:23" x14ac:dyDescent="0.2">
      <c r="A15" t="s">
        <v>46</v>
      </c>
      <c r="B15" s="2">
        <v>45305</v>
      </c>
      <c r="C15" t="s">
        <v>10</v>
      </c>
      <c r="D15" t="s">
        <v>11</v>
      </c>
      <c r="E15" t="s">
        <v>17</v>
      </c>
      <c r="F15" s="3">
        <v>3863</v>
      </c>
      <c r="G15">
        <v>2</v>
      </c>
      <c r="H15" t="s">
        <v>34</v>
      </c>
      <c r="I15" t="s">
        <v>19</v>
      </c>
      <c r="J15" t="str">
        <f>IF(Table1[[#This Row],[Sales Amount]]&gt;2000, "High","Low")</f>
        <v>High</v>
      </c>
      <c r="K15" s="4" t="str">
        <f>_xlfn.IFS(Table1[[#This Row],[Sales Amount]]&lt;1500,"Low",Table1[[#This Row],[Sales Amount]]&lt;3000,"High",Table1[[#This Row],[Sales Amount]]&gt;3000,"Very High")</f>
        <v>Very High</v>
      </c>
      <c r="M15" s="8" t="s">
        <v>14</v>
      </c>
      <c r="N15" s="7">
        <f>SUMIF(I:I,M15,F:F)</f>
        <v>29332</v>
      </c>
    </row>
    <row r="16" spans="1:23" x14ac:dyDescent="0.2">
      <c r="A16" t="s">
        <v>47</v>
      </c>
      <c r="B16" s="2">
        <v>45306</v>
      </c>
      <c r="C16" t="s">
        <v>30</v>
      </c>
      <c r="D16" t="s">
        <v>26</v>
      </c>
      <c r="E16" t="s">
        <v>21</v>
      </c>
      <c r="F16" s="3">
        <v>1953</v>
      </c>
      <c r="G16">
        <v>8</v>
      </c>
      <c r="H16" t="s">
        <v>48</v>
      </c>
      <c r="I16" t="s">
        <v>43</v>
      </c>
      <c r="J16" t="str">
        <f>IF(Table1[[#This Row],[Sales Amount]]&gt;2000, "High","Low")</f>
        <v>Low</v>
      </c>
      <c r="K16" s="4" t="str">
        <f>_xlfn.IFS(Table1[[#This Row],[Sales Amount]]&lt;1500,"Low",Table1[[#This Row],[Sales Amount]]&lt;3000,"High",Table1[[#This Row],[Sales Amount]]&gt;3000,"Very High")</f>
        <v>High</v>
      </c>
    </row>
    <row r="17" spans="1:15" x14ac:dyDescent="0.2">
      <c r="A17" t="s">
        <v>49</v>
      </c>
      <c r="B17" s="2">
        <v>45307</v>
      </c>
      <c r="C17" t="s">
        <v>10</v>
      </c>
      <c r="D17" t="s">
        <v>11</v>
      </c>
      <c r="E17" t="s">
        <v>17</v>
      </c>
      <c r="F17" s="3">
        <v>4759</v>
      </c>
      <c r="G17">
        <v>1</v>
      </c>
      <c r="H17" t="s">
        <v>50</v>
      </c>
      <c r="I17" t="s">
        <v>43</v>
      </c>
      <c r="J17" t="str">
        <f>IF(Table1[[#This Row],[Sales Amount]]&gt;2000, "High","Low")</f>
        <v>High</v>
      </c>
      <c r="K17" s="4" t="str">
        <f>_xlfn.IFS(Table1[[#This Row],[Sales Amount]]&lt;1500,"Low",Table1[[#This Row],[Sales Amount]]&lt;3000,"High",Table1[[#This Row],[Sales Amount]]&gt;3000,"Very High")</f>
        <v>Very High</v>
      </c>
    </row>
    <row r="18" spans="1:15" x14ac:dyDescent="0.2">
      <c r="A18" t="s">
        <v>51</v>
      </c>
      <c r="B18" s="2">
        <v>45308</v>
      </c>
      <c r="C18" t="s">
        <v>10</v>
      </c>
      <c r="D18" t="s">
        <v>11</v>
      </c>
      <c r="E18" t="s">
        <v>21</v>
      </c>
      <c r="F18" s="3">
        <v>1391</v>
      </c>
      <c r="G18">
        <v>9</v>
      </c>
      <c r="H18" t="s">
        <v>52</v>
      </c>
      <c r="I18" t="s">
        <v>19</v>
      </c>
      <c r="J18" t="str">
        <f>IF(Table1[[#This Row],[Sales Amount]]&gt;2000, "High","Low")</f>
        <v>Low</v>
      </c>
      <c r="K18" s="4" t="str">
        <f>_xlfn.IFS(Table1[[#This Row],[Sales Amount]]&lt;1500,"Low",Table1[[#This Row],[Sales Amount]]&lt;3000,"High",Table1[[#This Row],[Sales Amount]]&gt;3000,"Very High")</f>
        <v>Low</v>
      </c>
      <c r="M18" s="5"/>
      <c r="N18" s="6" t="s">
        <v>5</v>
      </c>
      <c r="O18" s="6" t="s">
        <v>95</v>
      </c>
    </row>
    <row r="19" spans="1:15" x14ac:dyDescent="0.2">
      <c r="A19" t="s">
        <v>53</v>
      </c>
      <c r="B19" s="2">
        <v>45309</v>
      </c>
      <c r="C19" t="s">
        <v>30</v>
      </c>
      <c r="D19" t="s">
        <v>26</v>
      </c>
      <c r="E19" t="s">
        <v>12</v>
      </c>
      <c r="F19" s="3">
        <v>3681</v>
      </c>
      <c r="G19">
        <v>9</v>
      </c>
      <c r="H19" t="s">
        <v>13</v>
      </c>
      <c r="I19" t="s">
        <v>14</v>
      </c>
      <c r="J19" t="str">
        <f>IF(Table1[[#This Row],[Sales Amount]]&gt;2000, "High","Low")</f>
        <v>High</v>
      </c>
      <c r="K19" s="4" t="str">
        <f>_xlfn.IFS(Table1[[#This Row],[Sales Amount]]&lt;1500,"Low",Table1[[#This Row],[Sales Amount]]&lt;3000,"High",Table1[[#This Row],[Sales Amount]]&gt;3000,"Very High")</f>
        <v>Very High</v>
      </c>
      <c r="M19" s="5" t="s">
        <v>40</v>
      </c>
      <c r="N19" s="5">
        <f t="shared" ref="N19:N38" si="0">SUMIF(H:H,M19,F:F)</f>
        <v>15974</v>
      </c>
      <c r="O19" s="5">
        <f t="shared" ref="O19:O38" si="1">COUNTIF(H:H,M19)</f>
        <v>6</v>
      </c>
    </row>
    <row r="20" spans="1:15" x14ac:dyDescent="0.2">
      <c r="A20" t="s">
        <v>54</v>
      </c>
      <c r="B20" s="2">
        <v>45310</v>
      </c>
      <c r="C20" t="s">
        <v>25</v>
      </c>
      <c r="D20" t="s">
        <v>26</v>
      </c>
      <c r="E20" t="s">
        <v>12</v>
      </c>
      <c r="F20" s="3">
        <v>3557</v>
      </c>
      <c r="G20">
        <v>2</v>
      </c>
      <c r="H20" t="s">
        <v>55</v>
      </c>
      <c r="I20" t="s">
        <v>43</v>
      </c>
      <c r="J20" t="str">
        <f>IF(Table1[[#This Row],[Sales Amount]]&gt;2000, "High","Low")</f>
        <v>High</v>
      </c>
      <c r="K20" s="4" t="str">
        <f>_xlfn.IFS(Table1[[#This Row],[Sales Amount]]&lt;1500,"Low",Table1[[#This Row],[Sales Amount]]&lt;3000,"High",Table1[[#This Row],[Sales Amount]]&gt;3000,"Very High")</f>
        <v>Very High</v>
      </c>
      <c r="M20" s="5" t="s">
        <v>28</v>
      </c>
      <c r="N20" s="5">
        <f t="shared" si="0"/>
        <v>6320</v>
      </c>
      <c r="O20" s="5">
        <f t="shared" si="1"/>
        <v>2</v>
      </c>
    </row>
    <row r="21" spans="1:15" x14ac:dyDescent="0.2">
      <c r="A21" t="s">
        <v>56</v>
      </c>
      <c r="B21" s="2">
        <v>45311</v>
      </c>
      <c r="C21" t="s">
        <v>10</v>
      </c>
      <c r="D21" t="s">
        <v>11</v>
      </c>
      <c r="E21" t="s">
        <v>12</v>
      </c>
      <c r="F21" s="3">
        <v>1736</v>
      </c>
      <c r="G21">
        <v>7</v>
      </c>
      <c r="H21" t="s">
        <v>40</v>
      </c>
      <c r="I21" t="s">
        <v>14</v>
      </c>
      <c r="J21" t="str">
        <f>IF(Table1[[#This Row],[Sales Amount]]&gt;2000, "High","Low")</f>
        <v>Low</v>
      </c>
      <c r="K21" s="4" t="str">
        <f>_xlfn.IFS(Table1[[#This Row],[Sales Amount]]&lt;1500,"Low",Table1[[#This Row],[Sales Amount]]&lt;3000,"High",Table1[[#This Row],[Sales Amount]]&gt;3000,"Very High")</f>
        <v>High</v>
      </c>
      <c r="M21" s="5" t="s">
        <v>13</v>
      </c>
      <c r="N21" s="5">
        <f t="shared" si="0"/>
        <v>14501</v>
      </c>
      <c r="O21" s="5">
        <f t="shared" si="1"/>
        <v>6</v>
      </c>
    </row>
    <row r="22" spans="1:15" x14ac:dyDescent="0.2">
      <c r="A22" t="s">
        <v>57</v>
      </c>
      <c r="B22" s="2">
        <v>45312</v>
      </c>
      <c r="C22" t="s">
        <v>10</v>
      </c>
      <c r="D22" t="s">
        <v>11</v>
      </c>
      <c r="E22" t="s">
        <v>33</v>
      </c>
      <c r="F22" s="3">
        <v>3796</v>
      </c>
      <c r="G22">
        <v>3</v>
      </c>
      <c r="H22" t="s">
        <v>34</v>
      </c>
      <c r="I22" t="s">
        <v>43</v>
      </c>
      <c r="J22" t="str">
        <f>IF(Table1[[#This Row],[Sales Amount]]&gt;2000, "High","Low")</f>
        <v>High</v>
      </c>
      <c r="K22" s="4" t="str">
        <f>_xlfn.IFS(Table1[[#This Row],[Sales Amount]]&lt;1500,"Low",Table1[[#This Row],[Sales Amount]]&lt;3000,"High",Table1[[#This Row],[Sales Amount]]&gt;3000,"Very High")</f>
        <v>Very High</v>
      </c>
      <c r="M22" s="5" t="s">
        <v>38</v>
      </c>
      <c r="N22" s="5">
        <f t="shared" si="0"/>
        <v>10537</v>
      </c>
      <c r="O22" s="5">
        <f t="shared" si="1"/>
        <v>3</v>
      </c>
    </row>
    <row r="23" spans="1:15" x14ac:dyDescent="0.2">
      <c r="A23" t="s">
        <v>58</v>
      </c>
      <c r="B23" s="2">
        <v>45313</v>
      </c>
      <c r="C23" t="s">
        <v>30</v>
      </c>
      <c r="D23" t="s">
        <v>26</v>
      </c>
      <c r="E23" t="s">
        <v>21</v>
      </c>
      <c r="F23" s="3">
        <v>3099</v>
      </c>
      <c r="G23">
        <v>7</v>
      </c>
      <c r="H23" t="s">
        <v>59</v>
      </c>
      <c r="I23" t="s">
        <v>14</v>
      </c>
      <c r="J23" t="str">
        <f>IF(Table1[[#This Row],[Sales Amount]]&gt;2000, "High","Low")</f>
        <v>High</v>
      </c>
      <c r="K23" s="4" t="str">
        <f>_xlfn.IFS(Table1[[#This Row],[Sales Amount]]&lt;1500,"Low",Table1[[#This Row],[Sales Amount]]&lt;3000,"High",Table1[[#This Row],[Sales Amount]]&gt;3000,"Very High")</f>
        <v>Very High</v>
      </c>
      <c r="M23" s="5" t="s">
        <v>76</v>
      </c>
      <c r="N23" s="5">
        <f t="shared" si="0"/>
        <v>3674</v>
      </c>
      <c r="O23" s="5">
        <f t="shared" si="1"/>
        <v>2</v>
      </c>
    </row>
    <row r="24" spans="1:15" x14ac:dyDescent="0.2">
      <c r="A24" t="s">
        <v>60</v>
      </c>
      <c r="B24" s="2">
        <v>45314</v>
      </c>
      <c r="C24" t="s">
        <v>10</v>
      </c>
      <c r="D24" t="s">
        <v>26</v>
      </c>
      <c r="E24" t="s">
        <v>33</v>
      </c>
      <c r="F24" s="3">
        <v>3252</v>
      </c>
      <c r="G24">
        <v>9</v>
      </c>
      <c r="H24" t="s">
        <v>61</v>
      </c>
      <c r="I24" t="s">
        <v>19</v>
      </c>
      <c r="J24" t="str">
        <f>IF(Table1[[#This Row],[Sales Amount]]&gt;2000, "High","Low")</f>
        <v>High</v>
      </c>
      <c r="K24" s="4" t="str">
        <f>_xlfn.IFS(Table1[[#This Row],[Sales Amount]]&lt;1500,"Low",Table1[[#This Row],[Sales Amount]]&lt;3000,"High",Table1[[#This Row],[Sales Amount]]&gt;3000,"Very High")</f>
        <v>Very High</v>
      </c>
      <c r="M24" s="5" t="s">
        <v>64</v>
      </c>
      <c r="N24" s="5">
        <f t="shared" si="0"/>
        <v>8487</v>
      </c>
      <c r="O24" s="5">
        <f t="shared" si="1"/>
        <v>3</v>
      </c>
    </row>
    <row r="25" spans="1:15" x14ac:dyDescent="0.2">
      <c r="A25" t="s">
        <v>62</v>
      </c>
      <c r="B25" s="2">
        <v>45315</v>
      </c>
      <c r="C25" t="s">
        <v>10</v>
      </c>
      <c r="D25" t="s">
        <v>26</v>
      </c>
      <c r="E25" t="s">
        <v>33</v>
      </c>
      <c r="F25" s="3">
        <v>798</v>
      </c>
      <c r="G25">
        <v>4</v>
      </c>
      <c r="H25" t="s">
        <v>22</v>
      </c>
      <c r="I25" t="s">
        <v>43</v>
      </c>
      <c r="J25" t="str">
        <f>IF(Table1[[#This Row],[Sales Amount]]&gt;2000, "High","Low")</f>
        <v>Low</v>
      </c>
      <c r="K25" s="4" t="str">
        <f>_xlfn.IFS(Table1[[#This Row],[Sales Amount]]&lt;1500,"Low",Table1[[#This Row],[Sales Amount]]&lt;3000,"High",Table1[[#This Row],[Sales Amount]]&gt;3000,"Very High")</f>
        <v>Low</v>
      </c>
      <c r="M25" s="5" t="s">
        <v>52</v>
      </c>
      <c r="N25" s="5">
        <f t="shared" si="0"/>
        <v>1391</v>
      </c>
      <c r="O25" s="5">
        <f t="shared" si="1"/>
        <v>1</v>
      </c>
    </row>
    <row r="26" spans="1:15" x14ac:dyDescent="0.2">
      <c r="A26" t="s">
        <v>63</v>
      </c>
      <c r="B26" s="2">
        <v>45316</v>
      </c>
      <c r="C26" t="s">
        <v>30</v>
      </c>
      <c r="D26" t="s">
        <v>11</v>
      </c>
      <c r="E26" t="s">
        <v>17</v>
      </c>
      <c r="F26" s="3">
        <v>2260</v>
      </c>
      <c r="G26">
        <v>1</v>
      </c>
      <c r="H26" t="s">
        <v>64</v>
      </c>
      <c r="I26" t="s">
        <v>19</v>
      </c>
      <c r="J26" t="str">
        <f>IF(Table1[[#This Row],[Sales Amount]]&gt;2000, "High","Low")</f>
        <v>High</v>
      </c>
      <c r="K26" s="4" t="str">
        <f>_xlfn.IFS(Table1[[#This Row],[Sales Amount]]&lt;1500,"Low",Table1[[#This Row],[Sales Amount]]&lt;3000,"High",Table1[[#This Row],[Sales Amount]]&gt;3000,"Very High")</f>
        <v>High</v>
      </c>
      <c r="M26" s="5" t="s">
        <v>50</v>
      </c>
      <c r="N26" s="5">
        <f t="shared" si="0"/>
        <v>8333</v>
      </c>
      <c r="O26" s="5">
        <f t="shared" si="1"/>
        <v>2</v>
      </c>
    </row>
    <row r="27" spans="1:15" x14ac:dyDescent="0.2">
      <c r="A27" t="s">
        <v>65</v>
      </c>
      <c r="B27" s="2">
        <v>45317</v>
      </c>
      <c r="C27" t="s">
        <v>30</v>
      </c>
      <c r="D27" t="s">
        <v>11</v>
      </c>
      <c r="E27" t="s">
        <v>33</v>
      </c>
      <c r="F27" s="3">
        <v>4197</v>
      </c>
      <c r="G27">
        <v>2</v>
      </c>
      <c r="H27" t="s">
        <v>64</v>
      </c>
      <c r="I27" t="s">
        <v>43</v>
      </c>
      <c r="J27" t="str">
        <f>IF(Table1[[#This Row],[Sales Amount]]&gt;2000, "High","Low")</f>
        <v>High</v>
      </c>
      <c r="K27" s="4" t="str">
        <f>_xlfn.IFS(Table1[[#This Row],[Sales Amount]]&lt;1500,"Low",Table1[[#This Row],[Sales Amount]]&lt;3000,"High",Table1[[#This Row],[Sales Amount]]&gt;3000,"Very High")</f>
        <v>Very High</v>
      </c>
      <c r="M27" s="5" t="s">
        <v>36</v>
      </c>
      <c r="N27" s="5">
        <f t="shared" si="0"/>
        <v>1471</v>
      </c>
      <c r="O27" s="5">
        <f t="shared" si="1"/>
        <v>2</v>
      </c>
    </row>
    <row r="28" spans="1:15" x14ac:dyDescent="0.2">
      <c r="A28" t="s">
        <v>66</v>
      </c>
      <c r="B28" s="2">
        <v>45318</v>
      </c>
      <c r="C28" t="s">
        <v>16</v>
      </c>
      <c r="D28" t="s">
        <v>11</v>
      </c>
      <c r="E28" t="s">
        <v>17</v>
      </c>
      <c r="F28" s="3">
        <v>4837</v>
      </c>
      <c r="G28">
        <v>1</v>
      </c>
      <c r="H28" t="s">
        <v>67</v>
      </c>
      <c r="I28" t="s">
        <v>19</v>
      </c>
      <c r="J28" t="str">
        <f>IF(Table1[[#This Row],[Sales Amount]]&gt;2000, "High","Low")</f>
        <v>High</v>
      </c>
      <c r="K28" s="4" t="str">
        <f>_xlfn.IFS(Table1[[#This Row],[Sales Amount]]&lt;1500,"Low",Table1[[#This Row],[Sales Amount]]&lt;3000,"High",Table1[[#This Row],[Sales Amount]]&gt;3000,"Very High")</f>
        <v>Very High</v>
      </c>
      <c r="M28" s="5" t="s">
        <v>94</v>
      </c>
      <c r="N28" s="5">
        <f t="shared" si="0"/>
        <v>0</v>
      </c>
      <c r="O28" s="5">
        <f t="shared" si="1"/>
        <v>0</v>
      </c>
    </row>
    <row r="29" spans="1:15" x14ac:dyDescent="0.2">
      <c r="A29" t="s">
        <v>68</v>
      </c>
      <c r="B29" s="2">
        <v>45319</v>
      </c>
      <c r="C29" t="s">
        <v>25</v>
      </c>
      <c r="D29" t="s">
        <v>11</v>
      </c>
      <c r="E29" t="s">
        <v>17</v>
      </c>
      <c r="F29" s="3">
        <v>954</v>
      </c>
      <c r="G29">
        <v>5</v>
      </c>
      <c r="H29" t="s">
        <v>61</v>
      </c>
      <c r="I29" t="s">
        <v>19</v>
      </c>
      <c r="J29" t="str">
        <f>IF(Table1[[#This Row],[Sales Amount]]&gt;2000, "High","Low")</f>
        <v>Low</v>
      </c>
      <c r="K29" s="4" t="str">
        <f>_xlfn.IFS(Table1[[#This Row],[Sales Amount]]&lt;1500,"Low",Table1[[#This Row],[Sales Amount]]&lt;3000,"High",Table1[[#This Row],[Sales Amount]]&gt;3000,"Very High")</f>
        <v>Low</v>
      </c>
      <c r="M29" s="5" t="s">
        <v>93</v>
      </c>
      <c r="N29" s="5">
        <f t="shared" si="0"/>
        <v>0</v>
      </c>
      <c r="O29" s="5">
        <f t="shared" si="1"/>
        <v>0</v>
      </c>
    </row>
    <row r="30" spans="1:15" x14ac:dyDescent="0.2">
      <c r="A30" t="s">
        <v>69</v>
      </c>
      <c r="B30" s="2">
        <v>45320</v>
      </c>
      <c r="C30" t="s">
        <v>25</v>
      </c>
      <c r="D30" t="s">
        <v>11</v>
      </c>
      <c r="E30" t="s">
        <v>33</v>
      </c>
      <c r="F30" s="3">
        <v>3574</v>
      </c>
      <c r="G30">
        <v>5</v>
      </c>
      <c r="H30" t="s">
        <v>50</v>
      </c>
      <c r="I30" t="s">
        <v>43</v>
      </c>
      <c r="J30" t="str">
        <f>IF(Table1[[#This Row],[Sales Amount]]&gt;2000, "High","Low")</f>
        <v>High</v>
      </c>
      <c r="K30" s="4" t="str">
        <f>_xlfn.IFS(Table1[[#This Row],[Sales Amount]]&lt;1500,"Low",Table1[[#This Row],[Sales Amount]]&lt;3000,"High",Table1[[#This Row],[Sales Amount]]&gt;3000,"Very High")</f>
        <v>Very High</v>
      </c>
      <c r="M30" s="5" t="s">
        <v>59</v>
      </c>
      <c r="N30" s="5">
        <f t="shared" si="0"/>
        <v>6130</v>
      </c>
      <c r="O30" s="5">
        <f t="shared" si="1"/>
        <v>2</v>
      </c>
    </row>
    <row r="31" spans="1:15" x14ac:dyDescent="0.2">
      <c r="A31" t="s">
        <v>70</v>
      </c>
      <c r="B31" s="2">
        <v>45321</v>
      </c>
      <c r="C31" t="s">
        <v>10</v>
      </c>
      <c r="D31" t="s">
        <v>11</v>
      </c>
      <c r="E31" t="s">
        <v>21</v>
      </c>
      <c r="F31" s="3">
        <v>1807</v>
      </c>
      <c r="G31">
        <v>7</v>
      </c>
      <c r="H31" t="s">
        <v>28</v>
      </c>
      <c r="I31" t="s">
        <v>43</v>
      </c>
      <c r="J31" t="str">
        <f>IF(Table1[[#This Row],[Sales Amount]]&gt;2000, "High","Low")</f>
        <v>Low</v>
      </c>
      <c r="K31" s="4" t="str">
        <f>_xlfn.IFS(Table1[[#This Row],[Sales Amount]]&lt;1500,"Low",Table1[[#This Row],[Sales Amount]]&lt;3000,"High",Table1[[#This Row],[Sales Amount]]&gt;3000,"Very High")</f>
        <v>High</v>
      </c>
      <c r="M31" s="5" t="s">
        <v>67</v>
      </c>
      <c r="N31" s="5">
        <f t="shared" si="0"/>
        <v>4837</v>
      </c>
      <c r="O31" s="5">
        <f t="shared" si="1"/>
        <v>1</v>
      </c>
    </row>
    <row r="32" spans="1:15" x14ac:dyDescent="0.2">
      <c r="A32" t="s">
        <v>71</v>
      </c>
      <c r="B32" s="2">
        <v>45322</v>
      </c>
      <c r="C32" t="s">
        <v>25</v>
      </c>
      <c r="D32" t="s">
        <v>26</v>
      </c>
      <c r="E32" t="s">
        <v>21</v>
      </c>
      <c r="F32" s="3">
        <v>2877</v>
      </c>
      <c r="G32">
        <v>9</v>
      </c>
      <c r="H32" t="s">
        <v>40</v>
      </c>
      <c r="I32" t="s">
        <v>43</v>
      </c>
      <c r="J32" t="str">
        <f>IF(Table1[[#This Row],[Sales Amount]]&gt;2000, "High","Low")</f>
        <v>High</v>
      </c>
      <c r="K32" s="4" t="str">
        <f>_xlfn.IFS(Table1[[#This Row],[Sales Amount]]&lt;1500,"Low",Table1[[#This Row],[Sales Amount]]&lt;3000,"High",Table1[[#This Row],[Sales Amount]]&gt;3000,"Very High")</f>
        <v>High</v>
      </c>
      <c r="M32" s="5" t="s">
        <v>22</v>
      </c>
      <c r="N32" s="5">
        <f t="shared" si="0"/>
        <v>9690</v>
      </c>
      <c r="O32" s="5">
        <f t="shared" si="1"/>
        <v>5</v>
      </c>
    </row>
    <row r="33" spans="1:15" x14ac:dyDescent="0.2">
      <c r="A33" t="s">
        <v>72</v>
      </c>
      <c r="B33" s="2">
        <v>45323</v>
      </c>
      <c r="C33" t="s">
        <v>10</v>
      </c>
      <c r="D33" t="s">
        <v>11</v>
      </c>
      <c r="E33" t="s">
        <v>21</v>
      </c>
      <c r="F33" s="3">
        <v>1833</v>
      </c>
      <c r="G33">
        <v>9</v>
      </c>
      <c r="H33" t="s">
        <v>73</v>
      </c>
      <c r="I33" t="s">
        <v>23</v>
      </c>
      <c r="J33" t="str">
        <f>IF(Table1[[#This Row],[Sales Amount]]&gt;2000, "High","Low")</f>
        <v>Low</v>
      </c>
      <c r="K33" s="4" t="str">
        <f>_xlfn.IFS(Table1[[#This Row],[Sales Amount]]&lt;1500,"Low",Table1[[#This Row],[Sales Amount]]&lt;3000,"High",Table1[[#This Row],[Sales Amount]]&gt;3000,"Very High")</f>
        <v>High</v>
      </c>
      <c r="M33" s="5" t="s">
        <v>73</v>
      </c>
      <c r="N33" s="5">
        <f t="shared" si="0"/>
        <v>1833</v>
      </c>
      <c r="O33" s="5">
        <f t="shared" si="1"/>
        <v>1</v>
      </c>
    </row>
    <row r="34" spans="1:15" x14ac:dyDescent="0.2">
      <c r="A34" t="s">
        <v>74</v>
      </c>
      <c r="B34" s="2">
        <v>45324</v>
      </c>
      <c r="C34" t="s">
        <v>16</v>
      </c>
      <c r="D34" t="s">
        <v>11</v>
      </c>
      <c r="E34" t="s">
        <v>21</v>
      </c>
      <c r="F34" s="3">
        <v>3610</v>
      </c>
      <c r="G34">
        <v>3</v>
      </c>
      <c r="H34" t="s">
        <v>40</v>
      </c>
      <c r="I34" t="s">
        <v>14</v>
      </c>
      <c r="J34" t="str">
        <f>IF(Table1[[#This Row],[Sales Amount]]&gt;2000, "High","Low")</f>
        <v>High</v>
      </c>
      <c r="K34" s="4" t="str">
        <f>_xlfn.IFS(Table1[[#This Row],[Sales Amount]]&lt;1500,"Low",Table1[[#This Row],[Sales Amount]]&lt;3000,"High",Table1[[#This Row],[Sales Amount]]&gt;3000,"Very High")</f>
        <v>Very High</v>
      </c>
      <c r="M34" s="5" t="s">
        <v>34</v>
      </c>
      <c r="N34" s="5">
        <f t="shared" si="0"/>
        <v>15893</v>
      </c>
      <c r="O34" s="5">
        <f t="shared" si="1"/>
        <v>4</v>
      </c>
    </row>
    <row r="35" spans="1:15" x14ac:dyDescent="0.2">
      <c r="A35" t="s">
        <v>75</v>
      </c>
      <c r="B35" s="2">
        <v>45325</v>
      </c>
      <c r="C35" t="s">
        <v>30</v>
      </c>
      <c r="D35" t="s">
        <v>11</v>
      </c>
      <c r="E35" t="s">
        <v>21</v>
      </c>
      <c r="F35" s="3">
        <v>302</v>
      </c>
      <c r="G35">
        <v>3</v>
      </c>
      <c r="H35" t="s">
        <v>76</v>
      </c>
      <c r="I35" t="s">
        <v>23</v>
      </c>
      <c r="J35" t="str">
        <f>IF(Table1[[#This Row],[Sales Amount]]&gt;2000, "High","Low")</f>
        <v>Low</v>
      </c>
      <c r="K35" s="4" t="str">
        <f>_xlfn.IFS(Table1[[#This Row],[Sales Amount]]&lt;1500,"Low",Table1[[#This Row],[Sales Amount]]&lt;3000,"High",Table1[[#This Row],[Sales Amount]]&gt;3000,"Very High")</f>
        <v>Low</v>
      </c>
      <c r="M35" s="5" t="s">
        <v>55</v>
      </c>
      <c r="N35" s="5">
        <f t="shared" si="0"/>
        <v>11720</v>
      </c>
      <c r="O35" s="5">
        <f t="shared" si="1"/>
        <v>4</v>
      </c>
    </row>
    <row r="36" spans="1:15" x14ac:dyDescent="0.2">
      <c r="A36" t="s">
        <v>77</v>
      </c>
      <c r="B36" s="2">
        <v>45326</v>
      </c>
      <c r="C36" t="s">
        <v>30</v>
      </c>
      <c r="D36" t="s">
        <v>26</v>
      </c>
      <c r="E36" t="s">
        <v>33</v>
      </c>
      <c r="F36" s="3">
        <v>3355</v>
      </c>
      <c r="G36">
        <v>3</v>
      </c>
      <c r="H36" t="s">
        <v>34</v>
      </c>
      <c r="I36" t="s">
        <v>23</v>
      </c>
      <c r="J36" t="str">
        <f>IF(Table1[[#This Row],[Sales Amount]]&gt;2000, "High","Low")</f>
        <v>High</v>
      </c>
      <c r="K36" s="4" t="str">
        <f>_xlfn.IFS(Table1[[#This Row],[Sales Amount]]&lt;1500,"Low",Table1[[#This Row],[Sales Amount]]&lt;3000,"High",Table1[[#This Row],[Sales Amount]]&gt;3000,"Very High")</f>
        <v>Very High</v>
      </c>
      <c r="M36" s="5" t="s">
        <v>18</v>
      </c>
      <c r="N36" s="5">
        <f t="shared" si="0"/>
        <v>6226</v>
      </c>
      <c r="O36" s="5">
        <f t="shared" si="1"/>
        <v>2</v>
      </c>
    </row>
    <row r="37" spans="1:15" x14ac:dyDescent="0.2">
      <c r="A37" t="s">
        <v>78</v>
      </c>
      <c r="B37" s="2">
        <v>45327</v>
      </c>
      <c r="C37" t="s">
        <v>30</v>
      </c>
      <c r="D37" t="s">
        <v>11</v>
      </c>
      <c r="E37" t="s">
        <v>33</v>
      </c>
      <c r="F37" s="3">
        <v>4318</v>
      </c>
      <c r="G37">
        <v>4</v>
      </c>
      <c r="H37" t="s">
        <v>61</v>
      </c>
      <c r="I37" t="s">
        <v>19</v>
      </c>
      <c r="J37" t="str">
        <f>IF(Table1[[#This Row],[Sales Amount]]&gt;2000, "High","Low")</f>
        <v>High</v>
      </c>
      <c r="K37" s="4" t="str">
        <f>_xlfn.IFS(Table1[[#This Row],[Sales Amount]]&lt;1500,"Low",Table1[[#This Row],[Sales Amount]]&lt;3000,"High",Table1[[#This Row],[Sales Amount]]&gt;3000,"Very High")</f>
        <v>Very High</v>
      </c>
      <c r="M37" s="5" t="s">
        <v>61</v>
      </c>
      <c r="N37" s="5">
        <f t="shared" si="0"/>
        <v>8524</v>
      </c>
      <c r="O37" s="5">
        <f t="shared" si="1"/>
        <v>3</v>
      </c>
    </row>
    <row r="38" spans="1:15" x14ac:dyDescent="0.2">
      <c r="A38" t="s">
        <v>79</v>
      </c>
      <c r="B38" s="2">
        <v>45328</v>
      </c>
      <c r="C38" t="s">
        <v>25</v>
      </c>
      <c r="D38" t="s">
        <v>11</v>
      </c>
      <c r="E38" t="s">
        <v>12</v>
      </c>
      <c r="F38" s="3">
        <v>4596</v>
      </c>
      <c r="G38">
        <v>8</v>
      </c>
      <c r="H38" t="s">
        <v>38</v>
      </c>
      <c r="I38" t="s">
        <v>43</v>
      </c>
      <c r="J38" t="str">
        <f>IF(Table1[[#This Row],[Sales Amount]]&gt;2000, "High","Low")</f>
        <v>High</v>
      </c>
      <c r="K38" s="4" t="str">
        <f>_xlfn.IFS(Table1[[#This Row],[Sales Amount]]&lt;1500,"Low",Table1[[#This Row],[Sales Amount]]&lt;3000,"High",Table1[[#This Row],[Sales Amount]]&gt;3000,"Very High")</f>
        <v>Very High</v>
      </c>
      <c r="M38" s="5" t="s">
        <v>48</v>
      </c>
      <c r="N38" s="5">
        <f t="shared" si="0"/>
        <v>1953</v>
      </c>
      <c r="O38" s="5">
        <f t="shared" si="1"/>
        <v>1</v>
      </c>
    </row>
    <row r="39" spans="1:15" x14ac:dyDescent="0.2">
      <c r="A39" t="s">
        <v>80</v>
      </c>
      <c r="B39" s="2">
        <v>45329</v>
      </c>
      <c r="C39" t="s">
        <v>16</v>
      </c>
      <c r="D39" t="s">
        <v>26</v>
      </c>
      <c r="E39" t="s">
        <v>21</v>
      </c>
      <c r="F39" s="3">
        <v>866</v>
      </c>
      <c r="G39">
        <v>6</v>
      </c>
      <c r="H39" t="s">
        <v>13</v>
      </c>
      <c r="I39" t="s">
        <v>14</v>
      </c>
      <c r="J39" t="str">
        <f>IF(Table1[[#This Row],[Sales Amount]]&gt;2000, "High","Low")</f>
        <v>Low</v>
      </c>
      <c r="K39" s="4" t="str">
        <f>_xlfn.IFS(Table1[[#This Row],[Sales Amount]]&lt;1500,"Low",Table1[[#This Row],[Sales Amount]]&lt;3000,"High",Table1[[#This Row],[Sales Amount]]&gt;3000,"Very High")</f>
        <v>Low</v>
      </c>
    </row>
    <row r="40" spans="1:15" x14ac:dyDescent="0.2">
      <c r="A40" t="s">
        <v>81</v>
      </c>
      <c r="B40" s="2">
        <v>45330</v>
      </c>
      <c r="C40" t="s">
        <v>25</v>
      </c>
      <c r="D40" t="s">
        <v>11</v>
      </c>
      <c r="E40" t="s">
        <v>33</v>
      </c>
      <c r="F40" s="3">
        <v>4489</v>
      </c>
      <c r="G40">
        <v>8</v>
      </c>
      <c r="H40" t="s">
        <v>55</v>
      </c>
      <c r="I40" t="s">
        <v>19</v>
      </c>
      <c r="J40" t="str">
        <f>IF(Table1[[#This Row],[Sales Amount]]&gt;2000, "High","Low")</f>
        <v>High</v>
      </c>
      <c r="K40" s="4" t="str">
        <f>_xlfn.IFS(Table1[[#This Row],[Sales Amount]]&lt;1500,"Low",Table1[[#This Row],[Sales Amount]]&lt;3000,"High",Table1[[#This Row],[Sales Amount]]&gt;3000,"Very High")</f>
        <v>Very High</v>
      </c>
    </row>
    <row r="41" spans="1:15" x14ac:dyDescent="0.2">
      <c r="A41" t="s">
        <v>82</v>
      </c>
      <c r="B41" s="2">
        <v>45331</v>
      </c>
      <c r="C41" t="s">
        <v>25</v>
      </c>
      <c r="D41" t="s">
        <v>11</v>
      </c>
      <c r="E41" t="s">
        <v>12</v>
      </c>
      <c r="F41" s="3">
        <v>2427</v>
      </c>
      <c r="G41">
        <v>1</v>
      </c>
      <c r="H41" t="s">
        <v>55</v>
      </c>
      <c r="I41" t="s">
        <v>23</v>
      </c>
      <c r="J41" t="str">
        <f>IF(Table1[[#This Row],[Sales Amount]]&gt;2000, "High","Low")</f>
        <v>High</v>
      </c>
      <c r="K41" s="4" t="str">
        <f>_xlfn.IFS(Table1[[#This Row],[Sales Amount]]&lt;1500,"Low",Table1[[#This Row],[Sales Amount]]&lt;3000,"High",Table1[[#This Row],[Sales Amount]]&gt;3000,"Very High")</f>
        <v>High</v>
      </c>
    </row>
    <row r="42" spans="1:15" x14ac:dyDescent="0.2">
      <c r="A42" t="s">
        <v>83</v>
      </c>
      <c r="B42" s="2">
        <v>45332</v>
      </c>
      <c r="C42" t="s">
        <v>16</v>
      </c>
      <c r="D42" t="s">
        <v>11</v>
      </c>
      <c r="E42" t="s">
        <v>21</v>
      </c>
      <c r="F42" s="3">
        <v>3031</v>
      </c>
      <c r="G42">
        <v>8</v>
      </c>
      <c r="H42" t="s">
        <v>59</v>
      </c>
      <c r="I42" t="s">
        <v>43</v>
      </c>
      <c r="J42" t="str">
        <f>IF(Table1[[#This Row],[Sales Amount]]&gt;2000, "High","Low")</f>
        <v>High</v>
      </c>
      <c r="K42" s="4" t="str">
        <f>_xlfn.IFS(Table1[[#This Row],[Sales Amount]]&lt;1500,"Low",Table1[[#This Row],[Sales Amount]]&lt;3000,"High",Table1[[#This Row],[Sales Amount]]&gt;3000,"Very High")</f>
        <v>Very High</v>
      </c>
    </row>
    <row r="43" spans="1:15" x14ac:dyDescent="0.2">
      <c r="A43" t="s">
        <v>84</v>
      </c>
      <c r="B43" s="2">
        <v>45333</v>
      </c>
      <c r="C43" t="s">
        <v>16</v>
      </c>
      <c r="D43" t="s">
        <v>11</v>
      </c>
      <c r="E43" t="s">
        <v>17</v>
      </c>
      <c r="F43" s="3">
        <v>297</v>
      </c>
      <c r="G43">
        <v>4</v>
      </c>
      <c r="H43" t="s">
        <v>22</v>
      </c>
      <c r="I43" t="s">
        <v>19</v>
      </c>
      <c r="J43" t="str">
        <f>IF(Table1[[#This Row],[Sales Amount]]&gt;2000, "High","Low")</f>
        <v>Low</v>
      </c>
      <c r="K43" s="4" t="str">
        <f>_xlfn.IFS(Table1[[#This Row],[Sales Amount]]&lt;1500,"Low",Table1[[#This Row],[Sales Amount]]&lt;3000,"High",Table1[[#This Row],[Sales Amount]]&gt;3000,"Very High")</f>
        <v>Low</v>
      </c>
    </row>
    <row r="44" spans="1:15" x14ac:dyDescent="0.2">
      <c r="A44" t="s">
        <v>85</v>
      </c>
      <c r="B44" s="2">
        <v>45334</v>
      </c>
      <c r="C44" t="s">
        <v>16</v>
      </c>
      <c r="D44" t="s">
        <v>11</v>
      </c>
      <c r="E44" t="s">
        <v>12</v>
      </c>
      <c r="F44" s="3">
        <v>2030</v>
      </c>
      <c r="G44">
        <v>1</v>
      </c>
      <c r="H44" t="s">
        <v>64</v>
      </c>
      <c r="I44" t="s">
        <v>43</v>
      </c>
      <c r="J44" t="str">
        <f>IF(Table1[[#This Row],[Sales Amount]]&gt;2000, "High","Low")</f>
        <v>High</v>
      </c>
      <c r="K44" s="4" t="str">
        <f>_xlfn.IFS(Table1[[#This Row],[Sales Amount]]&lt;1500,"Low",Table1[[#This Row],[Sales Amount]]&lt;3000,"High",Table1[[#This Row],[Sales Amount]]&gt;3000,"Very High")</f>
        <v>High</v>
      </c>
    </row>
    <row r="45" spans="1:15" x14ac:dyDescent="0.2">
      <c r="A45" t="s">
        <v>86</v>
      </c>
      <c r="B45" s="2">
        <v>45335</v>
      </c>
      <c r="C45" t="s">
        <v>16</v>
      </c>
      <c r="D45" t="s">
        <v>26</v>
      </c>
      <c r="E45" t="s">
        <v>33</v>
      </c>
      <c r="F45" s="3">
        <v>3682</v>
      </c>
      <c r="G45">
        <v>8</v>
      </c>
      <c r="H45" t="s">
        <v>13</v>
      </c>
      <c r="I45" t="s">
        <v>19</v>
      </c>
      <c r="J45" t="str">
        <f>IF(Table1[[#This Row],[Sales Amount]]&gt;2000, "High","Low")</f>
        <v>High</v>
      </c>
      <c r="K45" s="4" t="str">
        <f>_xlfn.IFS(Table1[[#This Row],[Sales Amount]]&lt;1500,"Low",Table1[[#This Row],[Sales Amount]]&lt;3000,"High",Table1[[#This Row],[Sales Amount]]&gt;3000,"Very High")</f>
        <v>Very High</v>
      </c>
    </row>
    <row r="46" spans="1:15" x14ac:dyDescent="0.2">
      <c r="A46" t="s">
        <v>87</v>
      </c>
      <c r="B46" s="2">
        <v>45336</v>
      </c>
      <c r="C46" t="s">
        <v>30</v>
      </c>
      <c r="D46" t="s">
        <v>26</v>
      </c>
      <c r="E46" t="s">
        <v>17</v>
      </c>
      <c r="F46" s="3">
        <v>708</v>
      </c>
      <c r="G46">
        <v>4</v>
      </c>
      <c r="H46" t="s">
        <v>36</v>
      </c>
      <c r="I46" t="s">
        <v>43</v>
      </c>
      <c r="J46" t="str">
        <f>IF(Table1[[#This Row],[Sales Amount]]&gt;2000, "High","Low")</f>
        <v>Low</v>
      </c>
      <c r="K46" s="4" t="str">
        <f>_xlfn.IFS(Table1[[#This Row],[Sales Amount]]&lt;1500,"Low",Table1[[#This Row],[Sales Amount]]&lt;3000,"High",Table1[[#This Row],[Sales Amount]]&gt;3000,"Very High")</f>
        <v>Low</v>
      </c>
    </row>
    <row r="47" spans="1:15" x14ac:dyDescent="0.2">
      <c r="A47" t="s">
        <v>88</v>
      </c>
      <c r="B47" s="2">
        <v>45337</v>
      </c>
      <c r="C47" t="s">
        <v>42</v>
      </c>
      <c r="D47" t="s">
        <v>26</v>
      </c>
      <c r="E47" t="s">
        <v>17</v>
      </c>
      <c r="F47" s="3">
        <v>3372</v>
      </c>
      <c r="G47">
        <v>6</v>
      </c>
      <c r="H47" t="s">
        <v>76</v>
      </c>
      <c r="I47" t="s">
        <v>23</v>
      </c>
      <c r="J47" t="str">
        <f>IF(Table1[[#This Row],[Sales Amount]]&gt;2000, "High","Low")</f>
        <v>High</v>
      </c>
      <c r="K47" s="4" t="str">
        <f>_xlfn.IFS(Table1[[#This Row],[Sales Amount]]&lt;1500,"Low",Table1[[#This Row],[Sales Amount]]&lt;3000,"High",Table1[[#This Row],[Sales Amount]]&gt;3000,"Very High")</f>
        <v>Very High</v>
      </c>
    </row>
    <row r="48" spans="1:15" x14ac:dyDescent="0.2">
      <c r="A48" t="s">
        <v>89</v>
      </c>
      <c r="B48" s="2">
        <v>45338</v>
      </c>
      <c r="C48" t="s">
        <v>42</v>
      </c>
      <c r="D48" t="s">
        <v>11</v>
      </c>
      <c r="E48" t="s">
        <v>17</v>
      </c>
      <c r="F48" s="3">
        <v>1247</v>
      </c>
      <c r="G48">
        <v>8</v>
      </c>
      <c r="H48" t="s">
        <v>55</v>
      </c>
      <c r="I48" t="s">
        <v>14</v>
      </c>
      <c r="J48" t="str">
        <f>IF(Table1[[#This Row],[Sales Amount]]&gt;2000, "High","Low")</f>
        <v>Low</v>
      </c>
      <c r="K48" s="4" t="str">
        <f>_xlfn.IFS(Table1[[#This Row],[Sales Amount]]&lt;1500,"Low",Table1[[#This Row],[Sales Amount]]&lt;3000,"High",Table1[[#This Row],[Sales Amount]]&gt;3000,"Very High")</f>
        <v>Low</v>
      </c>
    </row>
    <row r="49" spans="1:11" x14ac:dyDescent="0.2">
      <c r="A49" t="s">
        <v>90</v>
      </c>
      <c r="B49" s="2">
        <v>45339</v>
      </c>
      <c r="C49" t="s">
        <v>16</v>
      </c>
      <c r="D49" t="s">
        <v>11</v>
      </c>
      <c r="E49" t="s">
        <v>12</v>
      </c>
      <c r="F49" s="3">
        <v>4382</v>
      </c>
      <c r="G49">
        <v>4</v>
      </c>
      <c r="H49" t="s">
        <v>22</v>
      </c>
      <c r="I49" t="s">
        <v>23</v>
      </c>
      <c r="J49" t="str">
        <f>IF(Table1[[#This Row],[Sales Amount]]&gt;2000, "High","Low")</f>
        <v>High</v>
      </c>
      <c r="K49" s="4" t="str">
        <f>_xlfn.IFS(Table1[[#This Row],[Sales Amount]]&lt;1500,"Low",Table1[[#This Row],[Sales Amount]]&lt;3000,"High",Table1[[#This Row],[Sales Amount]]&gt;3000,"Very High")</f>
        <v>Very High</v>
      </c>
    </row>
    <row r="50" spans="1:11" x14ac:dyDescent="0.2">
      <c r="A50" t="s">
        <v>91</v>
      </c>
      <c r="B50" s="2">
        <v>45340</v>
      </c>
      <c r="C50" t="s">
        <v>42</v>
      </c>
      <c r="D50" t="s">
        <v>11</v>
      </c>
      <c r="E50" t="s">
        <v>33</v>
      </c>
      <c r="F50" s="3">
        <v>3497</v>
      </c>
      <c r="G50">
        <v>3</v>
      </c>
      <c r="H50" t="s">
        <v>13</v>
      </c>
      <c r="I50" t="s">
        <v>14</v>
      </c>
      <c r="J50" t="str">
        <f>IF(Table1[[#This Row],[Sales Amount]]&gt;2000, "High","Low")</f>
        <v>High</v>
      </c>
      <c r="K50" s="4" t="str">
        <f>_xlfn.IFS(Table1[[#This Row],[Sales Amount]]&lt;1500,"Low",Table1[[#This Row],[Sales Amount]]&lt;3000,"High",Table1[[#This Row],[Sales Amount]]&gt;3000,"Very High")</f>
        <v>Very High</v>
      </c>
    </row>
    <row r="51" spans="1:11" x14ac:dyDescent="0.2">
      <c r="A51" t="s">
        <v>92</v>
      </c>
      <c r="B51" s="2">
        <v>45341</v>
      </c>
      <c r="C51" t="s">
        <v>42</v>
      </c>
      <c r="D51" t="s">
        <v>26</v>
      </c>
      <c r="E51" t="s">
        <v>17</v>
      </c>
      <c r="F51" s="3">
        <v>2611</v>
      </c>
      <c r="G51">
        <v>9</v>
      </c>
      <c r="H51" t="s">
        <v>40</v>
      </c>
      <c r="I51" t="s">
        <v>43</v>
      </c>
      <c r="J51" t="str">
        <f>IF(Table1[[#This Row],[Sales Amount]]&gt;2000, "High","Low")</f>
        <v>High</v>
      </c>
      <c r="K51" s="4" t="str">
        <f>_xlfn.IFS(Table1[[#This Row],[Sales Amount]]&lt;1500,"Low",Table1[[#This Row],[Sales Amount]]&lt;3000,"High",Table1[[#This Row],[Sales Amount]]&gt;3000,"Very High")</f>
        <v>High</v>
      </c>
    </row>
  </sheetData>
  <conditionalFormatting sqref="F1">
    <cfRule type="iconSet" priority="1">
      <iconSet iconSet="3Arrows">
        <cfvo type="percent" val="0"/>
        <cfvo type="percent" val="33"/>
        <cfvo type="percent" val="67"/>
      </iconSet>
    </cfRule>
  </conditionalFormatting>
  <conditionalFormatting sqref="F1:F1048576">
    <cfRule type="dataBar" priority="3">
      <dataBar>
        <cfvo type="min"/>
        <cfvo type="max"/>
        <color rgb="FF008AEF"/>
      </dataBar>
      <extLst>
        <ext xmlns:x14="http://schemas.microsoft.com/office/spreadsheetml/2009/9/main" uri="{B025F937-C7B1-47D3-B67F-A62EFF666E3E}">
          <x14:id>{C9B65369-97D2-42BE-B56F-7CC13DD58948}</x14:id>
        </ext>
      </extLst>
    </cfRule>
    <cfRule type="colorScale" priority="4">
      <colorScale>
        <cfvo type="num" val="&quot;&lt;1500&quot;"/>
        <cfvo type="num" val="&quot;&lt;3000&quot;"/>
        <cfvo type="num" val="&quot;&gt;3000&quot;"/>
        <color rgb="FFF8696B"/>
        <color rgb="FFFFEB84"/>
        <color rgb="FF63BE7B"/>
      </colorScale>
    </cfRule>
  </conditionalFormatting>
  <conditionalFormatting sqref="F2:F51">
    <cfRule type="dataBar" priority="2">
      <dataBar>
        <cfvo type="min"/>
        <cfvo type="max"/>
        <color rgb="FFFF555A"/>
      </dataBar>
      <extLst>
        <ext xmlns:x14="http://schemas.microsoft.com/office/spreadsheetml/2009/9/main" uri="{B025F937-C7B1-47D3-B67F-A62EFF666E3E}">
          <x14:id>{0DE951F8-9DDB-48C9-9F5D-DEA87DDEBA34}</x14:id>
        </ext>
      </extLst>
    </cfRule>
  </conditionalFormatting>
  <conditionalFormatting sqref="J2">
    <cfRule type="iconSet" priority="5">
      <iconSet iconSet="3Arrows">
        <cfvo type="percent" val="0"/>
        <cfvo type="percent" val="33"/>
        <cfvo type="percent" val="67"/>
      </iconSet>
    </cfRule>
  </conditionalFormatting>
  <pageMargins left="0.7" right="0.7" top="0.75" bottom="0.75" header="0.3" footer="0.3"/>
  <headerFooter>
    <oddFooter>&amp;L_x000D_&amp;1#&amp;"Calibri"&amp;10&amp;K000000 Classification: Internal</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C9B65369-97D2-42BE-B56F-7CC13DD58948}">
            <x14:dataBar minLength="0" maxLength="100" gradient="0">
              <x14:cfvo type="autoMin"/>
              <x14:cfvo type="autoMax"/>
              <x14:negativeFillColor rgb="FFFF0000"/>
              <x14:axisColor rgb="FF000000"/>
            </x14:dataBar>
          </x14:cfRule>
          <xm:sqref>F1:F1048576</xm:sqref>
        </x14:conditionalFormatting>
        <x14:conditionalFormatting xmlns:xm="http://schemas.microsoft.com/office/excel/2006/main">
          <x14:cfRule type="dataBar" id="{0DE951F8-9DDB-48C9-9F5D-DEA87DDEBA34}">
            <x14:dataBar minLength="0" maxLength="100" gradient="0">
              <x14:cfvo type="autoMin"/>
              <x14:cfvo type="autoMax"/>
              <x14:negativeFillColor rgb="FFFF0000"/>
              <x14:axisColor rgb="FF000000"/>
            </x14:dataBar>
          </x14:cfRule>
          <xm:sqref>F2:F51</xm:sqref>
        </x14:conditionalFormatting>
        <x14:conditionalFormatting xmlns:xm="http://schemas.microsoft.com/office/excel/2006/main">
          <x14:cfRule type="iconSet" priority="6" id="{C9668A2B-7F21-47A4-BA71-79C4E684768C}">
            <x14:iconSet iconSet="3Arrows" custom="1">
              <x14:cfvo type="percent">
                <xm:f>0</xm:f>
              </x14:cfvo>
              <x14:cfvo type="percent">
                <xm:f>"Low"</xm:f>
              </x14:cfvo>
              <x14:cfvo type="percent">
                <xm:f>"High"</xm:f>
              </x14:cfvo>
              <x14:cfIcon iconSet="NoIcons" iconId="0"/>
              <x14:cfIcon iconSet="3Arrows" iconId="0"/>
              <x14:cfIcon iconSet="3Arrows" iconId="2"/>
            </x14:iconSet>
          </x14:cfRule>
          <xm:sqref>J1:J1048576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4A108-9ACC-4DEB-B037-74B9C2CF8D96}">
  <dimension ref="A1:W81"/>
  <sheetViews>
    <sheetView workbookViewId="0">
      <selection activeCell="A2" sqref="A2"/>
    </sheetView>
  </sheetViews>
  <sheetFormatPr defaultRowHeight="14.25" x14ac:dyDescent="0.2"/>
  <cols>
    <col min="1" max="1" width="20.375" bestFit="1" customWidth="1"/>
    <col min="2" max="3" width="15.75" bestFit="1" customWidth="1"/>
    <col min="4" max="4" width="13.625" bestFit="1" customWidth="1"/>
    <col min="5" max="5" width="20.375" bestFit="1" customWidth="1"/>
    <col min="7" max="7" width="13.625" bestFit="1" customWidth="1"/>
    <col min="8" max="8" width="15.75" bestFit="1" customWidth="1"/>
    <col min="9" max="9" width="20.375" bestFit="1" customWidth="1"/>
    <col min="17" max="17" width="16.5" bestFit="1" customWidth="1"/>
    <col min="18" max="18" width="17.125" bestFit="1" customWidth="1"/>
    <col min="19" max="19" width="7.25" bestFit="1" customWidth="1"/>
    <col min="20" max="20" width="8.375" bestFit="1" customWidth="1"/>
    <col min="21" max="21" width="7.25" bestFit="1" customWidth="1"/>
    <col min="22" max="22" width="7.375" bestFit="1" customWidth="1"/>
    <col min="23" max="23" width="12" bestFit="1" customWidth="1"/>
  </cols>
  <sheetData>
    <row r="1" spans="1:23" x14ac:dyDescent="0.2">
      <c r="A1" t="s">
        <v>103</v>
      </c>
      <c r="B1" t="s">
        <v>108</v>
      </c>
    </row>
    <row r="2" spans="1:23" x14ac:dyDescent="0.2">
      <c r="A2" s="21">
        <v>137494</v>
      </c>
      <c r="B2" s="20">
        <v>251</v>
      </c>
      <c r="E2" s="15" t="s">
        <v>164</v>
      </c>
      <c r="Q2" s="15" t="s">
        <v>163</v>
      </c>
      <c r="R2" s="15" t="s">
        <v>102</v>
      </c>
    </row>
    <row r="3" spans="1:23" x14ac:dyDescent="0.2">
      <c r="E3" s="20">
        <v>50</v>
      </c>
      <c r="Q3" s="15" t="s">
        <v>101</v>
      </c>
      <c r="R3" t="s">
        <v>42</v>
      </c>
      <c r="S3" t="s">
        <v>16</v>
      </c>
      <c r="T3" t="s">
        <v>10</v>
      </c>
      <c r="U3" t="s">
        <v>30</v>
      </c>
      <c r="V3" t="s">
        <v>25</v>
      </c>
      <c r="W3" t="s">
        <v>100</v>
      </c>
    </row>
    <row r="4" spans="1:23" x14ac:dyDescent="0.2">
      <c r="Q4" s="14" t="s">
        <v>40</v>
      </c>
      <c r="R4" s="20">
        <v>2611</v>
      </c>
      <c r="S4" s="20">
        <v>5205</v>
      </c>
      <c r="T4" s="20">
        <v>1736</v>
      </c>
      <c r="U4" s="20"/>
      <c r="V4" s="20">
        <v>6422</v>
      </c>
      <c r="W4" s="20">
        <v>15974</v>
      </c>
    </row>
    <row r="5" spans="1:23" x14ac:dyDescent="0.2">
      <c r="Q5" s="14" t="s">
        <v>28</v>
      </c>
      <c r="R5" s="20"/>
      <c r="S5" s="20"/>
      <c r="T5" s="20">
        <v>6320</v>
      </c>
      <c r="U5" s="20"/>
      <c r="V5" s="20"/>
      <c r="W5" s="20">
        <v>6320</v>
      </c>
    </row>
    <row r="6" spans="1:23" x14ac:dyDescent="0.2">
      <c r="Q6" s="14" t="s">
        <v>13</v>
      </c>
      <c r="R6" s="20">
        <v>3497</v>
      </c>
      <c r="S6" s="20">
        <v>4548</v>
      </c>
      <c r="T6" s="20">
        <v>2775</v>
      </c>
      <c r="U6" s="20">
        <v>3681</v>
      </c>
      <c r="V6" s="20"/>
      <c r="W6" s="20">
        <v>14501</v>
      </c>
    </row>
    <row r="7" spans="1:23" x14ac:dyDescent="0.2">
      <c r="A7" s="15" t="s">
        <v>101</v>
      </c>
      <c r="B7" t="s">
        <v>103</v>
      </c>
      <c r="D7" s="15" t="s">
        <v>101</v>
      </c>
      <c r="E7" t="s">
        <v>163</v>
      </c>
      <c r="G7" s="15" t="s">
        <v>101</v>
      </c>
      <c r="H7" t="s">
        <v>108</v>
      </c>
      <c r="I7" t="s">
        <v>103</v>
      </c>
      <c r="Q7" s="14" t="s">
        <v>38</v>
      </c>
      <c r="R7" s="20">
        <v>3843</v>
      </c>
      <c r="S7" s="20"/>
      <c r="T7" s="20"/>
      <c r="U7" s="20">
        <v>2098</v>
      </c>
      <c r="V7" s="20">
        <v>4596</v>
      </c>
      <c r="W7" s="20">
        <v>10537</v>
      </c>
    </row>
    <row r="8" spans="1:23" x14ac:dyDescent="0.2">
      <c r="A8" s="14" t="s">
        <v>43</v>
      </c>
      <c r="B8" s="20">
        <v>47541</v>
      </c>
      <c r="D8" s="14" t="s">
        <v>40</v>
      </c>
      <c r="E8" s="20">
        <v>15974</v>
      </c>
      <c r="G8" s="14" t="s">
        <v>43</v>
      </c>
      <c r="H8" s="20">
        <v>79</v>
      </c>
      <c r="I8" s="20">
        <v>47541</v>
      </c>
      <c r="Q8" s="14" t="s">
        <v>76</v>
      </c>
      <c r="R8" s="20">
        <v>3372</v>
      </c>
      <c r="S8" s="20"/>
      <c r="T8" s="20"/>
      <c r="U8" s="20">
        <v>302</v>
      </c>
      <c r="V8" s="20"/>
      <c r="W8" s="20">
        <v>3674</v>
      </c>
    </row>
    <row r="9" spans="1:23" x14ac:dyDescent="0.2">
      <c r="A9" s="14" t="s">
        <v>23</v>
      </c>
      <c r="B9" s="20">
        <v>27798</v>
      </c>
      <c r="D9" s="14" t="s">
        <v>28</v>
      </c>
      <c r="E9" s="20">
        <v>6320</v>
      </c>
      <c r="G9" s="19" t="s">
        <v>42</v>
      </c>
      <c r="H9" s="20">
        <v>10</v>
      </c>
      <c r="I9" s="20">
        <v>6454</v>
      </c>
      <c r="Q9" s="14" t="s">
        <v>64</v>
      </c>
      <c r="R9" s="20"/>
      <c r="S9" s="20">
        <v>2030</v>
      </c>
      <c r="T9" s="20"/>
      <c r="U9" s="20">
        <v>6457</v>
      </c>
      <c r="V9" s="20"/>
      <c r="W9" s="20">
        <v>8487</v>
      </c>
    </row>
    <row r="10" spans="1:23" x14ac:dyDescent="0.2">
      <c r="A10" s="14" t="s">
        <v>19</v>
      </c>
      <c r="B10" s="20">
        <v>32823</v>
      </c>
      <c r="D10" s="14" t="s">
        <v>13</v>
      </c>
      <c r="E10" s="20">
        <v>14501</v>
      </c>
      <c r="G10" s="19" t="s">
        <v>16</v>
      </c>
      <c r="H10" s="20">
        <v>9</v>
      </c>
      <c r="I10" s="20">
        <v>5061</v>
      </c>
      <c r="Q10" s="14" t="s">
        <v>52</v>
      </c>
      <c r="R10" s="20"/>
      <c r="S10" s="20"/>
      <c r="T10" s="20">
        <v>1391</v>
      </c>
      <c r="U10" s="20"/>
      <c r="V10" s="20"/>
      <c r="W10" s="20">
        <v>1391</v>
      </c>
    </row>
    <row r="11" spans="1:23" x14ac:dyDescent="0.2">
      <c r="A11" s="14" t="s">
        <v>14</v>
      </c>
      <c r="B11" s="20">
        <v>29332</v>
      </c>
      <c r="D11" s="14" t="s">
        <v>38</v>
      </c>
      <c r="E11" s="20">
        <v>10537</v>
      </c>
      <c r="G11" s="19" t="s">
        <v>10</v>
      </c>
      <c r="H11" s="20">
        <v>15</v>
      </c>
      <c r="I11" s="20">
        <v>11160</v>
      </c>
      <c r="Q11" s="14" t="s">
        <v>50</v>
      </c>
      <c r="R11" s="20"/>
      <c r="S11" s="20"/>
      <c r="T11" s="20">
        <v>4759</v>
      </c>
      <c r="U11" s="20"/>
      <c r="V11" s="20">
        <v>3574</v>
      </c>
      <c r="W11" s="20">
        <v>8333</v>
      </c>
    </row>
    <row r="12" spans="1:23" x14ac:dyDescent="0.2">
      <c r="A12" s="14" t="s">
        <v>100</v>
      </c>
      <c r="B12" s="20">
        <v>137494</v>
      </c>
      <c r="D12" s="14" t="s">
        <v>76</v>
      </c>
      <c r="E12" s="20">
        <v>3674</v>
      </c>
      <c r="G12" s="19" t="s">
        <v>30</v>
      </c>
      <c r="H12" s="20">
        <v>21</v>
      </c>
      <c r="I12" s="20">
        <v>10262</v>
      </c>
      <c r="Q12" s="14" t="s">
        <v>36</v>
      </c>
      <c r="R12" s="20"/>
      <c r="S12" s="20"/>
      <c r="T12" s="20"/>
      <c r="U12" s="20">
        <v>1471</v>
      </c>
      <c r="V12" s="20"/>
      <c r="W12" s="20">
        <v>1471</v>
      </c>
    </row>
    <row r="13" spans="1:23" x14ac:dyDescent="0.2">
      <c r="D13" s="14" t="s">
        <v>64</v>
      </c>
      <c r="E13" s="20">
        <v>8487</v>
      </c>
      <c r="G13" s="19" t="s">
        <v>25</v>
      </c>
      <c r="H13" s="20">
        <v>24</v>
      </c>
      <c r="I13" s="20">
        <v>14604</v>
      </c>
      <c r="Q13" s="14" t="s">
        <v>59</v>
      </c>
      <c r="R13" s="20"/>
      <c r="S13" s="20">
        <v>3031</v>
      </c>
      <c r="T13" s="20"/>
      <c r="U13" s="20">
        <v>3099</v>
      </c>
      <c r="V13" s="20"/>
      <c r="W13" s="20">
        <v>6130</v>
      </c>
    </row>
    <row r="14" spans="1:23" x14ac:dyDescent="0.2">
      <c r="A14" s="15" t="s">
        <v>101</v>
      </c>
      <c r="B14" t="s">
        <v>103</v>
      </c>
      <c r="D14" s="14" t="s">
        <v>52</v>
      </c>
      <c r="E14" s="20">
        <v>1391</v>
      </c>
      <c r="G14" s="14" t="s">
        <v>23</v>
      </c>
      <c r="H14" s="20">
        <v>45</v>
      </c>
      <c r="I14" s="20">
        <v>27798</v>
      </c>
      <c r="Q14" s="14" t="s">
        <v>67</v>
      </c>
      <c r="R14" s="20"/>
      <c r="S14" s="20">
        <v>4837</v>
      </c>
      <c r="T14" s="20"/>
      <c r="U14" s="20"/>
      <c r="V14" s="20"/>
      <c r="W14" s="20">
        <v>4837</v>
      </c>
    </row>
    <row r="15" spans="1:23" x14ac:dyDescent="0.2">
      <c r="A15" s="14" t="s">
        <v>17</v>
      </c>
      <c r="B15" s="20">
        <v>31897</v>
      </c>
      <c r="D15" s="14" t="s">
        <v>50</v>
      </c>
      <c r="E15" s="20">
        <v>8333</v>
      </c>
      <c r="G15" s="19" t="s">
        <v>42</v>
      </c>
      <c r="H15" s="20">
        <v>6</v>
      </c>
      <c r="I15" s="20">
        <v>3372</v>
      </c>
      <c r="Q15" s="14" t="s">
        <v>22</v>
      </c>
      <c r="R15" s="20"/>
      <c r="S15" s="20">
        <v>4679</v>
      </c>
      <c r="T15" s="20">
        <v>1607</v>
      </c>
      <c r="U15" s="20">
        <v>3404</v>
      </c>
      <c r="V15" s="20"/>
      <c r="W15" s="20">
        <v>9690</v>
      </c>
    </row>
    <row r="16" spans="1:23" x14ac:dyDescent="0.2">
      <c r="A16" s="14" t="s">
        <v>12</v>
      </c>
      <c r="B16" s="20">
        <v>35826</v>
      </c>
      <c r="D16" s="14" t="s">
        <v>36</v>
      </c>
      <c r="E16" s="20">
        <v>1471</v>
      </c>
      <c r="G16" s="19" t="s">
        <v>16</v>
      </c>
      <c r="H16" s="20">
        <v>12</v>
      </c>
      <c r="I16" s="20">
        <v>5977</v>
      </c>
      <c r="Q16" s="14" t="s">
        <v>73</v>
      </c>
      <c r="R16" s="20"/>
      <c r="S16" s="20"/>
      <c r="T16" s="20">
        <v>1833</v>
      </c>
      <c r="U16" s="20"/>
      <c r="V16" s="20"/>
      <c r="W16" s="20">
        <v>1833</v>
      </c>
    </row>
    <row r="17" spans="1:23" x14ac:dyDescent="0.2">
      <c r="A17" s="14" t="s">
        <v>21</v>
      </c>
      <c r="B17" s="20">
        <v>26091</v>
      </c>
      <c r="D17" s="14" t="s">
        <v>59</v>
      </c>
      <c r="E17" s="20">
        <v>6130</v>
      </c>
      <c r="G17" s="19" t="s">
        <v>10</v>
      </c>
      <c r="H17" s="20">
        <v>13</v>
      </c>
      <c r="I17" s="20">
        <v>2642</v>
      </c>
      <c r="Q17" s="14" t="s">
        <v>34</v>
      </c>
      <c r="R17" s="20"/>
      <c r="S17" s="20"/>
      <c r="T17" s="20">
        <v>7659</v>
      </c>
      <c r="U17" s="20">
        <v>8234</v>
      </c>
      <c r="V17" s="20"/>
      <c r="W17" s="20">
        <v>15893</v>
      </c>
    </row>
    <row r="18" spans="1:23" x14ac:dyDescent="0.2">
      <c r="A18" s="14" t="s">
        <v>33</v>
      </c>
      <c r="B18" s="20">
        <v>39837</v>
      </c>
      <c r="D18" s="14" t="s">
        <v>67</v>
      </c>
      <c r="E18" s="20">
        <v>4837</v>
      </c>
      <c r="G18" s="19" t="s">
        <v>30</v>
      </c>
      <c r="H18" s="20">
        <v>10</v>
      </c>
      <c r="I18" s="20">
        <v>8536</v>
      </c>
      <c r="Q18" s="14" t="s">
        <v>55</v>
      </c>
      <c r="R18" s="20">
        <v>1247</v>
      </c>
      <c r="S18" s="20"/>
      <c r="T18" s="20"/>
      <c r="U18" s="20"/>
      <c r="V18" s="20">
        <v>10473</v>
      </c>
      <c r="W18" s="20">
        <v>11720</v>
      </c>
    </row>
    <row r="19" spans="1:23" x14ac:dyDescent="0.2">
      <c r="A19" s="14" t="s">
        <v>107</v>
      </c>
      <c r="B19" s="20">
        <v>3843</v>
      </c>
      <c r="D19" s="14" t="s">
        <v>22</v>
      </c>
      <c r="E19" s="20">
        <v>9690</v>
      </c>
      <c r="G19" s="19" t="s">
        <v>25</v>
      </c>
      <c r="H19" s="20">
        <v>4</v>
      </c>
      <c r="I19" s="20">
        <v>7271</v>
      </c>
      <c r="Q19" s="14" t="s">
        <v>18</v>
      </c>
      <c r="R19" s="20"/>
      <c r="S19" s="20">
        <v>1382</v>
      </c>
      <c r="T19" s="20"/>
      <c r="U19" s="20"/>
      <c r="V19" s="20">
        <v>4844</v>
      </c>
      <c r="W19" s="20">
        <v>6226</v>
      </c>
    </row>
    <row r="20" spans="1:23" x14ac:dyDescent="0.2">
      <c r="A20" s="14" t="s">
        <v>100</v>
      </c>
      <c r="B20" s="20">
        <v>137494</v>
      </c>
      <c r="D20" s="14" t="s">
        <v>73</v>
      </c>
      <c r="E20" s="20">
        <v>1833</v>
      </c>
      <c r="G20" s="14" t="s">
        <v>19</v>
      </c>
      <c r="H20" s="20">
        <v>62</v>
      </c>
      <c r="I20" s="20">
        <v>32823</v>
      </c>
      <c r="Q20" s="14" t="s">
        <v>61</v>
      </c>
      <c r="R20" s="20"/>
      <c r="S20" s="20"/>
      <c r="T20" s="20">
        <v>3252</v>
      </c>
      <c r="U20" s="20">
        <v>4318</v>
      </c>
      <c r="V20" s="20">
        <v>954</v>
      </c>
      <c r="W20" s="20">
        <v>8524</v>
      </c>
    </row>
    <row r="21" spans="1:23" x14ac:dyDescent="0.2">
      <c r="D21" s="14" t="s">
        <v>34</v>
      </c>
      <c r="E21" s="20">
        <v>15893</v>
      </c>
      <c r="G21" s="19" t="s">
        <v>16</v>
      </c>
      <c r="H21" s="20">
        <v>17</v>
      </c>
      <c r="I21" s="20">
        <v>10198</v>
      </c>
      <c r="Q21" s="14" t="s">
        <v>48</v>
      </c>
      <c r="R21" s="20"/>
      <c r="S21" s="20"/>
      <c r="T21" s="20"/>
      <c r="U21" s="20">
        <v>1953</v>
      </c>
      <c r="V21" s="20"/>
      <c r="W21" s="20">
        <v>1953</v>
      </c>
    </row>
    <row r="22" spans="1:23" x14ac:dyDescent="0.2">
      <c r="A22" s="15" t="s">
        <v>101</v>
      </c>
      <c r="B22" t="s">
        <v>103</v>
      </c>
      <c r="D22" s="14" t="s">
        <v>55</v>
      </c>
      <c r="E22" s="20">
        <v>11720</v>
      </c>
      <c r="G22" s="19" t="s">
        <v>10</v>
      </c>
      <c r="H22" s="20">
        <v>20</v>
      </c>
      <c r="I22" s="20">
        <v>8506</v>
      </c>
      <c r="Q22" s="14" t="s">
        <v>100</v>
      </c>
      <c r="R22" s="20">
        <v>14570</v>
      </c>
      <c r="S22" s="20">
        <v>25712</v>
      </c>
      <c r="T22" s="20">
        <v>31332</v>
      </c>
      <c r="U22" s="20">
        <v>35017</v>
      </c>
      <c r="V22" s="20">
        <v>30863</v>
      </c>
      <c r="W22" s="20">
        <v>137494</v>
      </c>
    </row>
    <row r="23" spans="1:23" x14ac:dyDescent="0.2">
      <c r="A23" s="14" t="s">
        <v>26</v>
      </c>
      <c r="B23" s="20">
        <v>48260</v>
      </c>
      <c r="D23" s="14" t="s">
        <v>18</v>
      </c>
      <c r="E23" s="20">
        <v>6226</v>
      </c>
      <c r="G23" s="19" t="s">
        <v>30</v>
      </c>
      <c r="H23" s="20">
        <v>12</v>
      </c>
      <c r="I23" s="20">
        <v>8676</v>
      </c>
    </row>
    <row r="24" spans="1:23" x14ac:dyDescent="0.2">
      <c r="A24" s="14" t="s">
        <v>11</v>
      </c>
      <c r="B24" s="20">
        <v>89234</v>
      </c>
      <c r="D24" s="14" t="s">
        <v>61</v>
      </c>
      <c r="E24" s="20">
        <v>8524</v>
      </c>
      <c r="G24" s="19" t="s">
        <v>25</v>
      </c>
      <c r="H24" s="20">
        <v>13</v>
      </c>
      <c r="I24" s="20">
        <v>5443</v>
      </c>
    </row>
    <row r="25" spans="1:23" x14ac:dyDescent="0.2">
      <c r="A25" s="14" t="s">
        <v>100</v>
      </c>
      <c r="B25" s="20">
        <v>137494</v>
      </c>
      <c r="D25" s="14" t="s">
        <v>48</v>
      </c>
      <c r="E25" s="20">
        <v>1953</v>
      </c>
      <c r="G25" s="14" t="s">
        <v>14</v>
      </c>
      <c r="H25" s="20">
        <v>65</v>
      </c>
      <c r="I25" s="20">
        <v>29332</v>
      </c>
    </row>
    <row r="26" spans="1:23" x14ac:dyDescent="0.2">
      <c r="D26" s="14" t="s">
        <v>100</v>
      </c>
      <c r="E26" s="20">
        <v>137494</v>
      </c>
      <c r="G26" s="19" t="s">
        <v>42</v>
      </c>
      <c r="H26" s="20">
        <v>11</v>
      </c>
      <c r="I26" s="20">
        <v>4744</v>
      </c>
    </row>
    <row r="27" spans="1:23" x14ac:dyDescent="0.2">
      <c r="A27" s="15" t="s">
        <v>101</v>
      </c>
      <c r="B27" t="s">
        <v>103</v>
      </c>
      <c r="G27" s="19" t="s">
        <v>16</v>
      </c>
      <c r="H27" s="20">
        <v>9</v>
      </c>
      <c r="I27" s="20">
        <v>4476</v>
      </c>
    </row>
    <row r="28" spans="1:23" x14ac:dyDescent="0.2">
      <c r="A28" s="14" t="s">
        <v>42</v>
      </c>
      <c r="B28" s="20">
        <v>14570</v>
      </c>
      <c r="D28" s="15" t="s">
        <v>101</v>
      </c>
      <c r="E28" t="s">
        <v>103</v>
      </c>
      <c r="G28" s="19" t="s">
        <v>10</v>
      </c>
      <c r="H28" s="20">
        <v>13</v>
      </c>
      <c r="I28" s="20">
        <v>9024</v>
      </c>
    </row>
    <row r="29" spans="1:23" x14ac:dyDescent="0.2">
      <c r="A29" s="14" t="s">
        <v>16</v>
      </c>
      <c r="B29" s="20">
        <v>25712</v>
      </c>
      <c r="D29" s="14" t="s">
        <v>109</v>
      </c>
      <c r="E29" s="20">
        <v>86841</v>
      </c>
      <c r="G29" s="19" t="s">
        <v>30</v>
      </c>
      <c r="H29" s="20">
        <v>23</v>
      </c>
      <c r="I29" s="20">
        <v>7543</v>
      </c>
    </row>
    <row r="30" spans="1:23" x14ac:dyDescent="0.2">
      <c r="A30" s="14" t="s">
        <v>10</v>
      </c>
      <c r="B30" s="20">
        <v>31332</v>
      </c>
      <c r="D30" s="19" t="s">
        <v>111</v>
      </c>
      <c r="E30" s="20">
        <v>2775</v>
      </c>
      <c r="G30" s="19" t="s">
        <v>25</v>
      </c>
      <c r="H30" s="20">
        <v>9</v>
      </c>
      <c r="I30" s="20">
        <v>3545</v>
      </c>
    </row>
    <row r="31" spans="1:23" x14ac:dyDescent="0.2">
      <c r="A31" s="14" t="s">
        <v>30</v>
      </c>
      <c r="B31" s="20">
        <v>35017</v>
      </c>
      <c r="D31" s="19" t="s">
        <v>112</v>
      </c>
      <c r="E31" s="20">
        <v>1382</v>
      </c>
      <c r="G31" s="14" t="s">
        <v>100</v>
      </c>
      <c r="H31" s="20">
        <v>251</v>
      </c>
      <c r="I31" s="20">
        <v>137494</v>
      </c>
    </row>
    <row r="32" spans="1:23" x14ac:dyDescent="0.2">
      <c r="A32" s="14" t="s">
        <v>25</v>
      </c>
      <c r="B32" s="20">
        <v>30863</v>
      </c>
      <c r="D32" s="19" t="s">
        <v>113</v>
      </c>
      <c r="E32" s="20">
        <v>809</v>
      </c>
    </row>
    <row r="33" spans="1:5" x14ac:dyDescent="0.2">
      <c r="A33" s="14" t="s">
        <v>100</v>
      </c>
      <c r="B33" s="20">
        <v>137494</v>
      </c>
      <c r="D33" s="19" t="s">
        <v>114</v>
      </c>
      <c r="E33" s="20">
        <v>4844</v>
      </c>
    </row>
    <row r="34" spans="1:5" x14ac:dyDescent="0.2">
      <c r="D34" s="19" t="s">
        <v>115</v>
      </c>
      <c r="E34" s="20">
        <v>4513</v>
      </c>
    </row>
    <row r="35" spans="1:5" x14ac:dyDescent="0.2">
      <c r="D35" s="19" t="s">
        <v>116</v>
      </c>
      <c r="E35" s="20">
        <v>0</v>
      </c>
    </row>
    <row r="36" spans="1:5" x14ac:dyDescent="0.2">
      <c r="D36" s="19" t="s">
        <v>117</v>
      </c>
      <c r="E36" s="20">
        <v>4879</v>
      </c>
    </row>
    <row r="37" spans="1:5" x14ac:dyDescent="0.2">
      <c r="D37" s="19" t="s">
        <v>118</v>
      </c>
      <c r="E37" s="20">
        <v>763</v>
      </c>
    </row>
    <row r="38" spans="1:5" x14ac:dyDescent="0.2">
      <c r="D38" s="19" t="s">
        <v>119</v>
      </c>
      <c r="E38" s="20">
        <v>2098</v>
      </c>
    </row>
    <row r="39" spans="1:5" x14ac:dyDescent="0.2">
      <c r="D39" s="19" t="s">
        <v>120</v>
      </c>
      <c r="E39" s="20">
        <v>3545</v>
      </c>
    </row>
    <row r="40" spans="1:5" x14ac:dyDescent="0.2">
      <c r="D40" s="19" t="s">
        <v>121</v>
      </c>
      <c r="E40" s="20">
        <v>3843</v>
      </c>
    </row>
    <row r="41" spans="1:5" x14ac:dyDescent="0.2">
      <c r="D41" s="19" t="s">
        <v>122</v>
      </c>
      <c r="E41" s="20">
        <v>1595</v>
      </c>
    </row>
    <row r="42" spans="1:5" x14ac:dyDescent="0.2">
      <c r="D42" s="19" t="s">
        <v>123</v>
      </c>
      <c r="E42" s="20">
        <v>3404</v>
      </c>
    </row>
    <row r="43" spans="1:5" x14ac:dyDescent="0.2">
      <c r="D43" s="19" t="s">
        <v>124</v>
      </c>
      <c r="E43" s="20">
        <v>3863</v>
      </c>
    </row>
    <row r="44" spans="1:5" x14ac:dyDescent="0.2">
      <c r="D44" s="19" t="s">
        <v>125</v>
      </c>
      <c r="E44" s="20">
        <v>1953</v>
      </c>
    </row>
    <row r="45" spans="1:5" x14ac:dyDescent="0.2">
      <c r="D45" s="19" t="s">
        <v>126</v>
      </c>
      <c r="E45" s="20">
        <v>4759</v>
      </c>
    </row>
    <row r="46" spans="1:5" x14ac:dyDescent="0.2">
      <c r="D46" s="19" t="s">
        <v>127</v>
      </c>
      <c r="E46" s="20">
        <v>1391</v>
      </c>
    </row>
    <row r="47" spans="1:5" x14ac:dyDescent="0.2">
      <c r="D47" s="19" t="s">
        <v>128</v>
      </c>
      <c r="E47" s="20">
        <v>3681</v>
      </c>
    </row>
    <row r="48" spans="1:5" x14ac:dyDescent="0.2">
      <c r="D48" s="19" t="s">
        <v>129</v>
      </c>
      <c r="E48" s="20">
        <v>3557</v>
      </c>
    </row>
    <row r="49" spans="4:5" x14ac:dyDescent="0.2">
      <c r="D49" s="19" t="s">
        <v>130</v>
      </c>
      <c r="E49" s="20">
        <v>1736</v>
      </c>
    </row>
    <row r="50" spans="4:5" x14ac:dyDescent="0.2">
      <c r="D50" s="19" t="s">
        <v>131</v>
      </c>
      <c r="E50" s="20">
        <v>3796</v>
      </c>
    </row>
    <row r="51" spans="4:5" x14ac:dyDescent="0.2">
      <c r="D51" s="19" t="s">
        <v>132</v>
      </c>
      <c r="E51" s="20">
        <v>3099</v>
      </c>
    </row>
    <row r="52" spans="4:5" x14ac:dyDescent="0.2">
      <c r="D52" s="19" t="s">
        <v>133</v>
      </c>
      <c r="E52" s="20">
        <v>3252</v>
      </c>
    </row>
    <row r="53" spans="4:5" x14ac:dyDescent="0.2">
      <c r="D53" s="19" t="s">
        <v>134</v>
      </c>
      <c r="E53" s="20">
        <v>798</v>
      </c>
    </row>
    <row r="54" spans="4:5" x14ac:dyDescent="0.2">
      <c r="D54" s="19" t="s">
        <v>135</v>
      </c>
      <c r="E54" s="20">
        <v>2260</v>
      </c>
    </row>
    <row r="55" spans="4:5" x14ac:dyDescent="0.2">
      <c r="D55" s="19" t="s">
        <v>136</v>
      </c>
      <c r="E55" s="20">
        <v>4197</v>
      </c>
    </row>
    <row r="56" spans="4:5" x14ac:dyDescent="0.2">
      <c r="D56" s="19" t="s">
        <v>137</v>
      </c>
      <c r="E56" s="20">
        <v>4837</v>
      </c>
    </row>
    <row r="57" spans="4:5" x14ac:dyDescent="0.2">
      <c r="D57" s="19" t="s">
        <v>138</v>
      </c>
      <c r="E57" s="20">
        <v>954</v>
      </c>
    </row>
    <row r="58" spans="4:5" x14ac:dyDescent="0.2">
      <c r="D58" s="19" t="s">
        <v>139</v>
      </c>
      <c r="E58" s="20">
        <v>3574</v>
      </c>
    </row>
    <row r="59" spans="4:5" x14ac:dyDescent="0.2">
      <c r="D59" s="19" t="s">
        <v>140</v>
      </c>
      <c r="E59" s="20">
        <v>1807</v>
      </c>
    </row>
    <row r="60" spans="4:5" x14ac:dyDescent="0.2">
      <c r="D60" s="19" t="s">
        <v>141</v>
      </c>
      <c r="E60" s="20">
        <v>2877</v>
      </c>
    </row>
    <row r="61" spans="4:5" x14ac:dyDescent="0.2">
      <c r="D61" s="14" t="s">
        <v>110</v>
      </c>
      <c r="E61" s="20">
        <v>50653</v>
      </c>
    </row>
    <row r="62" spans="4:5" x14ac:dyDescent="0.2">
      <c r="D62" s="19" t="s">
        <v>142</v>
      </c>
      <c r="E62" s="20">
        <v>1833</v>
      </c>
    </row>
    <row r="63" spans="4:5" x14ac:dyDescent="0.2">
      <c r="D63" s="19" t="s">
        <v>143</v>
      </c>
      <c r="E63" s="20">
        <v>3610</v>
      </c>
    </row>
    <row r="64" spans="4:5" x14ac:dyDescent="0.2">
      <c r="D64" s="19" t="s">
        <v>144</v>
      </c>
      <c r="E64" s="20">
        <v>302</v>
      </c>
    </row>
    <row r="65" spans="4:5" x14ac:dyDescent="0.2">
      <c r="D65" s="19" t="s">
        <v>145</v>
      </c>
      <c r="E65" s="20">
        <v>3355</v>
      </c>
    </row>
    <row r="66" spans="4:5" x14ac:dyDescent="0.2">
      <c r="D66" s="19" t="s">
        <v>146</v>
      </c>
      <c r="E66" s="20">
        <v>4318</v>
      </c>
    </row>
    <row r="67" spans="4:5" x14ac:dyDescent="0.2">
      <c r="D67" s="19" t="s">
        <v>147</v>
      </c>
      <c r="E67" s="20">
        <v>4596</v>
      </c>
    </row>
    <row r="68" spans="4:5" x14ac:dyDescent="0.2">
      <c r="D68" s="19" t="s">
        <v>148</v>
      </c>
      <c r="E68" s="20">
        <v>866</v>
      </c>
    </row>
    <row r="69" spans="4:5" x14ac:dyDescent="0.2">
      <c r="D69" s="19" t="s">
        <v>149</v>
      </c>
      <c r="E69" s="20">
        <v>4489</v>
      </c>
    </row>
    <row r="70" spans="4:5" x14ac:dyDescent="0.2">
      <c r="D70" s="19" t="s">
        <v>150</v>
      </c>
      <c r="E70" s="20">
        <v>2427</v>
      </c>
    </row>
    <row r="71" spans="4:5" x14ac:dyDescent="0.2">
      <c r="D71" s="19" t="s">
        <v>151</v>
      </c>
      <c r="E71" s="20">
        <v>3031</v>
      </c>
    </row>
    <row r="72" spans="4:5" x14ac:dyDescent="0.2">
      <c r="D72" s="19" t="s">
        <v>152</v>
      </c>
      <c r="E72" s="20">
        <v>297</v>
      </c>
    </row>
    <row r="73" spans="4:5" x14ac:dyDescent="0.2">
      <c r="D73" s="19" t="s">
        <v>153</v>
      </c>
      <c r="E73" s="20">
        <v>2030</v>
      </c>
    </row>
    <row r="74" spans="4:5" x14ac:dyDescent="0.2">
      <c r="D74" s="19" t="s">
        <v>154</v>
      </c>
      <c r="E74" s="20">
        <v>3682</v>
      </c>
    </row>
    <row r="75" spans="4:5" x14ac:dyDescent="0.2">
      <c r="D75" s="19" t="s">
        <v>155</v>
      </c>
      <c r="E75" s="20">
        <v>708</v>
      </c>
    </row>
    <row r="76" spans="4:5" x14ac:dyDescent="0.2">
      <c r="D76" s="19" t="s">
        <v>156</v>
      </c>
      <c r="E76" s="20">
        <v>3372</v>
      </c>
    </row>
    <row r="77" spans="4:5" x14ac:dyDescent="0.2">
      <c r="D77" s="19" t="s">
        <v>157</v>
      </c>
      <c r="E77" s="20">
        <v>1247</v>
      </c>
    </row>
    <row r="78" spans="4:5" x14ac:dyDescent="0.2">
      <c r="D78" s="19" t="s">
        <v>158</v>
      </c>
      <c r="E78" s="20">
        <v>4382</v>
      </c>
    </row>
    <row r="79" spans="4:5" x14ac:dyDescent="0.2">
      <c r="D79" s="19" t="s">
        <v>159</v>
      </c>
      <c r="E79" s="20">
        <v>3497</v>
      </c>
    </row>
    <row r="80" spans="4:5" x14ac:dyDescent="0.2">
      <c r="D80" s="19" t="s">
        <v>160</v>
      </c>
      <c r="E80" s="20">
        <v>2611</v>
      </c>
    </row>
    <row r="81" spans="4:5" x14ac:dyDescent="0.2">
      <c r="D81" s="14" t="s">
        <v>100</v>
      </c>
      <c r="E81" s="20">
        <v>137494</v>
      </c>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375D6-5448-47FC-9113-03FE519E7E1A}">
  <dimension ref="A1:Q52"/>
  <sheetViews>
    <sheetView workbookViewId="0">
      <pane ySplit="1" topLeftCell="A2" activePane="bottomLeft" state="frozen"/>
      <selection pane="bottomLeft" activeCell="D14" sqref="D14"/>
    </sheetView>
  </sheetViews>
  <sheetFormatPr defaultRowHeight="14.25" x14ac:dyDescent="0.2"/>
  <cols>
    <col min="1" max="1" width="10.625" customWidth="1"/>
    <col min="2" max="2" width="17.625" customWidth="1"/>
    <col min="3" max="3" width="10" customWidth="1"/>
    <col min="4" max="4" width="11.25" customWidth="1"/>
    <col min="5" max="5" width="9.375" customWidth="1"/>
    <col min="6" max="6" width="15.375" customWidth="1"/>
    <col min="7" max="7" width="10.75" customWidth="1"/>
    <col min="8" max="8" width="17.75" customWidth="1"/>
    <col min="9" max="9" width="14.25" customWidth="1"/>
    <col min="13" max="13" width="20.25" customWidth="1"/>
    <col min="14" max="14" width="16.75" customWidth="1"/>
    <col min="15" max="15" width="7" customWidth="1"/>
    <col min="16" max="16" width="7.875" customWidth="1"/>
    <col min="17" max="17" width="8.25" customWidth="1"/>
    <col min="18" max="18" width="13.875" customWidth="1"/>
    <col min="19" max="19" width="10.375" customWidth="1"/>
    <col min="20" max="20" width="12.5" customWidth="1"/>
    <col min="21" max="21" width="11.25" customWidth="1"/>
    <col min="22" max="22" width="10.875" bestFit="1" customWidth="1"/>
    <col min="23" max="23" width="10" bestFit="1" customWidth="1"/>
    <col min="24" max="24" width="10.875" bestFit="1" customWidth="1"/>
    <col min="25" max="31" width="10" bestFit="1" customWidth="1"/>
    <col min="32" max="32" width="9.875" bestFit="1" customWidth="1"/>
    <col min="33" max="62" width="4.375" bestFit="1" customWidth="1"/>
    <col min="63" max="63" width="3.75" bestFit="1" customWidth="1"/>
    <col min="64" max="64" width="9.875" bestFit="1" customWidth="1"/>
  </cols>
  <sheetData>
    <row r="1" spans="1:17" s="18" customFormat="1" ht="42.75" customHeight="1" x14ac:dyDescent="0.2">
      <c r="A1" s="11" t="s">
        <v>0</v>
      </c>
      <c r="B1" s="11" t="s">
        <v>1</v>
      </c>
      <c r="C1" s="11" t="s">
        <v>2</v>
      </c>
      <c r="D1" s="11" t="s">
        <v>3</v>
      </c>
      <c r="E1" s="11" t="s">
        <v>4</v>
      </c>
      <c r="F1" s="11" t="s">
        <v>5</v>
      </c>
      <c r="G1" s="11" t="s">
        <v>6</v>
      </c>
      <c r="H1" s="11" t="s">
        <v>7</v>
      </c>
      <c r="I1" s="11" t="s">
        <v>8</v>
      </c>
    </row>
    <row r="2" spans="1:17" x14ac:dyDescent="0.2">
      <c r="A2" t="s">
        <v>9</v>
      </c>
      <c r="B2" s="2">
        <v>45292</v>
      </c>
      <c r="C2" t="s">
        <v>10</v>
      </c>
      <c r="D2" t="s">
        <v>11</v>
      </c>
      <c r="E2" t="s">
        <v>12</v>
      </c>
      <c r="F2">
        <v>2775</v>
      </c>
      <c r="G2">
        <v>3</v>
      </c>
      <c r="H2" t="s">
        <v>13</v>
      </c>
      <c r="I2" t="s">
        <v>14</v>
      </c>
    </row>
    <row r="3" spans="1:17" x14ac:dyDescent="0.2">
      <c r="A3" t="s">
        <v>15</v>
      </c>
      <c r="B3" s="2">
        <v>45293</v>
      </c>
      <c r="C3" t="s">
        <v>16</v>
      </c>
      <c r="D3" t="s">
        <v>11</v>
      </c>
      <c r="E3" t="s">
        <v>17</v>
      </c>
      <c r="F3">
        <v>1382</v>
      </c>
      <c r="G3">
        <v>4</v>
      </c>
      <c r="H3" t="s">
        <v>18</v>
      </c>
      <c r="I3" t="s">
        <v>19</v>
      </c>
      <c r="Q3" s="4"/>
    </row>
    <row r="4" spans="1:17" x14ac:dyDescent="0.2">
      <c r="A4" t="s">
        <v>20</v>
      </c>
      <c r="B4" s="2">
        <v>45294</v>
      </c>
      <c r="C4" t="s">
        <v>10</v>
      </c>
      <c r="D4" t="s">
        <v>11</v>
      </c>
      <c r="E4" t="s">
        <v>21</v>
      </c>
      <c r="F4">
        <v>809</v>
      </c>
      <c r="G4">
        <v>4</v>
      </c>
      <c r="H4" t="s">
        <v>22</v>
      </c>
      <c r="I4" t="s">
        <v>23</v>
      </c>
    </row>
    <row r="5" spans="1:17" x14ac:dyDescent="0.2">
      <c r="A5" t="s">
        <v>24</v>
      </c>
      <c r="B5" s="2">
        <v>45295</v>
      </c>
      <c r="C5" t="s">
        <v>25</v>
      </c>
      <c r="D5" t="s">
        <v>26</v>
      </c>
      <c r="E5" t="s">
        <v>17</v>
      </c>
      <c r="F5">
        <v>4844</v>
      </c>
      <c r="G5">
        <v>3</v>
      </c>
      <c r="H5" t="s">
        <v>18</v>
      </c>
      <c r="I5" t="s">
        <v>23</v>
      </c>
    </row>
    <row r="6" spans="1:17" x14ac:dyDescent="0.2">
      <c r="A6" t="s">
        <v>27</v>
      </c>
      <c r="B6" s="2">
        <v>45296</v>
      </c>
      <c r="C6" t="s">
        <v>10</v>
      </c>
      <c r="D6" t="s">
        <v>11</v>
      </c>
      <c r="E6" t="s">
        <v>21</v>
      </c>
      <c r="F6">
        <v>4513</v>
      </c>
      <c r="G6">
        <v>3</v>
      </c>
      <c r="H6" t="s">
        <v>28</v>
      </c>
      <c r="I6" t="s">
        <v>14</v>
      </c>
    </row>
    <row r="7" spans="1:17" x14ac:dyDescent="0.2">
      <c r="A7" t="s">
        <v>29</v>
      </c>
      <c r="B7" s="2">
        <v>45297</v>
      </c>
      <c r="C7" t="s">
        <v>30</v>
      </c>
      <c r="D7" t="s">
        <v>26</v>
      </c>
      <c r="E7" t="s">
        <v>21</v>
      </c>
      <c r="F7" t="s">
        <v>31</v>
      </c>
      <c r="G7">
        <v>3</v>
      </c>
      <c r="H7" t="s">
        <v>13</v>
      </c>
      <c r="I7" t="s">
        <v>19</v>
      </c>
    </row>
    <row r="8" spans="1:17" x14ac:dyDescent="0.2">
      <c r="A8" t="s">
        <v>32</v>
      </c>
      <c r="B8" s="2">
        <v>45298</v>
      </c>
      <c r="C8" t="s">
        <v>30</v>
      </c>
      <c r="D8" t="s">
        <v>11</v>
      </c>
      <c r="E8" t="s">
        <v>33</v>
      </c>
      <c r="F8">
        <v>4879</v>
      </c>
      <c r="G8">
        <v>4</v>
      </c>
      <c r="H8" t="s">
        <v>34</v>
      </c>
      <c r="I8" t="s">
        <v>23</v>
      </c>
      <c r="L8" s="17" t="s">
        <v>105</v>
      </c>
      <c r="N8" s="16" t="s">
        <v>104</v>
      </c>
    </row>
    <row r="9" spans="1:17" x14ac:dyDescent="0.2">
      <c r="A9" t="s">
        <v>35</v>
      </c>
      <c r="B9" s="2">
        <v>45299</v>
      </c>
      <c r="C9" t="s">
        <v>30</v>
      </c>
      <c r="D9" t="s">
        <v>26</v>
      </c>
      <c r="E9" t="s">
        <v>17</v>
      </c>
      <c r="F9">
        <v>763</v>
      </c>
      <c r="G9">
        <v>7</v>
      </c>
      <c r="H9" t="s">
        <v>36</v>
      </c>
      <c r="I9" t="s">
        <v>14</v>
      </c>
      <c r="L9" t="str">
        <f>$A$13</f>
        <v>ORD1004</v>
      </c>
      <c r="M9" t="str">
        <f>VLOOKUP($L9, $A$2:$I$52,3)</f>
        <v>Mouse</v>
      </c>
      <c r="N9" t="str">
        <f>INDEX(C:C,MATCH($L9,A:A))</f>
        <v>Mouse</v>
      </c>
    </row>
    <row r="10" spans="1:17" x14ac:dyDescent="0.2">
      <c r="A10" t="s">
        <v>37</v>
      </c>
      <c r="B10" s="2">
        <v>45300</v>
      </c>
      <c r="C10" t="s">
        <v>30</v>
      </c>
      <c r="D10" t="s">
        <v>11</v>
      </c>
      <c r="E10" t="s">
        <v>12</v>
      </c>
      <c r="F10">
        <v>2098</v>
      </c>
      <c r="G10">
        <v>4</v>
      </c>
      <c r="H10" t="s">
        <v>38</v>
      </c>
      <c r="I10" t="s">
        <v>19</v>
      </c>
      <c r="L10" t="s">
        <v>91</v>
      </c>
      <c r="M10" t="str">
        <f>VLOOKUP(L10,A2:I52,3)</f>
        <v>Keyboard</v>
      </c>
      <c r="N10" t="str">
        <f>INDEX(C:C,MATCH(L10,A:A,0))</f>
        <v>Keyboard</v>
      </c>
    </row>
    <row r="11" spans="1:17" x14ac:dyDescent="0.2">
      <c r="A11" t="s">
        <v>39</v>
      </c>
      <c r="B11" s="2">
        <v>45301</v>
      </c>
      <c r="C11" t="s">
        <v>25</v>
      </c>
      <c r="D11" t="s">
        <v>11</v>
      </c>
      <c r="E11" t="s">
        <v>12</v>
      </c>
      <c r="F11">
        <v>3545</v>
      </c>
      <c r="G11">
        <v>9</v>
      </c>
      <c r="H11" t="s">
        <v>40</v>
      </c>
      <c r="I11" t="s">
        <v>14</v>
      </c>
    </row>
    <row r="12" spans="1:17" x14ac:dyDescent="0.2">
      <c r="A12" t="s">
        <v>41</v>
      </c>
      <c r="B12" s="2">
        <v>45302</v>
      </c>
      <c r="C12" t="s">
        <v>42</v>
      </c>
      <c r="D12" t="s">
        <v>26</v>
      </c>
      <c r="F12">
        <v>3843</v>
      </c>
      <c r="G12">
        <v>1</v>
      </c>
      <c r="H12" t="s">
        <v>38</v>
      </c>
      <c r="I12" t="s">
        <v>43</v>
      </c>
    </row>
    <row r="13" spans="1:17" x14ac:dyDescent="0.2">
      <c r="A13" t="s">
        <v>44</v>
      </c>
      <c r="B13" s="2">
        <v>45303</v>
      </c>
      <c r="C13" t="s">
        <v>16</v>
      </c>
      <c r="D13" t="s">
        <v>26</v>
      </c>
      <c r="E13" t="s">
        <v>12</v>
      </c>
      <c r="F13">
        <v>1595</v>
      </c>
      <c r="G13">
        <v>8</v>
      </c>
      <c r="H13" t="s">
        <v>40</v>
      </c>
      <c r="I13" t="s">
        <v>23</v>
      </c>
      <c r="K13" s="15" t="s">
        <v>103</v>
      </c>
      <c r="L13" s="15" t="s">
        <v>102</v>
      </c>
    </row>
    <row r="14" spans="1:17" x14ac:dyDescent="0.2">
      <c r="A14" t="s">
        <v>45</v>
      </c>
      <c r="B14" s="2">
        <v>45304</v>
      </c>
      <c r="C14" t="s">
        <v>30</v>
      </c>
      <c r="D14" t="s">
        <v>26</v>
      </c>
      <c r="E14" t="s">
        <v>12</v>
      </c>
      <c r="F14">
        <v>3404</v>
      </c>
      <c r="G14">
        <v>7</v>
      </c>
      <c r="H14" t="s">
        <v>22</v>
      </c>
      <c r="I14" t="s">
        <v>43</v>
      </c>
      <c r="K14" s="15" t="s">
        <v>101</v>
      </c>
      <c r="L14" t="s">
        <v>42</v>
      </c>
      <c r="M14" t="s">
        <v>16</v>
      </c>
      <c r="N14" t="s">
        <v>10</v>
      </c>
      <c r="O14" t="s">
        <v>30</v>
      </c>
      <c r="P14" t="s">
        <v>25</v>
      </c>
      <c r="Q14" t="s">
        <v>100</v>
      </c>
    </row>
    <row r="15" spans="1:17" x14ac:dyDescent="0.2">
      <c r="A15" t="s">
        <v>46</v>
      </c>
      <c r="B15" s="2">
        <v>45305</v>
      </c>
      <c r="C15" t="s">
        <v>10</v>
      </c>
      <c r="D15" t="s">
        <v>11</v>
      </c>
      <c r="E15" t="s">
        <v>17</v>
      </c>
      <c r="F15">
        <v>3863</v>
      </c>
      <c r="G15">
        <v>2</v>
      </c>
      <c r="H15" t="s">
        <v>34</v>
      </c>
      <c r="I15" t="s">
        <v>19</v>
      </c>
      <c r="K15" s="14" t="s">
        <v>40</v>
      </c>
      <c r="L15">
        <v>2611</v>
      </c>
      <c r="M15">
        <v>5205</v>
      </c>
      <c r="N15">
        <v>1736</v>
      </c>
      <c r="P15">
        <v>6422</v>
      </c>
      <c r="Q15">
        <v>15974</v>
      </c>
    </row>
    <row r="16" spans="1:17" x14ac:dyDescent="0.2">
      <c r="A16" t="s">
        <v>47</v>
      </c>
      <c r="B16" s="2">
        <v>45306</v>
      </c>
      <c r="C16" t="s">
        <v>30</v>
      </c>
      <c r="D16" t="s">
        <v>26</v>
      </c>
      <c r="E16" t="s">
        <v>21</v>
      </c>
      <c r="F16">
        <v>1953</v>
      </c>
      <c r="G16">
        <v>8</v>
      </c>
      <c r="H16" t="s">
        <v>48</v>
      </c>
      <c r="I16" t="s">
        <v>43</v>
      </c>
      <c r="K16" s="14" t="s">
        <v>28</v>
      </c>
      <c r="N16">
        <v>6320</v>
      </c>
      <c r="Q16">
        <v>6320</v>
      </c>
    </row>
    <row r="17" spans="1:17" x14ac:dyDescent="0.2">
      <c r="A17" t="s">
        <v>49</v>
      </c>
      <c r="B17" s="2">
        <v>45307</v>
      </c>
      <c r="C17" t="s">
        <v>10</v>
      </c>
      <c r="D17" t="s">
        <v>11</v>
      </c>
      <c r="E17" t="s">
        <v>17</v>
      </c>
      <c r="F17">
        <v>4759</v>
      </c>
      <c r="G17">
        <v>1</v>
      </c>
      <c r="H17" t="s">
        <v>50</v>
      </c>
      <c r="I17" t="s">
        <v>43</v>
      </c>
      <c r="K17" s="14" t="s">
        <v>13</v>
      </c>
      <c r="L17">
        <v>3497</v>
      </c>
      <c r="M17">
        <v>4548</v>
      </c>
      <c r="N17">
        <v>2775</v>
      </c>
      <c r="O17">
        <v>3681</v>
      </c>
      <c r="Q17">
        <v>14501</v>
      </c>
    </row>
    <row r="18" spans="1:17" x14ac:dyDescent="0.2">
      <c r="A18" t="s">
        <v>51</v>
      </c>
      <c r="B18" s="2">
        <v>45308</v>
      </c>
      <c r="C18" t="s">
        <v>10</v>
      </c>
      <c r="D18" t="s">
        <v>11</v>
      </c>
      <c r="E18" t="s">
        <v>21</v>
      </c>
      <c r="F18">
        <v>1391</v>
      </c>
      <c r="G18">
        <v>9</v>
      </c>
      <c r="H18" t="s">
        <v>52</v>
      </c>
      <c r="I18" t="s">
        <v>19</v>
      </c>
      <c r="K18" s="14" t="s">
        <v>38</v>
      </c>
      <c r="L18">
        <v>3843</v>
      </c>
      <c r="O18">
        <v>2098</v>
      </c>
      <c r="P18">
        <v>4596</v>
      </c>
      <c r="Q18">
        <v>10537</v>
      </c>
    </row>
    <row r="19" spans="1:17" x14ac:dyDescent="0.2">
      <c r="A19" t="s">
        <v>53</v>
      </c>
      <c r="B19" s="2">
        <v>45309</v>
      </c>
      <c r="C19" t="s">
        <v>30</v>
      </c>
      <c r="D19" t="s">
        <v>26</v>
      </c>
      <c r="E19" t="s">
        <v>12</v>
      </c>
      <c r="F19">
        <v>3681</v>
      </c>
      <c r="G19">
        <v>9</v>
      </c>
      <c r="H19" t="s">
        <v>13</v>
      </c>
      <c r="I19" t="s">
        <v>14</v>
      </c>
      <c r="K19" s="14" t="s">
        <v>76</v>
      </c>
      <c r="L19">
        <v>3372</v>
      </c>
      <c r="O19">
        <v>302</v>
      </c>
      <c r="Q19">
        <v>3674</v>
      </c>
    </row>
    <row r="20" spans="1:17" x14ac:dyDescent="0.2">
      <c r="A20" t="s">
        <v>54</v>
      </c>
      <c r="B20" s="2">
        <v>45310</v>
      </c>
      <c r="C20" t="s">
        <v>25</v>
      </c>
      <c r="D20" t="s">
        <v>26</v>
      </c>
      <c r="E20" t="s">
        <v>12</v>
      </c>
      <c r="F20">
        <v>3557</v>
      </c>
      <c r="G20">
        <v>2</v>
      </c>
      <c r="H20" t="s">
        <v>55</v>
      </c>
      <c r="I20" t="s">
        <v>43</v>
      </c>
      <c r="K20" s="14" t="s">
        <v>64</v>
      </c>
      <c r="M20">
        <v>2030</v>
      </c>
      <c r="O20">
        <v>6457</v>
      </c>
      <c r="Q20">
        <v>8487</v>
      </c>
    </row>
    <row r="21" spans="1:17" x14ac:dyDescent="0.2">
      <c r="A21" t="s">
        <v>56</v>
      </c>
      <c r="B21" s="2">
        <v>45311</v>
      </c>
      <c r="C21" t="s">
        <v>10</v>
      </c>
      <c r="D21" t="s">
        <v>11</v>
      </c>
      <c r="E21" t="s">
        <v>12</v>
      </c>
      <c r="F21">
        <v>1736</v>
      </c>
      <c r="G21">
        <v>7</v>
      </c>
      <c r="H21" t="s">
        <v>40</v>
      </c>
      <c r="I21" t="s">
        <v>14</v>
      </c>
      <c r="K21" s="14" t="s">
        <v>52</v>
      </c>
      <c r="N21">
        <v>1391</v>
      </c>
      <c r="Q21">
        <v>1391</v>
      </c>
    </row>
    <row r="22" spans="1:17" x14ac:dyDescent="0.2">
      <c r="A22" t="s">
        <v>57</v>
      </c>
      <c r="B22" s="2">
        <v>45312</v>
      </c>
      <c r="C22" t="s">
        <v>10</v>
      </c>
      <c r="D22" t="s">
        <v>11</v>
      </c>
      <c r="E22" t="s">
        <v>33</v>
      </c>
      <c r="F22">
        <v>3796</v>
      </c>
      <c r="G22">
        <v>3</v>
      </c>
      <c r="H22" t="s">
        <v>34</v>
      </c>
      <c r="I22" t="s">
        <v>43</v>
      </c>
      <c r="K22" s="14" t="s">
        <v>50</v>
      </c>
      <c r="N22">
        <v>4759</v>
      </c>
      <c r="P22">
        <v>3574</v>
      </c>
      <c r="Q22">
        <v>8333</v>
      </c>
    </row>
    <row r="23" spans="1:17" x14ac:dyDescent="0.2">
      <c r="A23" t="s">
        <v>58</v>
      </c>
      <c r="B23" s="2">
        <v>45313</v>
      </c>
      <c r="C23" t="s">
        <v>30</v>
      </c>
      <c r="D23" t="s">
        <v>26</v>
      </c>
      <c r="E23" t="s">
        <v>21</v>
      </c>
      <c r="F23">
        <v>3099</v>
      </c>
      <c r="G23">
        <v>7</v>
      </c>
      <c r="H23" t="s">
        <v>59</v>
      </c>
      <c r="I23" t="s">
        <v>14</v>
      </c>
      <c r="K23" s="14" t="s">
        <v>36</v>
      </c>
      <c r="O23">
        <v>1471</v>
      </c>
      <c r="Q23">
        <v>1471</v>
      </c>
    </row>
    <row r="24" spans="1:17" x14ac:dyDescent="0.2">
      <c r="A24" t="s">
        <v>60</v>
      </c>
      <c r="B24" s="2">
        <v>45314</v>
      </c>
      <c r="C24" t="s">
        <v>10</v>
      </c>
      <c r="D24" t="s">
        <v>26</v>
      </c>
      <c r="E24" t="s">
        <v>33</v>
      </c>
      <c r="F24">
        <v>3252</v>
      </c>
      <c r="G24">
        <v>9</v>
      </c>
      <c r="H24" t="s">
        <v>61</v>
      </c>
      <c r="I24" t="s">
        <v>19</v>
      </c>
      <c r="K24" s="14" t="s">
        <v>59</v>
      </c>
      <c r="M24">
        <v>3031</v>
      </c>
      <c r="O24">
        <v>3099</v>
      </c>
      <c r="Q24">
        <v>6130</v>
      </c>
    </row>
    <row r="25" spans="1:17" x14ac:dyDescent="0.2">
      <c r="A25" t="s">
        <v>62</v>
      </c>
      <c r="B25" s="2">
        <v>45315</v>
      </c>
      <c r="C25" t="s">
        <v>10</v>
      </c>
      <c r="D25" t="s">
        <v>26</v>
      </c>
      <c r="E25" t="s">
        <v>33</v>
      </c>
      <c r="F25">
        <v>798</v>
      </c>
      <c r="G25">
        <v>4</v>
      </c>
      <c r="H25" t="s">
        <v>22</v>
      </c>
      <c r="I25" t="s">
        <v>43</v>
      </c>
      <c r="K25" s="14" t="s">
        <v>67</v>
      </c>
      <c r="M25">
        <v>4837</v>
      </c>
      <c r="Q25">
        <v>4837</v>
      </c>
    </row>
    <row r="26" spans="1:17" x14ac:dyDescent="0.2">
      <c r="A26" t="s">
        <v>63</v>
      </c>
      <c r="B26" s="2">
        <v>45316</v>
      </c>
      <c r="C26" t="s">
        <v>30</v>
      </c>
      <c r="D26" t="s">
        <v>11</v>
      </c>
      <c r="E26" t="s">
        <v>17</v>
      </c>
      <c r="F26">
        <v>2260</v>
      </c>
      <c r="G26">
        <v>1</v>
      </c>
      <c r="H26" t="s">
        <v>64</v>
      </c>
      <c r="I26" t="s">
        <v>19</v>
      </c>
      <c r="K26" s="14" t="s">
        <v>22</v>
      </c>
      <c r="M26">
        <v>4679</v>
      </c>
      <c r="N26">
        <v>1607</v>
      </c>
      <c r="O26">
        <v>3404</v>
      </c>
      <c r="Q26">
        <v>9690</v>
      </c>
    </row>
    <row r="27" spans="1:17" x14ac:dyDescent="0.2">
      <c r="A27" t="s">
        <v>65</v>
      </c>
      <c r="B27" s="2">
        <v>45317</v>
      </c>
      <c r="C27" t="s">
        <v>30</v>
      </c>
      <c r="D27" t="s">
        <v>11</v>
      </c>
      <c r="E27" t="s">
        <v>33</v>
      </c>
      <c r="F27">
        <v>4197</v>
      </c>
      <c r="G27">
        <v>2</v>
      </c>
      <c r="H27" t="s">
        <v>64</v>
      </c>
      <c r="I27" t="s">
        <v>43</v>
      </c>
      <c r="K27" s="14" t="s">
        <v>73</v>
      </c>
      <c r="N27">
        <v>1833</v>
      </c>
      <c r="Q27">
        <v>1833</v>
      </c>
    </row>
    <row r="28" spans="1:17" x14ac:dyDescent="0.2">
      <c r="A28" t="s">
        <v>66</v>
      </c>
      <c r="B28" s="2">
        <v>45318</v>
      </c>
      <c r="C28" t="s">
        <v>16</v>
      </c>
      <c r="D28" t="s">
        <v>11</v>
      </c>
      <c r="E28" t="s">
        <v>17</v>
      </c>
      <c r="F28">
        <v>4837</v>
      </c>
      <c r="G28">
        <v>1</v>
      </c>
      <c r="H28" t="s">
        <v>67</v>
      </c>
      <c r="I28" t="s">
        <v>19</v>
      </c>
      <c r="K28" s="14" t="s">
        <v>34</v>
      </c>
      <c r="N28">
        <v>7659</v>
      </c>
      <c r="O28">
        <v>8234</v>
      </c>
      <c r="Q28">
        <v>15893</v>
      </c>
    </row>
    <row r="29" spans="1:17" x14ac:dyDescent="0.2">
      <c r="A29" t="s">
        <v>68</v>
      </c>
      <c r="B29" s="2">
        <v>45319</v>
      </c>
      <c r="C29" t="s">
        <v>25</v>
      </c>
      <c r="D29" t="s">
        <v>11</v>
      </c>
      <c r="E29" t="s">
        <v>17</v>
      </c>
      <c r="F29">
        <v>954</v>
      </c>
      <c r="G29">
        <v>5</v>
      </c>
      <c r="H29" t="s">
        <v>61</v>
      </c>
      <c r="I29" t="s">
        <v>19</v>
      </c>
      <c r="K29" s="14" t="s">
        <v>55</v>
      </c>
      <c r="L29">
        <v>1247</v>
      </c>
      <c r="P29">
        <v>10473</v>
      </c>
      <c r="Q29">
        <v>11720</v>
      </c>
    </row>
    <row r="30" spans="1:17" x14ac:dyDescent="0.2">
      <c r="A30" t="s">
        <v>69</v>
      </c>
      <c r="B30" s="2">
        <v>45320</v>
      </c>
      <c r="C30" t="s">
        <v>25</v>
      </c>
      <c r="D30" t="s">
        <v>11</v>
      </c>
      <c r="E30" t="s">
        <v>33</v>
      </c>
      <c r="F30">
        <v>3574</v>
      </c>
      <c r="G30">
        <v>5</v>
      </c>
      <c r="H30" t="s">
        <v>50</v>
      </c>
      <c r="I30" t="s">
        <v>43</v>
      </c>
      <c r="K30" s="14" t="s">
        <v>18</v>
      </c>
      <c r="M30">
        <v>1382</v>
      </c>
      <c r="P30">
        <v>4844</v>
      </c>
      <c r="Q30">
        <v>6226</v>
      </c>
    </row>
    <row r="31" spans="1:17" x14ac:dyDescent="0.2">
      <c r="A31" t="s">
        <v>70</v>
      </c>
      <c r="B31" s="2">
        <v>45321</v>
      </c>
      <c r="C31" t="s">
        <v>10</v>
      </c>
      <c r="D31" t="s">
        <v>11</v>
      </c>
      <c r="E31" t="s">
        <v>21</v>
      </c>
      <c r="F31">
        <v>1807</v>
      </c>
      <c r="G31">
        <v>7</v>
      </c>
      <c r="H31" t="s">
        <v>28</v>
      </c>
      <c r="I31" t="s">
        <v>43</v>
      </c>
      <c r="K31" s="14" t="s">
        <v>61</v>
      </c>
      <c r="N31">
        <v>3252</v>
      </c>
      <c r="O31">
        <v>4318</v>
      </c>
      <c r="P31">
        <v>954</v>
      </c>
      <c r="Q31">
        <v>8524</v>
      </c>
    </row>
    <row r="32" spans="1:17" x14ac:dyDescent="0.2">
      <c r="A32" t="s">
        <v>71</v>
      </c>
      <c r="B32" s="2">
        <v>45322</v>
      </c>
      <c r="C32" t="s">
        <v>25</v>
      </c>
      <c r="D32" t="s">
        <v>26</v>
      </c>
      <c r="E32" t="s">
        <v>21</v>
      </c>
      <c r="F32">
        <v>2877</v>
      </c>
      <c r="G32">
        <v>9</v>
      </c>
      <c r="H32" t="s">
        <v>40</v>
      </c>
      <c r="I32" t="s">
        <v>43</v>
      </c>
      <c r="K32" s="14" t="s">
        <v>48</v>
      </c>
      <c r="O32">
        <v>1953</v>
      </c>
      <c r="Q32">
        <v>1953</v>
      </c>
    </row>
    <row r="33" spans="1:17" x14ac:dyDescent="0.2">
      <c r="A33" t="s">
        <v>72</v>
      </c>
      <c r="B33" s="2">
        <v>45323</v>
      </c>
      <c r="C33" t="s">
        <v>10</v>
      </c>
      <c r="D33" t="s">
        <v>11</v>
      </c>
      <c r="E33" t="s">
        <v>21</v>
      </c>
      <c r="F33">
        <v>1833</v>
      </c>
      <c r="G33">
        <v>9</v>
      </c>
      <c r="H33" t="s">
        <v>73</v>
      </c>
      <c r="I33" t="s">
        <v>23</v>
      </c>
      <c r="K33" s="14" t="s">
        <v>100</v>
      </c>
      <c r="L33">
        <v>14570</v>
      </c>
      <c r="M33">
        <v>25712</v>
      </c>
      <c r="N33">
        <v>31332</v>
      </c>
      <c r="O33">
        <v>35017</v>
      </c>
      <c r="P33">
        <v>30863</v>
      </c>
      <c r="Q33">
        <v>137494</v>
      </c>
    </row>
    <row r="34" spans="1:17" x14ac:dyDescent="0.2">
      <c r="A34" t="s">
        <v>74</v>
      </c>
      <c r="B34" s="2">
        <v>45324</v>
      </c>
      <c r="C34" t="s">
        <v>16</v>
      </c>
      <c r="D34" t="s">
        <v>11</v>
      </c>
      <c r="E34" t="s">
        <v>21</v>
      </c>
      <c r="F34">
        <v>3610</v>
      </c>
      <c r="G34">
        <v>3</v>
      </c>
      <c r="H34" t="s">
        <v>40</v>
      </c>
      <c r="I34" t="s">
        <v>14</v>
      </c>
    </row>
    <row r="35" spans="1:17" x14ac:dyDescent="0.2">
      <c r="A35" t="s">
        <v>75</v>
      </c>
      <c r="B35" s="2">
        <v>45325</v>
      </c>
      <c r="C35" t="s">
        <v>30</v>
      </c>
      <c r="D35" t="s">
        <v>11</v>
      </c>
      <c r="E35" t="s">
        <v>21</v>
      </c>
      <c r="F35">
        <v>302</v>
      </c>
      <c r="G35">
        <v>3</v>
      </c>
      <c r="H35" t="s">
        <v>76</v>
      </c>
      <c r="I35" t="s">
        <v>23</v>
      </c>
    </row>
    <row r="36" spans="1:17" x14ac:dyDescent="0.2">
      <c r="A36" t="s">
        <v>77</v>
      </c>
      <c r="B36" s="2">
        <v>45326</v>
      </c>
      <c r="C36" t="s">
        <v>30</v>
      </c>
      <c r="D36" t="s">
        <v>26</v>
      </c>
      <c r="E36" t="s">
        <v>33</v>
      </c>
      <c r="F36">
        <v>3355</v>
      </c>
      <c r="G36">
        <v>3</v>
      </c>
      <c r="H36" t="s">
        <v>34</v>
      </c>
      <c r="I36" t="s">
        <v>23</v>
      </c>
    </row>
    <row r="37" spans="1:17" x14ac:dyDescent="0.2">
      <c r="A37" t="s">
        <v>78</v>
      </c>
      <c r="B37" s="2">
        <v>45327</v>
      </c>
      <c r="C37" t="s">
        <v>30</v>
      </c>
      <c r="D37" t="s">
        <v>11</v>
      </c>
      <c r="E37" t="s">
        <v>33</v>
      </c>
      <c r="F37">
        <v>4318</v>
      </c>
      <c r="G37">
        <v>4</v>
      </c>
      <c r="H37" t="s">
        <v>61</v>
      </c>
      <c r="I37" t="s">
        <v>19</v>
      </c>
    </row>
    <row r="38" spans="1:17" x14ac:dyDescent="0.2">
      <c r="A38" t="s">
        <v>79</v>
      </c>
      <c r="B38" s="2">
        <v>45328</v>
      </c>
      <c r="C38" t="s">
        <v>25</v>
      </c>
      <c r="D38" t="s">
        <v>11</v>
      </c>
      <c r="E38" t="s">
        <v>12</v>
      </c>
      <c r="F38">
        <v>4596</v>
      </c>
      <c r="G38">
        <v>8</v>
      </c>
      <c r="H38" t="s">
        <v>38</v>
      </c>
      <c r="I38" t="s">
        <v>43</v>
      </c>
    </row>
    <row r="39" spans="1:17" x14ac:dyDescent="0.2">
      <c r="A39" t="s">
        <v>80</v>
      </c>
      <c r="B39" s="2">
        <v>45329</v>
      </c>
      <c r="C39" t="s">
        <v>16</v>
      </c>
      <c r="D39" t="s">
        <v>26</v>
      </c>
      <c r="E39" t="s">
        <v>21</v>
      </c>
      <c r="F39">
        <v>866</v>
      </c>
      <c r="G39">
        <v>6</v>
      </c>
      <c r="H39" t="s">
        <v>13</v>
      </c>
      <c r="I39" t="s">
        <v>14</v>
      </c>
    </row>
    <row r="40" spans="1:17" x14ac:dyDescent="0.2">
      <c r="A40" t="s">
        <v>81</v>
      </c>
      <c r="B40" s="2">
        <v>45330</v>
      </c>
      <c r="C40" t="s">
        <v>25</v>
      </c>
      <c r="D40" t="s">
        <v>11</v>
      </c>
      <c r="E40" t="s">
        <v>33</v>
      </c>
      <c r="F40">
        <v>4489</v>
      </c>
      <c r="G40">
        <v>8</v>
      </c>
      <c r="H40" t="s">
        <v>55</v>
      </c>
      <c r="I40" t="s">
        <v>19</v>
      </c>
    </row>
    <row r="41" spans="1:17" x14ac:dyDescent="0.2">
      <c r="A41" t="s">
        <v>82</v>
      </c>
      <c r="B41" s="2">
        <v>45331</v>
      </c>
      <c r="C41" t="s">
        <v>25</v>
      </c>
      <c r="D41" t="s">
        <v>11</v>
      </c>
      <c r="E41" t="s">
        <v>12</v>
      </c>
      <c r="F41">
        <v>2427</v>
      </c>
      <c r="G41">
        <v>1</v>
      </c>
      <c r="H41" t="s">
        <v>55</v>
      </c>
      <c r="I41" t="s">
        <v>23</v>
      </c>
    </row>
    <row r="42" spans="1:17" x14ac:dyDescent="0.2">
      <c r="A42" t="s">
        <v>83</v>
      </c>
      <c r="B42" s="2">
        <v>45332</v>
      </c>
      <c r="C42" t="s">
        <v>16</v>
      </c>
      <c r="D42" t="s">
        <v>11</v>
      </c>
      <c r="E42" t="s">
        <v>21</v>
      </c>
      <c r="F42">
        <v>3031</v>
      </c>
      <c r="G42">
        <v>8</v>
      </c>
      <c r="H42" t="s">
        <v>59</v>
      </c>
      <c r="I42" t="s">
        <v>43</v>
      </c>
    </row>
    <row r="43" spans="1:17" x14ac:dyDescent="0.2">
      <c r="A43" t="s">
        <v>84</v>
      </c>
      <c r="B43" s="2">
        <v>45333</v>
      </c>
      <c r="C43" t="s">
        <v>16</v>
      </c>
      <c r="D43" t="s">
        <v>11</v>
      </c>
      <c r="E43" t="s">
        <v>17</v>
      </c>
      <c r="F43">
        <v>297</v>
      </c>
      <c r="G43">
        <v>4</v>
      </c>
      <c r="H43" t="s">
        <v>22</v>
      </c>
      <c r="I43" t="s">
        <v>19</v>
      </c>
    </row>
    <row r="44" spans="1:17" x14ac:dyDescent="0.2">
      <c r="A44" t="s">
        <v>85</v>
      </c>
      <c r="B44" s="2">
        <v>45334</v>
      </c>
      <c r="C44" t="s">
        <v>16</v>
      </c>
      <c r="D44" t="s">
        <v>11</v>
      </c>
      <c r="E44" t="s">
        <v>12</v>
      </c>
      <c r="F44">
        <v>2030</v>
      </c>
      <c r="G44">
        <v>1</v>
      </c>
      <c r="H44" t="s">
        <v>64</v>
      </c>
      <c r="I44" t="s">
        <v>43</v>
      </c>
    </row>
    <row r="45" spans="1:17" x14ac:dyDescent="0.2">
      <c r="A45" t="s">
        <v>86</v>
      </c>
      <c r="B45" s="2">
        <v>45335</v>
      </c>
      <c r="C45" t="s">
        <v>16</v>
      </c>
      <c r="D45" t="s">
        <v>26</v>
      </c>
      <c r="E45" t="s">
        <v>33</v>
      </c>
      <c r="F45">
        <v>3682</v>
      </c>
      <c r="G45">
        <v>8</v>
      </c>
      <c r="H45" t="s">
        <v>13</v>
      </c>
      <c r="I45" t="s">
        <v>19</v>
      </c>
    </row>
    <row r="46" spans="1:17" x14ac:dyDescent="0.2">
      <c r="A46" t="s">
        <v>87</v>
      </c>
      <c r="B46" s="2">
        <v>45336</v>
      </c>
      <c r="C46" t="s">
        <v>30</v>
      </c>
      <c r="D46" t="s">
        <v>26</v>
      </c>
      <c r="E46" t="s">
        <v>17</v>
      </c>
      <c r="F46">
        <v>708</v>
      </c>
      <c r="G46">
        <v>4</v>
      </c>
      <c r="H46" t="s">
        <v>36</v>
      </c>
      <c r="I46" t="s">
        <v>43</v>
      </c>
    </row>
    <row r="47" spans="1:17" x14ac:dyDescent="0.2">
      <c r="A47" t="s">
        <v>88</v>
      </c>
      <c r="B47" s="2">
        <v>45337</v>
      </c>
      <c r="C47" t="s">
        <v>42</v>
      </c>
      <c r="D47" t="s">
        <v>26</v>
      </c>
      <c r="E47" t="s">
        <v>17</v>
      </c>
      <c r="F47">
        <v>3372</v>
      </c>
      <c r="G47">
        <v>6</v>
      </c>
      <c r="H47" t="s">
        <v>76</v>
      </c>
      <c r="I47" t="s">
        <v>23</v>
      </c>
    </row>
    <row r="48" spans="1:17" x14ac:dyDescent="0.2">
      <c r="A48" t="s">
        <v>89</v>
      </c>
      <c r="B48" s="2">
        <v>45338</v>
      </c>
      <c r="C48" t="s">
        <v>42</v>
      </c>
      <c r="D48" t="s">
        <v>11</v>
      </c>
      <c r="E48" t="s">
        <v>17</v>
      </c>
      <c r="F48">
        <v>1247</v>
      </c>
      <c r="G48">
        <v>8</v>
      </c>
      <c r="H48" t="s">
        <v>55</v>
      </c>
      <c r="I48" t="s">
        <v>14</v>
      </c>
    </row>
    <row r="49" spans="1:9" x14ac:dyDescent="0.2">
      <c r="A49" t="s">
        <v>90</v>
      </c>
      <c r="B49" s="2">
        <v>45339</v>
      </c>
      <c r="C49" t="s">
        <v>16</v>
      </c>
      <c r="D49" t="s">
        <v>11</v>
      </c>
      <c r="E49" t="s">
        <v>12</v>
      </c>
      <c r="F49">
        <v>4382</v>
      </c>
      <c r="G49">
        <v>4</v>
      </c>
      <c r="H49" t="s">
        <v>22</v>
      </c>
      <c r="I49" t="s">
        <v>23</v>
      </c>
    </row>
    <row r="50" spans="1:9" x14ac:dyDescent="0.2">
      <c r="A50" t="s">
        <v>91</v>
      </c>
      <c r="B50" s="2">
        <v>45340</v>
      </c>
      <c r="C50" t="s">
        <v>42</v>
      </c>
      <c r="D50" t="s">
        <v>11</v>
      </c>
      <c r="E50" t="s">
        <v>33</v>
      </c>
      <c r="F50">
        <v>3497</v>
      </c>
      <c r="G50">
        <v>3</v>
      </c>
      <c r="H50" t="s">
        <v>13</v>
      </c>
      <c r="I50" t="s">
        <v>14</v>
      </c>
    </row>
    <row r="51" spans="1:9" x14ac:dyDescent="0.2">
      <c r="A51" t="s">
        <v>92</v>
      </c>
      <c r="B51" s="2">
        <v>45341</v>
      </c>
      <c r="C51" t="s">
        <v>42</v>
      </c>
      <c r="D51" t="s">
        <v>26</v>
      </c>
      <c r="E51" t="s">
        <v>17</v>
      </c>
      <c r="F51">
        <v>2611</v>
      </c>
      <c r="G51">
        <v>9</v>
      </c>
      <c r="H51" t="s">
        <v>40</v>
      </c>
      <c r="I51" t="s">
        <v>43</v>
      </c>
    </row>
    <row r="52" spans="1:9" x14ac:dyDescent="0.2">
      <c r="B52" s="2"/>
      <c r="F52">
        <f>SUM(F2:F51)</f>
        <v>137494</v>
      </c>
    </row>
  </sheetData>
  <pageMargins left="0.7" right="0.7" top="0.75" bottom="0.75" header="0.3" footer="0.3"/>
  <headerFooter>
    <oddFooter>&amp;L_x000D_&amp;1#&amp;"Calibri"&amp;10&amp;K000000 Classification: Internal</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 Dashboard</vt:lpstr>
      <vt:lpstr>Original Dataset</vt:lpstr>
      <vt:lpstr>Cleaned_Dataset</vt:lpstr>
      <vt:lpstr>PivotTables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Aaquib Jawed</dc:creator>
  <cp:lastModifiedBy>Queenter Chepkorir</cp:lastModifiedBy>
  <dcterms:created xsi:type="dcterms:W3CDTF">2025-06-10T09:07:48Z</dcterms:created>
  <dcterms:modified xsi:type="dcterms:W3CDTF">2025-07-15T09:15:44Z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1bba39d-4745-4e9d-97db-0c1927b54242_Enabled">
    <vt:lpwstr>true</vt:lpwstr>
  </property>
  <property fmtid="{D5CDD505-2E9C-101B-9397-08002B2CF9AE}" pid="3" name="MSIP_Label_71bba39d-4745-4e9d-97db-0c1927b54242_SetDate">
    <vt:lpwstr>2025-06-10T09:08:03Z</vt:lpwstr>
  </property>
  <property fmtid="{D5CDD505-2E9C-101B-9397-08002B2CF9AE}" pid="4" name="MSIP_Label_71bba39d-4745-4e9d-97db-0c1927b54242_Method">
    <vt:lpwstr>Privileged</vt:lpwstr>
  </property>
  <property fmtid="{D5CDD505-2E9C-101B-9397-08002B2CF9AE}" pid="5" name="MSIP_Label_71bba39d-4745-4e9d-97db-0c1927b54242_Name">
    <vt:lpwstr>Internal</vt:lpwstr>
  </property>
  <property fmtid="{D5CDD505-2E9C-101B-9397-08002B2CF9AE}" pid="6" name="MSIP_Label_71bba39d-4745-4e9d-97db-0c1927b54242_SiteId">
    <vt:lpwstr>05d75c05-fa1a-42e7-9cf1-eb416c396f2d</vt:lpwstr>
  </property>
  <property fmtid="{D5CDD505-2E9C-101B-9397-08002B2CF9AE}" pid="7" name="MSIP_Label_71bba39d-4745-4e9d-97db-0c1927b54242_ActionId">
    <vt:lpwstr>53504296-7720-411b-a041-794b955fe5fe</vt:lpwstr>
  </property>
  <property fmtid="{D5CDD505-2E9C-101B-9397-08002B2CF9AE}" pid="8" name="MSIP_Label_71bba39d-4745-4e9d-97db-0c1927b54242_ContentBits">
    <vt:lpwstr>2</vt:lpwstr>
  </property>
  <property fmtid="{D5CDD505-2E9C-101B-9397-08002B2CF9AE}" pid="9" name="MSIP_Label_71bba39d-4745-4e9d-97db-0c1927b54242_Tag">
    <vt:lpwstr>10, 0, 1, 1</vt:lpwstr>
  </property>
</Properties>
</file>