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reesewing\patterns\Beta\PenelopePencilSkirt\"/>
    </mc:Choice>
  </mc:AlternateContent>
  <bookViews>
    <workbookView xWindow="0" yWindow="0" windowWidth="21570" windowHeight="8700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31" i="4"/>
  <c r="H31" i="4" s="1"/>
  <c r="D27" i="4"/>
  <c r="H27" i="4" s="1"/>
  <c r="D23" i="4"/>
  <c r="H23" i="4" s="1"/>
  <c r="D19" i="4"/>
  <c r="H19" i="4" s="1"/>
  <c r="C34" i="4"/>
  <c r="D34" i="4" s="1"/>
  <c r="H34" i="4" s="1"/>
  <c r="B34" i="4"/>
  <c r="C33" i="4"/>
  <c r="D33" i="4" s="1"/>
  <c r="H33" i="4" s="1"/>
  <c r="B33" i="4"/>
  <c r="C32" i="4"/>
  <c r="D32" i="4" s="1"/>
  <c r="H32" i="4" s="1"/>
  <c r="B32" i="4"/>
  <c r="C31" i="4"/>
  <c r="B31" i="4"/>
  <c r="C30" i="4"/>
  <c r="D30" i="4" s="1"/>
  <c r="H30" i="4" s="1"/>
  <c r="B30" i="4"/>
  <c r="C29" i="4"/>
  <c r="D29" i="4" s="1"/>
  <c r="H29" i="4" s="1"/>
  <c r="B29" i="4"/>
  <c r="C28" i="4"/>
  <c r="D28" i="4" s="1"/>
  <c r="H28" i="4" s="1"/>
  <c r="B28" i="4"/>
  <c r="C27" i="4"/>
  <c r="B27" i="4"/>
  <c r="C26" i="4"/>
  <c r="D26" i="4" s="1"/>
  <c r="H26" i="4" s="1"/>
  <c r="B26" i="4"/>
  <c r="C25" i="4"/>
  <c r="D25" i="4" s="1"/>
  <c r="H25" i="4" s="1"/>
  <c r="B25" i="4"/>
  <c r="C24" i="4"/>
  <c r="D24" i="4" s="1"/>
  <c r="H24" i="4" s="1"/>
  <c r="B24" i="4"/>
  <c r="C23" i="4"/>
  <c r="B23" i="4"/>
  <c r="C22" i="4"/>
  <c r="D22" i="4" s="1"/>
  <c r="H22" i="4" s="1"/>
  <c r="B22" i="4"/>
  <c r="C21" i="4"/>
  <c r="D21" i="4" s="1"/>
  <c r="H21" i="4" s="1"/>
  <c r="B21" i="4"/>
  <c r="C20" i="4"/>
  <c r="D20" i="4" s="1"/>
  <c r="H20" i="4" s="1"/>
  <c r="B20" i="4"/>
  <c r="C19" i="4"/>
  <c r="B19" i="4"/>
  <c r="C18" i="4"/>
  <c r="D18" i="4" s="1"/>
  <c r="H18" i="4" s="1"/>
  <c r="B18" i="4"/>
  <c r="C17" i="4"/>
  <c r="D17" i="4" s="1"/>
  <c r="H17" i="4" s="1"/>
  <c r="B17" i="4"/>
  <c r="F18" i="4" l="1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F17" i="4"/>
  <c r="G17" i="4"/>
  <c r="S2" i="3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U27" i="1"/>
  <c r="T25" i="1"/>
  <c r="U24" i="1"/>
  <c r="T23" i="1"/>
  <c r="T22" i="1"/>
  <c r="T21" i="1"/>
  <c r="T20" i="1"/>
  <c r="U17" i="1"/>
  <c r="V2" i="1"/>
  <c r="V1" i="1"/>
  <c r="Q30" i="1"/>
  <c r="Q29" i="1"/>
  <c r="Q28" i="1"/>
  <c r="Q27" i="1"/>
  <c r="Q26" i="1"/>
  <c r="Q25" i="1"/>
  <c r="Q24" i="1"/>
  <c r="Q23" i="1"/>
  <c r="Q22" i="1"/>
  <c r="R22" i="1" s="1"/>
  <c r="Q21" i="1"/>
  <c r="Q20" i="1"/>
  <c r="R20" i="1" s="1"/>
  <c r="R30" i="1"/>
  <c r="R29" i="1"/>
  <c r="R28" i="1"/>
  <c r="R27" i="1"/>
  <c r="R26" i="1"/>
  <c r="R25" i="1"/>
  <c r="R24" i="1"/>
  <c r="R23" i="1"/>
  <c r="R21" i="1"/>
  <c r="N2" i="1"/>
  <c r="T4" i="1"/>
  <c r="U4" i="1" s="1"/>
  <c r="T3" i="1"/>
  <c r="U3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N4" i="1"/>
  <c r="N3" i="1"/>
  <c r="Q3" i="1"/>
  <c r="Q4" i="1"/>
  <c r="Q15" i="1"/>
  <c r="Q14" i="1"/>
  <c r="Q13" i="1"/>
  <c r="Q12" i="1"/>
  <c r="Q11" i="1"/>
  <c r="Q10" i="1"/>
  <c r="Q9" i="1"/>
  <c r="Q8" i="1"/>
  <c r="Q7" i="1"/>
  <c r="Q6" i="1"/>
  <c r="Q5" i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P15" i="1"/>
  <c r="P14" i="1"/>
  <c r="P13" i="1"/>
  <c r="P12" i="1"/>
  <c r="P11" i="1"/>
  <c r="P10" i="1"/>
  <c r="P9" i="1"/>
  <c r="P8" i="1"/>
  <c r="P7" i="1"/>
  <c r="P6" i="1"/>
  <c r="P5" i="1"/>
  <c r="O15" i="1"/>
  <c r="O14" i="1"/>
  <c r="O13" i="1"/>
  <c r="O12" i="1"/>
  <c r="O11" i="1"/>
  <c r="O10" i="1"/>
  <c r="O9" i="1"/>
  <c r="O8" i="1"/>
  <c r="O7" i="1"/>
  <c r="O6" i="1"/>
  <c r="O5" i="1"/>
  <c r="N15" i="1"/>
  <c r="N14" i="1"/>
  <c r="N13" i="1"/>
  <c r="N12" i="1"/>
  <c r="N11" i="1"/>
  <c r="N10" i="1"/>
  <c r="N9" i="1"/>
  <c r="N8" i="1"/>
  <c r="N7" i="1"/>
  <c r="N6" i="1"/>
  <c r="N5" i="1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F30" i="1"/>
  <c r="F29" i="1"/>
  <c r="F28" i="1"/>
  <c r="F27" i="1"/>
  <c r="F26" i="1"/>
  <c r="F25" i="1"/>
  <c r="F24" i="1"/>
  <c r="F23" i="1"/>
  <c r="F22" i="1"/>
  <c r="F21" i="1"/>
  <c r="F20" i="1"/>
  <c r="C30" i="1"/>
  <c r="C29" i="1"/>
  <c r="C28" i="1"/>
  <c r="C27" i="1"/>
  <c r="C26" i="1"/>
  <c r="C25" i="1"/>
  <c r="C24" i="1"/>
  <c r="C23" i="1"/>
  <c r="C22" i="1"/>
  <c r="C21" i="1"/>
  <c r="C20" i="1"/>
  <c r="G30" i="1"/>
  <c r="E30" i="1"/>
  <c r="D30" i="1"/>
  <c r="B30" i="1"/>
  <c r="A30" i="1"/>
  <c r="G29" i="1"/>
  <c r="E29" i="1"/>
  <c r="D29" i="1"/>
  <c r="B29" i="1"/>
  <c r="A29" i="1"/>
  <c r="G28" i="1"/>
  <c r="E28" i="1"/>
  <c r="D28" i="1"/>
  <c r="B28" i="1"/>
  <c r="A28" i="1"/>
  <c r="G27" i="1"/>
  <c r="E27" i="1"/>
  <c r="D27" i="1"/>
  <c r="B27" i="1"/>
  <c r="A27" i="1"/>
  <c r="G26" i="1"/>
  <c r="E26" i="1"/>
  <c r="D26" i="1"/>
  <c r="B26" i="1"/>
  <c r="A26" i="1"/>
  <c r="G25" i="1"/>
  <c r="E25" i="1"/>
  <c r="D25" i="1"/>
  <c r="B25" i="1"/>
  <c r="A25" i="1"/>
  <c r="G24" i="1"/>
  <c r="E24" i="1"/>
  <c r="D24" i="1"/>
  <c r="B24" i="1"/>
  <c r="A24" i="1"/>
  <c r="G23" i="1"/>
  <c r="E23" i="1"/>
  <c r="D23" i="1"/>
  <c r="B23" i="1"/>
  <c r="A23" i="1"/>
  <c r="G22" i="1"/>
  <c r="E22" i="1"/>
  <c r="D22" i="1"/>
  <c r="B22" i="1"/>
  <c r="A22" i="1"/>
  <c r="G21" i="1"/>
  <c r="E21" i="1"/>
  <c r="D21" i="1"/>
  <c r="B21" i="1"/>
  <c r="A21" i="1"/>
  <c r="G20" i="1"/>
  <c r="E20" i="1"/>
  <c r="D20" i="1"/>
  <c r="B20" i="1"/>
  <c r="A20" i="1"/>
  <c r="I15" i="1" l="1"/>
  <c r="H15" i="1"/>
  <c r="H30" i="1" s="1"/>
  <c r="I14" i="1"/>
  <c r="I29" i="1" s="1"/>
  <c r="H14" i="1"/>
  <c r="H29" i="1" s="1"/>
  <c r="I13" i="1"/>
  <c r="I28" i="1" s="1"/>
  <c r="H13" i="1"/>
  <c r="H28" i="1" s="1"/>
  <c r="I12" i="1"/>
  <c r="I27" i="1" s="1"/>
  <c r="H12" i="1"/>
  <c r="H27" i="1" s="1"/>
  <c r="I11" i="1"/>
  <c r="I26" i="1" s="1"/>
  <c r="H11" i="1"/>
  <c r="H26" i="1" s="1"/>
  <c r="I10" i="1"/>
  <c r="I25" i="1" s="1"/>
  <c r="H10" i="1"/>
  <c r="H25" i="1" s="1"/>
  <c r="I9" i="1"/>
  <c r="I24" i="1" s="1"/>
  <c r="H9" i="1"/>
  <c r="H24" i="1" s="1"/>
  <c r="I8" i="1"/>
  <c r="I23" i="1" s="1"/>
  <c r="H8" i="1"/>
  <c r="H23" i="1" s="1"/>
  <c r="I7" i="1"/>
  <c r="I22" i="1" s="1"/>
  <c r="H7" i="1"/>
  <c r="H22" i="1" s="1"/>
  <c r="I6" i="1"/>
  <c r="I21" i="1" s="1"/>
  <c r="H6" i="1"/>
  <c r="H21" i="1" s="1"/>
  <c r="I5" i="1"/>
  <c r="I20" i="1" s="1"/>
  <c r="H5" i="1"/>
  <c r="H20" i="1" s="1"/>
  <c r="J6" i="1" l="1"/>
  <c r="J13" i="1"/>
  <c r="J28" i="1" s="1"/>
  <c r="K6" i="1"/>
  <c r="J21" i="1"/>
  <c r="I30" i="1"/>
  <c r="J7" i="1"/>
  <c r="J10" i="1"/>
  <c r="K13" i="1"/>
  <c r="J5" i="1"/>
  <c r="J8" i="1"/>
  <c r="J11" i="1"/>
  <c r="J14" i="1"/>
  <c r="J9" i="1"/>
  <c r="J12" i="1"/>
  <c r="J15" i="1"/>
  <c r="J30" i="1" l="1"/>
  <c r="K15" i="1"/>
  <c r="J26" i="1"/>
  <c r="K11" i="1"/>
  <c r="J22" i="1"/>
  <c r="K7" i="1"/>
  <c r="J23" i="1"/>
  <c r="K8" i="1"/>
  <c r="J24" i="1"/>
  <c r="K9" i="1"/>
  <c r="K5" i="1"/>
  <c r="J20" i="1"/>
  <c r="K28" i="1"/>
  <c r="L13" i="1"/>
  <c r="L28" i="1" s="1"/>
  <c r="L6" i="1"/>
  <c r="L21" i="1" s="1"/>
  <c r="K21" i="1"/>
  <c r="K12" i="1"/>
  <c r="J27" i="1"/>
  <c r="K14" i="1"/>
  <c r="J29" i="1"/>
  <c r="K10" i="1"/>
  <c r="J25" i="1"/>
  <c r="L5" i="1" l="1"/>
  <c r="L20" i="1" s="1"/>
  <c r="K20" i="1"/>
  <c r="L11" i="1"/>
  <c r="L26" i="1" s="1"/>
  <c r="K26" i="1"/>
  <c r="L10" i="1"/>
  <c r="L25" i="1" s="1"/>
  <c r="K25" i="1"/>
  <c r="K23" i="1"/>
  <c r="L8" i="1"/>
  <c r="L23" i="1" s="1"/>
  <c r="K30" i="1"/>
  <c r="L15" i="1"/>
  <c r="L30" i="1" s="1"/>
  <c r="K27" i="1"/>
  <c r="L12" i="1"/>
  <c r="L27" i="1" s="1"/>
  <c r="K24" i="1"/>
  <c r="L9" i="1"/>
  <c r="L24" i="1" s="1"/>
  <c r="L14" i="1"/>
  <c r="L29" i="1" s="1"/>
  <c r="K29" i="1"/>
  <c r="K22" i="1"/>
  <c r="L7" i="1"/>
  <c r="L22" i="1" s="1"/>
</calcChain>
</file>

<file path=xl/sharedStrings.xml><?xml version="1.0" encoding="utf-8"?>
<sst xmlns="http://schemas.openxmlformats.org/spreadsheetml/2006/main" count="99" uniqueCount="63">
  <si>
    <t>Front</t>
  </si>
  <si>
    <t>back</t>
  </si>
  <si>
    <t>Intake</t>
  </si>
  <si>
    <t>Darts</t>
  </si>
  <si>
    <t>Dart intake</t>
  </si>
  <si>
    <t>Size</t>
  </si>
  <si>
    <t>A0</t>
  </si>
  <si>
    <t>A2</t>
  </si>
  <si>
    <t>A4</t>
  </si>
  <si>
    <t>A6</t>
  </si>
  <si>
    <t>A8</t>
  </si>
  <si>
    <t>A10</t>
  </si>
  <si>
    <t>A12</t>
  </si>
  <si>
    <t>A14</t>
  </si>
  <si>
    <t>A16</t>
  </si>
  <si>
    <t>A18</t>
  </si>
  <si>
    <t>A20</t>
  </si>
  <si>
    <t>A22</t>
  </si>
  <si>
    <t>A24</t>
  </si>
  <si>
    <t>A26</t>
  </si>
  <si>
    <t>A28</t>
  </si>
  <si>
    <t>A30</t>
  </si>
  <si>
    <t>Bust</t>
  </si>
  <si>
    <t>Waist</t>
  </si>
  <si>
    <t>Hips</t>
  </si>
  <si>
    <t>Mini</t>
  </si>
  <si>
    <t>Knee</t>
  </si>
  <si>
    <t>Tea Length</t>
  </si>
  <si>
    <t>Ankle Length</t>
  </si>
  <si>
    <t>Floor Length</t>
  </si>
  <si>
    <t>Diff</t>
  </si>
  <si>
    <t>bDarts</t>
  </si>
  <si>
    <t>fDarts</t>
  </si>
  <si>
    <t>tDarts</t>
  </si>
  <si>
    <t>Side</t>
  </si>
  <si>
    <t>20 *</t>
  </si>
  <si>
    <t>22 *</t>
  </si>
  <si>
    <t>24 *</t>
  </si>
  <si>
    <t>26 *</t>
  </si>
  <si>
    <t>Hip</t>
  </si>
  <si>
    <t xml:space="preserve">        usSize0:</t>
  </si>
  <si>
    <t xml:space="preserve">        usSize2:</t>
  </si>
  <si>
    <t xml:space="preserve">        usSize4:</t>
  </si>
  <si>
    <t xml:space="preserve">        usSize6:</t>
  </si>
  <si>
    <t xml:space="preserve">        usSize8:</t>
  </si>
  <si>
    <t xml:space="preserve">        usSize10:</t>
  </si>
  <si>
    <t xml:space="preserve">        usSize12:</t>
  </si>
  <si>
    <t xml:space="preserve">        usSize14:</t>
  </si>
  <si>
    <t xml:space="preserve">        usSize16:</t>
  </si>
  <si>
    <t xml:space="preserve">        usSize18:</t>
  </si>
  <si>
    <t xml:space="preserve">        usSize20:</t>
  </si>
  <si>
    <t xml:space="preserve">        usSize22:</t>
  </si>
  <si>
    <t xml:space="preserve">        usSize24:</t>
  </si>
  <si>
    <t xml:space="preserve">        usSize26:</t>
  </si>
  <si>
    <t>H-W</t>
  </si>
  <si>
    <t>NrOfDarts</t>
  </si>
  <si>
    <t>Back Dart</t>
  </si>
  <si>
    <t>Front Dart</t>
  </si>
  <si>
    <t>Real1</t>
  </si>
  <si>
    <t>height</t>
  </si>
  <si>
    <t>bust</t>
  </si>
  <si>
    <t>waist</t>
  </si>
  <si>
    <t>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</si>
</sst>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4850018747656407E-3"/>
          <c:y val="0.5894736249885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Front</c:v>
                </c:pt>
                <c:pt idx="1">
                  <c:v>Intake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1-42DA-A7B0-B7E164D60D28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back</c:v>
                </c:pt>
                <c:pt idx="1">
                  <c:v>Intake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1-42DA-A7B0-B7E164D60D28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back</c:v>
                </c:pt>
                <c:pt idx="1">
                  <c:v>Dart intake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0.875</c:v>
                </c:pt>
                <c:pt idx="5">
                  <c:v>0.875</c:v>
                </c:pt>
                <c:pt idx="6">
                  <c:v>1</c:v>
                </c:pt>
                <c:pt idx="7">
                  <c:v>1.125</c:v>
                </c:pt>
                <c:pt idx="8">
                  <c:v>1.25</c:v>
                </c:pt>
                <c:pt idx="9">
                  <c:v>1.375</c:v>
                </c:pt>
                <c:pt idx="10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1-42DA-A7B0-B7E164D60D28}"/>
            </c:ext>
          </c:extLst>
        </c:ser>
        <c:ser>
          <c:idx val="6"/>
          <c:order val="6"/>
          <c:tx>
            <c:strRef>
              <c:f>Sheet1!$H$1:$H$2</c:f>
              <c:strCache>
                <c:ptCount val="2"/>
                <c:pt idx="0">
                  <c:v>back</c:v>
                </c:pt>
                <c:pt idx="1">
                  <c:v>fDarts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1-42DA-A7B0-B7E164D60D28}"/>
            </c:ext>
          </c:extLst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F1-42DA-A7B0-B7E164D60D28}"/>
            </c:ext>
          </c:extLst>
        </c:ser>
        <c:ser>
          <c:idx val="8"/>
          <c:order val="8"/>
          <c:tx>
            <c:strRef>
              <c:f>Sheet1!$I$1:$I$2</c:f>
              <c:strCache>
                <c:ptCount val="2"/>
                <c:pt idx="0">
                  <c:v>back</c:v>
                </c:pt>
                <c:pt idx="1">
                  <c:v>bDarts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Sheet1!$I$5:$I$15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F1-42DA-A7B0-B7E164D60D28}"/>
            </c:ext>
          </c:extLst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F1-42DA-A7B0-B7E164D60D28}"/>
            </c:ext>
          </c:extLst>
        </c:ser>
        <c:ser>
          <c:idx val="10"/>
          <c:order val="10"/>
          <c:tx>
            <c:strRef>
              <c:f>Sheet1!$J$1:$J$2</c:f>
              <c:strCache>
                <c:ptCount val="2"/>
                <c:pt idx="0">
                  <c:v>back</c:v>
                </c:pt>
                <c:pt idx="1">
                  <c:v>tDarts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F1-42DA-A7B0-B7E164D60D28}"/>
            </c:ext>
          </c:extLst>
        </c:ser>
        <c:ser>
          <c:idx val="11"/>
          <c:order val="11"/>
          <c:tx>
            <c:strRef>
              <c:f>Sheet1!$K$1:$K$2</c:f>
              <c:strCache>
                <c:ptCount val="2"/>
                <c:pt idx="0">
                  <c:v>back</c:v>
                </c:pt>
                <c:pt idx="1">
                  <c:v>tDarts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Sheet1!$K$5:$K$15</c:f>
            </c:numRef>
          </c:val>
          <c:smooth val="0"/>
          <c:extLst>
            <c:ext xmlns:c16="http://schemas.microsoft.com/office/drawing/2014/chart" uri="{C3380CC4-5D6E-409C-BE32-E72D297353CC}">
              <c16:uniqueId val="{0000000B-A9F1-42DA-A7B0-B7E164D60D28}"/>
            </c:ext>
          </c:extLst>
        </c:ser>
        <c:ser>
          <c:idx val="12"/>
          <c:order val="12"/>
          <c:tx>
            <c:strRef>
              <c:f>Sheet1!$L$1:$L$2</c:f>
              <c:strCache>
                <c:ptCount val="2"/>
                <c:pt idx="0">
                  <c:v>back</c:v>
                </c:pt>
                <c:pt idx="1">
                  <c:v>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F1-42DA-A7B0-B7E164D6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041000"/>
        <c:axId val="408042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Front</c:v>
                      </c:pt>
                      <c:pt idx="1">
                        <c:v>Darts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F1-42DA-A7B0-B7E164D60D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Front</c:v>
                      </c:pt>
                      <c:pt idx="1">
                        <c:v>Dart intake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Sheet1!$D$5:$D$15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0.375</c:v>
                      </c:pt>
                      <c:pt idx="5">
                        <c:v>0.375</c:v>
                      </c:pt>
                      <c:pt idx="6">
                        <c:v>0.5</c:v>
                      </c:pt>
                      <c:pt idx="7">
                        <c:v>0.625</c:v>
                      </c:pt>
                      <c:pt idx="8">
                        <c:v>0.625</c:v>
                      </c:pt>
                      <c:pt idx="9">
                        <c:v>0.625</c:v>
                      </c:pt>
                      <c:pt idx="10">
                        <c:v>0.625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F1-42DA-A7B0-B7E164D60D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back</c:v>
                      </c:pt>
                      <c:pt idx="1">
                        <c:v>Darts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1-42DA-A7B0-B7E164D60D28}"/>
                  </c:ext>
                </c:extLst>
              </c15:ser>
            </c15:filteredLineSeries>
          </c:ext>
        </c:extLst>
      </c:lineChart>
      <c:catAx>
        <c:axId val="4080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2312"/>
        <c:crosses val="autoZero"/>
        <c:auto val="1"/>
        <c:lblAlgn val="ctr"/>
        <c:lblOffset val="100"/>
        <c:noMultiLvlLbl val="0"/>
      </c:catAx>
      <c:valAx>
        <c:axId val="4080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4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31</xdr:row>
      <xdr:rowOff>157161</xdr:rowOff>
    </xdr:from>
    <xdr:to>
      <xdr:col>9</xdr:col>
      <xdr:colOff>409575</xdr:colOff>
      <xdr:row>57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A25AA-6872-4263-99A8-8B018439B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A13" workbookViewId="0">
      <selection activeCell="U9" sqref="U9"/>
    </sheetView>
  </sheetViews>
  <sheetFormatPr defaultRowHeight="15" x14ac:dyDescent="0.25"/>
  <cols>
    <col min="11" max="11" width="0" hidden="1" customWidth="1"/>
  </cols>
  <sheetData>
    <row r="1" spans="1:22" x14ac:dyDescent="0.25">
      <c r="B1" s="1" t="s">
        <v>0</v>
      </c>
      <c r="C1" s="1"/>
      <c r="D1" s="1"/>
      <c r="E1" s="1" t="s">
        <v>1</v>
      </c>
      <c r="F1" s="1"/>
      <c r="G1" s="1"/>
      <c r="R1">
        <v>3</v>
      </c>
      <c r="T1">
        <v>7</v>
      </c>
      <c r="U1">
        <v>7</v>
      </c>
      <c r="V1">
        <f>T1*2.54</f>
        <v>17.78</v>
      </c>
    </row>
    <row r="2" spans="1:22" x14ac:dyDescent="0.25">
      <c r="A2" t="s">
        <v>30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32</v>
      </c>
      <c r="I2" t="s">
        <v>31</v>
      </c>
      <c r="J2" t="s">
        <v>33</v>
      </c>
      <c r="L2" t="s">
        <v>34</v>
      </c>
      <c r="N2">
        <f t="shared" ref="N2:N4" si="0">IF(A2&gt;7,2,1)</f>
        <v>2</v>
      </c>
      <c r="R2">
        <v>0.4</v>
      </c>
      <c r="T2">
        <v>12</v>
      </c>
      <c r="V2">
        <f>T2*2.54</f>
        <v>30.48</v>
      </c>
    </row>
    <row r="3" spans="1:22" x14ac:dyDescent="0.25">
      <c r="A3">
        <v>2</v>
      </c>
      <c r="N3">
        <f t="shared" si="0"/>
        <v>1</v>
      </c>
      <c r="Q3">
        <f t="shared" ref="Q3:Q15" si="1">0.75+(A3-4-((A3-4)/5))/4</f>
        <v>0.35</v>
      </c>
      <c r="T3">
        <f t="shared" ref="T3:T4" si="2">MAX(MIN($T$2,A3),$T$1)</f>
        <v>7</v>
      </c>
      <c r="U3">
        <f>0.5+((T3-$U$1)*0.25)</f>
        <v>0.5</v>
      </c>
    </row>
    <row r="4" spans="1:22" x14ac:dyDescent="0.25">
      <c r="A4">
        <v>3</v>
      </c>
      <c r="N4">
        <f t="shared" si="0"/>
        <v>1</v>
      </c>
      <c r="Q4">
        <f t="shared" si="1"/>
        <v>0.55000000000000004</v>
      </c>
      <c r="T4">
        <f t="shared" si="2"/>
        <v>7</v>
      </c>
      <c r="U4">
        <f t="shared" ref="U4:U15" si="3">0.5+((T4-$U$1)*0.25)</f>
        <v>0.5</v>
      </c>
    </row>
    <row r="5" spans="1:22" x14ac:dyDescent="0.25">
      <c r="A5">
        <v>4</v>
      </c>
      <c r="B5">
        <v>0.5</v>
      </c>
      <c r="C5">
        <v>1</v>
      </c>
      <c r="D5">
        <v>0.5</v>
      </c>
      <c r="E5">
        <v>0.75</v>
      </c>
      <c r="F5">
        <v>1</v>
      </c>
      <c r="G5">
        <v>0.75</v>
      </c>
      <c r="H5">
        <f>C5*D5</f>
        <v>0.5</v>
      </c>
      <c r="I5">
        <f t="shared" ref="I5:I15" si="4">F5*G5</f>
        <v>0.75</v>
      </c>
      <c r="J5">
        <f t="shared" ref="J5:J15" si="5">H5+I5</f>
        <v>1.25</v>
      </c>
      <c r="K5">
        <f>J5*2</f>
        <v>2.5</v>
      </c>
      <c r="L5">
        <f t="shared" ref="L5:L15" si="6">(A5-K5)/2</f>
        <v>0.75</v>
      </c>
      <c r="N5">
        <f t="shared" ref="N5:N15" si="7">IF(A5&gt;7,2,1)</f>
        <v>1</v>
      </c>
      <c r="O5">
        <f>A5/8</f>
        <v>0.5</v>
      </c>
      <c r="P5">
        <f t="shared" ref="P5:P15" si="8">0.75+(A5-4-INT((A5-4)/5))/4</f>
        <v>0.75</v>
      </c>
      <c r="Q5">
        <f t="shared" si="1"/>
        <v>0.75</v>
      </c>
      <c r="R5">
        <f t="shared" ref="R5:R15" si="9">(A5-$R$1)^$R$2</f>
        <v>1</v>
      </c>
      <c r="S5">
        <f>0.5*R5</f>
        <v>0.5</v>
      </c>
      <c r="T5">
        <f>MAX(MIN($T$2,A5),$T$1)</f>
        <v>7</v>
      </c>
      <c r="U5">
        <f t="shared" si="3"/>
        <v>0.5</v>
      </c>
    </row>
    <row r="6" spans="1:22" x14ac:dyDescent="0.25">
      <c r="A6">
        <v>5</v>
      </c>
      <c r="B6">
        <v>0.5</v>
      </c>
      <c r="C6">
        <v>1</v>
      </c>
      <c r="D6">
        <v>0.5</v>
      </c>
      <c r="E6">
        <v>1</v>
      </c>
      <c r="F6">
        <v>1</v>
      </c>
      <c r="G6">
        <v>1</v>
      </c>
      <c r="H6">
        <f t="shared" ref="H6:H15" si="10">C6*D6</f>
        <v>0.5</v>
      </c>
      <c r="I6">
        <f t="shared" si="4"/>
        <v>1</v>
      </c>
      <c r="J6">
        <f t="shared" si="5"/>
        <v>1.5</v>
      </c>
      <c r="K6">
        <f t="shared" ref="K6:K15" si="11">J6*2</f>
        <v>3</v>
      </c>
      <c r="L6">
        <f t="shared" si="6"/>
        <v>1</v>
      </c>
      <c r="N6">
        <f t="shared" si="7"/>
        <v>1</v>
      </c>
      <c r="O6">
        <f t="shared" ref="O6:O15" si="12">A6/8</f>
        <v>0.625</v>
      </c>
      <c r="P6">
        <f t="shared" si="8"/>
        <v>1</v>
      </c>
      <c r="Q6">
        <f t="shared" si="1"/>
        <v>0.95</v>
      </c>
      <c r="R6">
        <f t="shared" si="9"/>
        <v>1.3195079107728942</v>
      </c>
      <c r="S6">
        <f t="shared" ref="S6:S15" si="13">0.5*R6</f>
        <v>0.6597539553864471</v>
      </c>
      <c r="T6">
        <f t="shared" ref="T6:T15" si="14">MAX(MIN($T$2,A6),$T$1)</f>
        <v>7</v>
      </c>
      <c r="U6">
        <f t="shared" si="3"/>
        <v>0.5</v>
      </c>
    </row>
    <row r="7" spans="1:22" x14ac:dyDescent="0.25">
      <c r="A7">
        <v>6</v>
      </c>
      <c r="B7">
        <v>0.5</v>
      </c>
      <c r="C7">
        <v>1</v>
      </c>
      <c r="D7">
        <v>0.5</v>
      </c>
      <c r="E7">
        <v>1.25</v>
      </c>
      <c r="F7">
        <v>1</v>
      </c>
      <c r="G7">
        <v>1.25</v>
      </c>
      <c r="H7">
        <f t="shared" si="10"/>
        <v>0.5</v>
      </c>
      <c r="I7">
        <f t="shared" si="4"/>
        <v>1.25</v>
      </c>
      <c r="J7">
        <f t="shared" si="5"/>
        <v>1.75</v>
      </c>
      <c r="K7">
        <f t="shared" si="11"/>
        <v>3.5</v>
      </c>
      <c r="L7">
        <f t="shared" si="6"/>
        <v>1.25</v>
      </c>
      <c r="N7">
        <f t="shared" si="7"/>
        <v>1</v>
      </c>
      <c r="O7">
        <f t="shared" si="12"/>
        <v>0.75</v>
      </c>
      <c r="P7">
        <f t="shared" si="8"/>
        <v>1.25</v>
      </c>
      <c r="Q7">
        <f t="shared" si="1"/>
        <v>1.1499999999999999</v>
      </c>
      <c r="R7">
        <f t="shared" si="9"/>
        <v>1.5518455739153598</v>
      </c>
      <c r="S7">
        <f t="shared" si="13"/>
        <v>0.77592278695767991</v>
      </c>
      <c r="T7">
        <f t="shared" si="14"/>
        <v>7</v>
      </c>
      <c r="U7">
        <f t="shared" si="3"/>
        <v>0.5</v>
      </c>
    </row>
    <row r="8" spans="1:22" x14ac:dyDescent="0.25">
      <c r="A8">
        <v>7</v>
      </c>
      <c r="B8">
        <v>0.5</v>
      </c>
      <c r="C8">
        <v>1</v>
      </c>
      <c r="D8">
        <v>0.5</v>
      </c>
      <c r="E8">
        <v>1.5</v>
      </c>
      <c r="F8">
        <v>1</v>
      </c>
      <c r="G8">
        <v>1.5</v>
      </c>
      <c r="H8">
        <f t="shared" si="10"/>
        <v>0.5</v>
      </c>
      <c r="I8">
        <f t="shared" si="4"/>
        <v>1.5</v>
      </c>
      <c r="J8">
        <f t="shared" si="5"/>
        <v>2</v>
      </c>
      <c r="K8">
        <f t="shared" si="11"/>
        <v>4</v>
      </c>
      <c r="L8">
        <f t="shared" si="6"/>
        <v>1.5</v>
      </c>
      <c r="N8">
        <f t="shared" si="7"/>
        <v>1</v>
      </c>
      <c r="O8">
        <f t="shared" si="12"/>
        <v>0.875</v>
      </c>
      <c r="P8">
        <f t="shared" si="8"/>
        <v>1.5</v>
      </c>
      <c r="Q8">
        <f t="shared" si="1"/>
        <v>1.35</v>
      </c>
      <c r="R8">
        <f t="shared" si="9"/>
        <v>1.7411011265922482</v>
      </c>
      <c r="S8">
        <f t="shared" si="13"/>
        <v>0.87055056329612412</v>
      </c>
      <c r="T8">
        <f t="shared" si="14"/>
        <v>7</v>
      </c>
      <c r="U8">
        <f t="shared" si="3"/>
        <v>0.5</v>
      </c>
    </row>
    <row r="9" spans="1:22" x14ac:dyDescent="0.25">
      <c r="A9">
        <v>8</v>
      </c>
      <c r="B9">
        <v>0.75</v>
      </c>
      <c r="C9">
        <v>2</v>
      </c>
      <c r="D9">
        <v>0.375</v>
      </c>
      <c r="E9">
        <v>1.75</v>
      </c>
      <c r="F9">
        <v>2</v>
      </c>
      <c r="G9">
        <v>0.875</v>
      </c>
      <c r="H9">
        <f t="shared" si="10"/>
        <v>0.75</v>
      </c>
      <c r="I9">
        <f t="shared" si="4"/>
        <v>1.75</v>
      </c>
      <c r="J9">
        <f t="shared" si="5"/>
        <v>2.5</v>
      </c>
      <c r="K9">
        <f t="shared" si="11"/>
        <v>5</v>
      </c>
      <c r="L9">
        <f t="shared" si="6"/>
        <v>1.5</v>
      </c>
      <c r="N9">
        <f t="shared" si="7"/>
        <v>2</v>
      </c>
      <c r="O9">
        <f t="shared" si="12"/>
        <v>1</v>
      </c>
      <c r="P9">
        <f t="shared" si="8"/>
        <v>1.75</v>
      </c>
      <c r="Q9">
        <f t="shared" si="1"/>
        <v>1.55</v>
      </c>
      <c r="R9">
        <f t="shared" si="9"/>
        <v>1.9036539387158786</v>
      </c>
      <c r="S9">
        <f t="shared" si="13"/>
        <v>0.95182696935793931</v>
      </c>
      <c r="T9">
        <f t="shared" si="14"/>
        <v>8</v>
      </c>
      <c r="U9">
        <f t="shared" si="3"/>
        <v>0.75</v>
      </c>
    </row>
    <row r="10" spans="1:22" x14ac:dyDescent="0.25">
      <c r="A10">
        <v>9</v>
      </c>
      <c r="B10">
        <v>0.75</v>
      </c>
      <c r="C10">
        <v>2</v>
      </c>
      <c r="D10">
        <v>0.375</v>
      </c>
      <c r="E10">
        <v>1.75</v>
      </c>
      <c r="F10">
        <v>2</v>
      </c>
      <c r="G10">
        <v>0.875</v>
      </c>
      <c r="H10">
        <f t="shared" si="10"/>
        <v>0.75</v>
      </c>
      <c r="I10">
        <f t="shared" si="4"/>
        <v>1.75</v>
      </c>
      <c r="J10">
        <f t="shared" si="5"/>
        <v>2.5</v>
      </c>
      <c r="K10">
        <f t="shared" si="11"/>
        <v>5</v>
      </c>
      <c r="L10">
        <f t="shared" si="6"/>
        <v>2</v>
      </c>
      <c r="N10">
        <f t="shared" si="7"/>
        <v>2</v>
      </c>
      <c r="O10">
        <f t="shared" si="12"/>
        <v>1.125</v>
      </c>
      <c r="P10">
        <f t="shared" si="8"/>
        <v>1.75</v>
      </c>
      <c r="Q10">
        <f t="shared" si="1"/>
        <v>1.75</v>
      </c>
      <c r="R10">
        <f t="shared" si="9"/>
        <v>2.0476725110792193</v>
      </c>
      <c r="S10">
        <f t="shared" si="13"/>
        <v>1.0238362555396097</v>
      </c>
      <c r="T10">
        <f t="shared" si="14"/>
        <v>9</v>
      </c>
      <c r="U10">
        <f t="shared" si="3"/>
        <v>1</v>
      </c>
    </row>
    <row r="11" spans="1:22" x14ac:dyDescent="0.25">
      <c r="A11">
        <v>10</v>
      </c>
      <c r="B11">
        <v>1</v>
      </c>
      <c r="C11">
        <v>2</v>
      </c>
      <c r="D11">
        <v>0.5</v>
      </c>
      <c r="E11">
        <v>2</v>
      </c>
      <c r="F11">
        <v>2</v>
      </c>
      <c r="G11">
        <v>1</v>
      </c>
      <c r="H11">
        <f t="shared" si="10"/>
        <v>1</v>
      </c>
      <c r="I11">
        <f t="shared" si="4"/>
        <v>2</v>
      </c>
      <c r="J11">
        <f t="shared" si="5"/>
        <v>3</v>
      </c>
      <c r="K11">
        <f t="shared" si="11"/>
        <v>6</v>
      </c>
      <c r="L11">
        <f t="shared" si="6"/>
        <v>2</v>
      </c>
      <c r="N11">
        <f t="shared" si="7"/>
        <v>2</v>
      </c>
      <c r="O11">
        <f t="shared" si="12"/>
        <v>1.25</v>
      </c>
      <c r="P11">
        <f t="shared" si="8"/>
        <v>2</v>
      </c>
      <c r="Q11">
        <f t="shared" si="1"/>
        <v>1.95</v>
      </c>
      <c r="R11">
        <f t="shared" si="9"/>
        <v>2.1779064244827797</v>
      </c>
      <c r="S11">
        <f t="shared" si="13"/>
        <v>1.0889532122413899</v>
      </c>
      <c r="T11">
        <f t="shared" si="14"/>
        <v>10</v>
      </c>
      <c r="U11">
        <f t="shared" si="3"/>
        <v>1.25</v>
      </c>
    </row>
    <row r="12" spans="1:22" x14ac:dyDescent="0.25">
      <c r="A12">
        <v>11</v>
      </c>
      <c r="B12">
        <v>1.25</v>
      </c>
      <c r="C12">
        <v>2</v>
      </c>
      <c r="D12">
        <v>0.625</v>
      </c>
      <c r="E12">
        <v>2.25</v>
      </c>
      <c r="F12">
        <v>2</v>
      </c>
      <c r="G12">
        <v>1.125</v>
      </c>
      <c r="H12">
        <f t="shared" si="10"/>
        <v>1.25</v>
      </c>
      <c r="I12">
        <f t="shared" si="4"/>
        <v>2.25</v>
      </c>
      <c r="J12">
        <f t="shared" si="5"/>
        <v>3.5</v>
      </c>
      <c r="K12">
        <f t="shared" si="11"/>
        <v>7</v>
      </c>
      <c r="L12">
        <f t="shared" si="6"/>
        <v>2</v>
      </c>
      <c r="N12">
        <f t="shared" si="7"/>
        <v>2</v>
      </c>
      <c r="O12">
        <f t="shared" si="12"/>
        <v>1.375</v>
      </c>
      <c r="P12">
        <f t="shared" si="8"/>
        <v>2.25</v>
      </c>
      <c r="Q12">
        <f t="shared" si="1"/>
        <v>2.15</v>
      </c>
      <c r="R12">
        <f t="shared" si="9"/>
        <v>2.2973967099940702</v>
      </c>
      <c r="S12">
        <f t="shared" si="13"/>
        <v>1.1486983549970351</v>
      </c>
      <c r="T12">
        <f t="shared" si="14"/>
        <v>11</v>
      </c>
      <c r="U12">
        <f t="shared" si="3"/>
        <v>1.5</v>
      </c>
    </row>
    <row r="13" spans="1:22" x14ac:dyDescent="0.25">
      <c r="A13">
        <v>12</v>
      </c>
      <c r="B13">
        <v>1.5</v>
      </c>
      <c r="C13">
        <v>2</v>
      </c>
      <c r="D13">
        <v>0.625</v>
      </c>
      <c r="E13">
        <v>2.5</v>
      </c>
      <c r="F13">
        <v>2</v>
      </c>
      <c r="G13">
        <v>1.25</v>
      </c>
      <c r="H13">
        <f t="shared" si="10"/>
        <v>1.25</v>
      </c>
      <c r="I13">
        <f t="shared" si="4"/>
        <v>2.5</v>
      </c>
      <c r="J13">
        <f t="shared" si="5"/>
        <v>3.75</v>
      </c>
      <c r="K13">
        <f t="shared" si="11"/>
        <v>7.5</v>
      </c>
      <c r="L13">
        <f t="shared" si="6"/>
        <v>2.25</v>
      </c>
      <c r="N13">
        <f t="shared" si="7"/>
        <v>2</v>
      </c>
      <c r="O13">
        <f t="shared" si="12"/>
        <v>1.5</v>
      </c>
      <c r="P13">
        <f t="shared" si="8"/>
        <v>2.5</v>
      </c>
      <c r="Q13">
        <f t="shared" si="1"/>
        <v>2.35</v>
      </c>
      <c r="R13">
        <f t="shared" si="9"/>
        <v>2.4082246852806923</v>
      </c>
      <c r="S13">
        <f t="shared" si="13"/>
        <v>1.2041123426403462</v>
      </c>
      <c r="T13">
        <f t="shared" si="14"/>
        <v>12</v>
      </c>
      <c r="U13">
        <f t="shared" si="3"/>
        <v>1.75</v>
      </c>
    </row>
    <row r="14" spans="1:22" x14ac:dyDescent="0.25">
      <c r="A14">
        <v>13</v>
      </c>
      <c r="B14">
        <v>1.5</v>
      </c>
      <c r="C14">
        <v>2</v>
      </c>
      <c r="D14">
        <v>0.625</v>
      </c>
      <c r="E14">
        <v>2.75</v>
      </c>
      <c r="F14">
        <v>2</v>
      </c>
      <c r="G14">
        <v>1.375</v>
      </c>
      <c r="H14">
        <f t="shared" si="10"/>
        <v>1.25</v>
      </c>
      <c r="I14">
        <f t="shared" si="4"/>
        <v>2.75</v>
      </c>
      <c r="J14">
        <f t="shared" si="5"/>
        <v>4</v>
      </c>
      <c r="K14">
        <f t="shared" si="11"/>
        <v>8</v>
      </c>
      <c r="L14">
        <f t="shared" si="6"/>
        <v>2.5</v>
      </c>
      <c r="N14">
        <f t="shared" si="7"/>
        <v>2</v>
      </c>
      <c r="O14">
        <f t="shared" si="12"/>
        <v>1.625</v>
      </c>
      <c r="P14">
        <f t="shared" si="8"/>
        <v>2.75</v>
      </c>
      <c r="Q14">
        <f t="shared" si="1"/>
        <v>2.5499999999999998</v>
      </c>
      <c r="R14">
        <f t="shared" si="9"/>
        <v>2.5118864315095806</v>
      </c>
      <c r="S14">
        <f t="shared" si="13"/>
        <v>1.2559432157547903</v>
      </c>
      <c r="T14">
        <f t="shared" si="14"/>
        <v>12</v>
      </c>
      <c r="U14">
        <f t="shared" si="3"/>
        <v>1.75</v>
      </c>
    </row>
    <row r="15" spans="1:22" x14ac:dyDescent="0.25">
      <c r="A15">
        <v>14</v>
      </c>
      <c r="B15">
        <v>1.5</v>
      </c>
      <c r="C15">
        <v>2</v>
      </c>
      <c r="D15">
        <v>0.625</v>
      </c>
      <c r="E15">
        <v>2.75</v>
      </c>
      <c r="F15">
        <v>2</v>
      </c>
      <c r="G15">
        <v>1.375</v>
      </c>
      <c r="H15">
        <f t="shared" si="10"/>
        <v>1.25</v>
      </c>
      <c r="I15">
        <f t="shared" si="4"/>
        <v>2.75</v>
      </c>
      <c r="J15">
        <f t="shared" si="5"/>
        <v>4</v>
      </c>
      <c r="K15">
        <f t="shared" si="11"/>
        <v>8</v>
      </c>
      <c r="L15">
        <f t="shared" si="6"/>
        <v>3</v>
      </c>
      <c r="N15">
        <f t="shared" si="7"/>
        <v>2</v>
      </c>
      <c r="O15">
        <f t="shared" si="12"/>
        <v>1.75</v>
      </c>
      <c r="P15">
        <f t="shared" si="8"/>
        <v>2.75</v>
      </c>
      <c r="Q15">
        <f t="shared" si="1"/>
        <v>2.75</v>
      </c>
      <c r="R15">
        <f t="shared" si="9"/>
        <v>2.6094986352788734</v>
      </c>
      <c r="S15">
        <f t="shared" si="13"/>
        <v>1.3047493176394367</v>
      </c>
      <c r="T15">
        <f t="shared" si="14"/>
        <v>12</v>
      </c>
      <c r="U15">
        <f t="shared" si="3"/>
        <v>1.75</v>
      </c>
    </row>
    <row r="17" spans="1:21" x14ac:dyDescent="0.25">
      <c r="U17">
        <f>0.5*254</f>
        <v>127</v>
      </c>
    </row>
    <row r="20" spans="1:21" x14ac:dyDescent="0.25">
      <c r="A20">
        <f>A5*2.54</f>
        <v>10.16</v>
      </c>
      <c r="B20">
        <f t="shared" ref="B20:L20" si="15">B5*2.54</f>
        <v>1.27</v>
      </c>
      <c r="C20">
        <f>C5</f>
        <v>1</v>
      </c>
      <c r="D20">
        <f t="shared" si="15"/>
        <v>1.27</v>
      </c>
      <c r="E20">
        <f t="shared" si="15"/>
        <v>1.905</v>
      </c>
      <c r="F20">
        <f>F5</f>
        <v>1</v>
      </c>
      <c r="G20">
        <f t="shared" si="15"/>
        <v>1.905</v>
      </c>
      <c r="H20">
        <f t="shared" si="15"/>
        <v>1.27</v>
      </c>
      <c r="I20">
        <f t="shared" si="15"/>
        <v>1.905</v>
      </c>
      <c r="J20">
        <f t="shared" si="15"/>
        <v>3.1749999999999998</v>
      </c>
      <c r="K20">
        <f t="shared" si="15"/>
        <v>6.35</v>
      </c>
      <c r="L20">
        <f t="shared" si="15"/>
        <v>1.905</v>
      </c>
      <c r="Q20">
        <f>2+(A20-10-((A20-10)/5))/4</f>
        <v>2.032</v>
      </c>
      <c r="R20">
        <f>Q20/2.54</f>
        <v>0.8</v>
      </c>
      <c r="T20">
        <f>7.25/3</f>
        <v>2.4166666666666665</v>
      </c>
    </row>
    <row r="21" spans="1:21" x14ac:dyDescent="0.25">
      <c r="A21">
        <f t="shared" ref="A21:L21" si="16">A6*2.54</f>
        <v>12.7</v>
      </c>
      <c r="B21">
        <f t="shared" si="16"/>
        <v>1.27</v>
      </c>
      <c r="C21">
        <f t="shared" ref="C21:C30" si="17">C6</f>
        <v>1</v>
      </c>
      <c r="D21">
        <f t="shared" si="16"/>
        <v>1.27</v>
      </c>
      <c r="E21">
        <f t="shared" si="16"/>
        <v>2.54</v>
      </c>
      <c r="F21">
        <f t="shared" ref="F21:F30" si="18">F6</f>
        <v>1</v>
      </c>
      <c r="G21">
        <f t="shared" si="16"/>
        <v>2.54</v>
      </c>
      <c r="H21">
        <f t="shared" si="16"/>
        <v>1.27</v>
      </c>
      <c r="I21">
        <f t="shared" si="16"/>
        <v>2.54</v>
      </c>
      <c r="J21">
        <f t="shared" si="16"/>
        <v>3.81</v>
      </c>
      <c r="K21">
        <f t="shared" si="16"/>
        <v>7.62</v>
      </c>
      <c r="L21">
        <f t="shared" si="16"/>
        <v>2.54</v>
      </c>
      <c r="Q21">
        <f t="shared" ref="Q21:Q30" si="19">2+(A21-10-((A21-10)/5))/4</f>
        <v>2.54</v>
      </c>
      <c r="R21">
        <f t="shared" ref="R21:R30" si="20">Q21/2.54</f>
        <v>1</v>
      </c>
      <c r="T21">
        <f>7.25/6</f>
        <v>1.2083333333333333</v>
      </c>
    </row>
    <row r="22" spans="1:21" x14ac:dyDescent="0.25">
      <c r="A22">
        <f t="shared" ref="A22:L22" si="21">A7*2.54</f>
        <v>15.24</v>
      </c>
      <c r="B22">
        <f t="shared" si="21"/>
        <v>1.27</v>
      </c>
      <c r="C22">
        <f t="shared" si="17"/>
        <v>1</v>
      </c>
      <c r="D22">
        <f t="shared" si="21"/>
        <v>1.27</v>
      </c>
      <c r="E22">
        <f t="shared" si="21"/>
        <v>3.1749999999999998</v>
      </c>
      <c r="F22">
        <f t="shared" si="18"/>
        <v>1</v>
      </c>
      <c r="G22">
        <f t="shared" si="21"/>
        <v>3.1749999999999998</v>
      </c>
      <c r="H22">
        <f t="shared" si="21"/>
        <v>1.27</v>
      </c>
      <c r="I22">
        <f t="shared" si="21"/>
        <v>3.1749999999999998</v>
      </c>
      <c r="J22">
        <f t="shared" si="21"/>
        <v>4.4450000000000003</v>
      </c>
      <c r="K22">
        <f t="shared" si="21"/>
        <v>8.89</v>
      </c>
      <c r="L22">
        <f t="shared" si="21"/>
        <v>3.1749999999999998</v>
      </c>
      <c r="Q22">
        <f t="shared" si="19"/>
        <v>3.048</v>
      </c>
      <c r="R22">
        <f t="shared" si="20"/>
        <v>1.2</v>
      </c>
      <c r="T22">
        <f>29*25.4</f>
        <v>736.59999999999991</v>
      </c>
    </row>
    <row r="23" spans="1:21" x14ac:dyDescent="0.25">
      <c r="A23">
        <f t="shared" ref="A23:L23" si="22">A8*2.54</f>
        <v>17.78</v>
      </c>
      <c r="B23">
        <f t="shared" si="22"/>
        <v>1.27</v>
      </c>
      <c r="C23">
        <f t="shared" si="17"/>
        <v>1</v>
      </c>
      <c r="D23">
        <f t="shared" si="22"/>
        <v>1.27</v>
      </c>
      <c r="E23">
        <f t="shared" si="22"/>
        <v>3.81</v>
      </c>
      <c r="F23">
        <f t="shared" si="18"/>
        <v>1</v>
      </c>
      <c r="G23">
        <f t="shared" si="22"/>
        <v>3.81</v>
      </c>
      <c r="H23">
        <f t="shared" si="22"/>
        <v>1.27</v>
      </c>
      <c r="I23">
        <f t="shared" si="22"/>
        <v>3.81</v>
      </c>
      <c r="J23">
        <f t="shared" si="22"/>
        <v>5.08</v>
      </c>
      <c r="K23">
        <f t="shared" si="22"/>
        <v>10.16</v>
      </c>
      <c r="L23">
        <f t="shared" si="22"/>
        <v>3.81</v>
      </c>
      <c r="Q23">
        <f t="shared" si="19"/>
        <v>3.556</v>
      </c>
      <c r="R23">
        <f t="shared" si="20"/>
        <v>1.4</v>
      </c>
      <c r="T23">
        <f>37*25.4</f>
        <v>939.8</v>
      </c>
    </row>
    <row r="24" spans="1:21" x14ac:dyDescent="0.25">
      <c r="A24">
        <f t="shared" ref="A24:L24" si="23">A9*2.54</f>
        <v>20.32</v>
      </c>
      <c r="B24">
        <f t="shared" si="23"/>
        <v>1.905</v>
      </c>
      <c r="C24">
        <f t="shared" si="17"/>
        <v>2</v>
      </c>
      <c r="D24">
        <f t="shared" si="23"/>
        <v>0.95250000000000001</v>
      </c>
      <c r="E24">
        <f t="shared" si="23"/>
        <v>4.4450000000000003</v>
      </c>
      <c r="F24">
        <f t="shared" si="18"/>
        <v>2</v>
      </c>
      <c r="G24">
        <f t="shared" si="23"/>
        <v>2.2225000000000001</v>
      </c>
      <c r="H24">
        <f t="shared" si="23"/>
        <v>1.905</v>
      </c>
      <c r="I24">
        <f t="shared" si="23"/>
        <v>4.4450000000000003</v>
      </c>
      <c r="J24">
        <f t="shared" si="23"/>
        <v>6.35</v>
      </c>
      <c r="K24">
        <f t="shared" si="23"/>
        <v>12.7</v>
      </c>
      <c r="L24">
        <f t="shared" si="23"/>
        <v>3.81</v>
      </c>
      <c r="Q24">
        <f t="shared" si="19"/>
        <v>4.0640000000000001</v>
      </c>
      <c r="R24">
        <f t="shared" si="20"/>
        <v>1.6</v>
      </c>
      <c r="T24">
        <v>196</v>
      </c>
      <c r="U24">
        <f>T24/25.4</f>
        <v>7.7165354330708666</v>
      </c>
    </row>
    <row r="25" spans="1:21" x14ac:dyDescent="0.25">
      <c r="A25">
        <f t="shared" ref="A25:L25" si="24">A10*2.54</f>
        <v>22.86</v>
      </c>
      <c r="B25">
        <f t="shared" si="24"/>
        <v>1.905</v>
      </c>
      <c r="C25">
        <f t="shared" si="17"/>
        <v>2</v>
      </c>
      <c r="D25">
        <f t="shared" si="24"/>
        <v>0.95250000000000001</v>
      </c>
      <c r="E25">
        <f t="shared" si="24"/>
        <v>4.4450000000000003</v>
      </c>
      <c r="F25">
        <f t="shared" si="18"/>
        <v>2</v>
      </c>
      <c r="G25">
        <f t="shared" si="24"/>
        <v>2.2225000000000001</v>
      </c>
      <c r="H25">
        <f t="shared" si="24"/>
        <v>1.905</v>
      </c>
      <c r="I25">
        <f t="shared" si="24"/>
        <v>4.4450000000000003</v>
      </c>
      <c r="J25">
        <f t="shared" si="24"/>
        <v>6.35</v>
      </c>
      <c r="K25">
        <f t="shared" si="24"/>
        <v>12.7</v>
      </c>
      <c r="L25">
        <f t="shared" si="24"/>
        <v>5.08</v>
      </c>
      <c r="Q25">
        <f t="shared" si="19"/>
        <v>4.5720000000000001</v>
      </c>
      <c r="R25">
        <f t="shared" si="20"/>
        <v>1.8</v>
      </c>
      <c r="T25">
        <f>U25*25.4</f>
        <v>31.75</v>
      </c>
      <c r="U25">
        <v>1.25</v>
      </c>
    </row>
    <row r="26" spans="1:21" x14ac:dyDescent="0.25">
      <c r="A26">
        <f t="shared" ref="A26:L26" si="25">A11*2.54</f>
        <v>25.4</v>
      </c>
      <c r="B26">
        <f t="shared" si="25"/>
        <v>2.54</v>
      </c>
      <c r="C26">
        <f t="shared" si="17"/>
        <v>2</v>
      </c>
      <c r="D26">
        <f t="shared" si="25"/>
        <v>1.27</v>
      </c>
      <c r="E26">
        <f t="shared" si="25"/>
        <v>5.08</v>
      </c>
      <c r="F26">
        <f t="shared" si="18"/>
        <v>2</v>
      </c>
      <c r="G26">
        <f t="shared" si="25"/>
        <v>2.54</v>
      </c>
      <c r="H26">
        <f t="shared" si="25"/>
        <v>2.54</v>
      </c>
      <c r="I26">
        <f t="shared" si="25"/>
        <v>5.08</v>
      </c>
      <c r="J26">
        <f t="shared" si="25"/>
        <v>7.62</v>
      </c>
      <c r="K26">
        <f t="shared" si="25"/>
        <v>15.24</v>
      </c>
      <c r="L26">
        <f t="shared" si="25"/>
        <v>5.08</v>
      </c>
      <c r="Q26">
        <f t="shared" si="19"/>
        <v>5.08</v>
      </c>
      <c r="R26">
        <f t="shared" si="20"/>
        <v>2</v>
      </c>
    </row>
    <row r="27" spans="1:21" x14ac:dyDescent="0.25">
      <c r="A27">
        <f t="shared" ref="A27:L27" si="26">A12*2.54</f>
        <v>27.94</v>
      </c>
      <c r="B27">
        <f t="shared" si="26"/>
        <v>3.1749999999999998</v>
      </c>
      <c r="C27">
        <f t="shared" si="17"/>
        <v>2</v>
      </c>
      <c r="D27">
        <f t="shared" si="26"/>
        <v>1.5874999999999999</v>
      </c>
      <c r="E27">
        <f t="shared" si="26"/>
        <v>5.7149999999999999</v>
      </c>
      <c r="F27">
        <f t="shared" si="18"/>
        <v>2</v>
      </c>
      <c r="G27">
        <f t="shared" si="26"/>
        <v>2.8574999999999999</v>
      </c>
      <c r="H27">
        <f t="shared" si="26"/>
        <v>3.1749999999999998</v>
      </c>
      <c r="I27">
        <f t="shared" si="26"/>
        <v>5.7149999999999999</v>
      </c>
      <c r="J27">
        <f t="shared" si="26"/>
        <v>8.89</v>
      </c>
      <c r="K27">
        <f t="shared" si="26"/>
        <v>17.78</v>
      </c>
      <c r="L27">
        <f t="shared" si="26"/>
        <v>5.08</v>
      </c>
      <c r="Q27">
        <f t="shared" si="19"/>
        <v>5.5880000000000001</v>
      </c>
      <c r="R27">
        <f t="shared" si="20"/>
        <v>2.2000000000000002</v>
      </c>
      <c r="U27">
        <f>260*0.45</f>
        <v>117</v>
      </c>
    </row>
    <row r="28" spans="1:21" x14ac:dyDescent="0.25">
      <c r="A28">
        <f t="shared" ref="A28:L28" si="27">A13*2.54</f>
        <v>30.48</v>
      </c>
      <c r="B28">
        <f t="shared" si="27"/>
        <v>3.81</v>
      </c>
      <c r="C28">
        <f t="shared" si="17"/>
        <v>2</v>
      </c>
      <c r="D28">
        <f t="shared" si="27"/>
        <v>1.5874999999999999</v>
      </c>
      <c r="E28">
        <f t="shared" si="27"/>
        <v>6.35</v>
      </c>
      <c r="F28">
        <f t="shared" si="18"/>
        <v>2</v>
      </c>
      <c r="G28">
        <f t="shared" si="27"/>
        <v>3.1749999999999998</v>
      </c>
      <c r="H28">
        <f t="shared" si="27"/>
        <v>3.1749999999999998</v>
      </c>
      <c r="I28">
        <f t="shared" si="27"/>
        <v>6.35</v>
      </c>
      <c r="J28">
        <f t="shared" si="27"/>
        <v>9.5250000000000004</v>
      </c>
      <c r="K28">
        <f t="shared" si="27"/>
        <v>19.05</v>
      </c>
      <c r="L28">
        <f t="shared" si="27"/>
        <v>5.7149999999999999</v>
      </c>
      <c r="Q28">
        <f t="shared" si="19"/>
        <v>6.0960000000000001</v>
      </c>
      <c r="R28">
        <f t="shared" si="20"/>
        <v>2.4</v>
      </c>
    </row>
    <row r="29" spans="1:21" x14ac:dyDescent="0.25">
      <c r="A29">
        <f t="shared" ref="A29:L29" si="28">A14*2.54</f>
        <v>33.020000000000003</v>
      </c>
      <c r="B29">
        <f t="shared" si="28"/>
        <v>3.81</v>
      </c>
      <c r="C29">
        <f t="shared" si="17"/>
        <v>2</v>
      </c>
      <c r="D29">
        <f t="shared" si="28"/>
        <v>1.5874999999999999</v>
      </c>
      <c r="E29">
        <f t="shared" si="28"/>
        <v>6.9850000000000003</v>
      </c>
      <c r="F29">
        <f t="shared" si="18"/>
        <v>2</v>
      </c>
      <c r="G29">
        <f t="shared" si="28"/>
        <v>3.4925000000000002</v>
      </c>
      <c r="H29">
        <f t="shared" si="28"/>
        <v>3.1749999999999998</v>
      </c>
      <c r="I29">
        <f t="shared" si="28"/>
        <v>6.9850000000000003</v>
      </c>
      <c r="J29">
        <f t="shared" si="28"/>
        <v>10.16</v>
      </c>
      <c r="K29">
        <f t="shared" si="28"/>
        <v>20.32</v>
      </c>
      <c r="L29">
        <f t="shared" si="28"/>
        <v>6.35</v>
      </c>
      <c r="Q29">
        <f t="shared" si="19"/>
        <v>6.604000000000001</v>
      </c>
      <c r="R29">
        <f t="shared" si="20"/>
        <v>2.6000000000000005</v>
      </c>
    </row>
    <row r="30" spans="1:21" x14ac:dyDescent="0.25">
      <c r="A30">
        <f t="shared" ref="A30:L30" si="29">A15*2.54</f>
        <v>35.56</v>
      </c>
      <c r="B30">
        <f t="shared" si="29"/>
        <v>3.81</v>
      </c>
      <c r="C30">
        <f t="shared" si="17"/>
        <v>2</v>
      </c>
      <c r="D30">
        <f t="shared" si="29"/>
        <v>1.5874999999999999</v>
      </c>
      <c r="E30">
        <f t="shared" si="29"/>
        <v>6.9850000000000003</v>
      </c>
      <c r="F30">
        <f t="shared" si="18"/>
        <v>2</v>
      </c>
      <c r="G30">
        <f t="shared" si="29"/>
        <v>3.4925000000000002</v>
      </c>
      <c r="H30">
        <f t="shared" si="29"/>
        <v>3.1749999999999998</v>
      </c>
      <c r="I30">
        <f t="shared" si="29"/>
        <v>6.9850000000000003</v>
      </c>
      <c r="J30">
        <f t="shared" si="29"/>
        <v>10.16</v>
      </c>
      <c r="K30">
        <f t="shared" si="29"/>
        <v>20.32</v>
      </c>
      <c r="L30">
        <f t="shared" si="29"/>
        <v>7.62</v>
      </c>
      <c r="Q30">
        <f t="shared" si="19"/>
        <v>7.1120000000000001</v>
      </c>
      <c r="R30">
        <f t="shared" si="20"/>
        <v>2.8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5" sqref="B25"/>
    </sheetView>
  </sheetViews>
  <sheetFormatPr defaultRowHeight="15" x14ac:dyDescent="0.25"/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22</v>
      </c>
      <c r="B2">
        <v>32</v>
      </c>
      <c r="C2">
        <v>33</v>
      </c>
      <c r="D2">
        <v>34</v>
      </c>
      <c r="E2">
        <v>35</v>
      </c>
      <c r="F2">
        <v>36</v>
      </c>
      <c r="G2">
        <v>37.5</v>
      </c>
      <c r="H2">
        <v>39</v>
      </c>
      <c r="I2">
        <v>41</v>
      </c>
      <c r="J2">
        <v>43.25</v>
      </c>
      <c r="K2">
        <v>45.5</v>
      </c>
      <c r="L2">
        <v>47.75</v>
      </c>
      <c r="M2">
        <v>50</v>
      </c>
      <c r="N2">
        <v>53</v>
      </c>
      <c r="O2">
        <v>56</v>
      </c>
      <c r="P2">
        <v>59</v>
      </c>
      <c r="Q2">
        <v>63</v>
      </c>
    </row>
    <row r="3" spans="1:17" x14ac:dyDescent="0.25">
      <c r="A3" t="s">
        <v>23</v>
      </c>
      <c r="B3">
        <v>25.5</v>
      </c>
      <c r="C3">
        <v>26.5</v>
      </c>
      <c r="D3">
        <v>27.5</v>
      </c>
      <c r="E3">
        <v>28.5</v>
      </c>
      <c r="F3">
        <v>29.5</v>
      </c>
      <c r="G3">
        <v>31</v>
      </c>
      <c r="H3">
        <v>32.5</v>
      </c>
      <c r="I3">
        <v>34.75</v>
      </c>
      <c r="J3">
        <v>37.25</v>
      </c>
      <c r="K3">
        <v>39.75</v>
      </c>
      <c r="L3">
        <v>42.25</v>
      </c>
      <c r="M3">
        <v>44.75</v>
      </c>
      <c r="N3">
        <v>48</v>
      </c>
      <c r="O3">
        <v>51.25</v>
      </c>
      <c r="P3">
        <v>54.5</v>
      </c>
      <c r="Q3">
        <v>58.75</v>
      </c>
    </row>
    <row r="4" spans="1:17" x14ac:dyDescent="0.25">
      <c r="A4" t="s">
        <v>24</v>
      </c>
      <c r="B4">
        <v>35.5</v>
      </c>
      <c r="C4">
        <v>36.5</v>
      </c>
      <c r="D4">
        <v>37.5</v>
      </c>
      <c r="E4">
        <v>38.5</v>
      </c>
      <c r="F4">
        <v>39.5</v>
      </c>
      <c r="G4">
        <v>41</v>
      </c>
      <c r="H4">
        <v>42.5</v>
      </c>
      <c r="I4">
        <v>44.5</v>
      </c>
      <c r="J4">
        <v>46.75</v>
      </c>
      <c r="K4">
        <v>49</v>
      </c>
      <c r="L4">
        <v>51.25</v>
      </c>
      <c r="M4">
        <v>53.5</v>
      </c>
      <c r="N4">
        <v>56.5</v>
      </c>
      <c r="O4">
        <v>59.5</v>
      </c>
      <c r="P4">
        <v>62.5</v>
      </c>
      <c r="Q4">
        <v>66.5</v>
      </c>
    </row>
    <row r="6" spans="1:17" x14ac:dyDescent="0.25">
      <c r="A6" t="s">
        <v>25</v>
      </c>
      <c r="B6">
        <v>33.5</v>
      </c>
      <c r="C6">
        <v>33.5</v>
      </c>
      <c r="D6">
        <v>33.5</v>
      </c>
      <c r="E6">
        <v>34</v>
      </c>
      <c r="F6">
        <v>34</v>
      </c>
      <c r="G6">
        <v>34</v>
      </c>
      <c r="H6">
        <v>34</v>
      </c>
      <c r="I6">
        <v>35</v>
      </c>
      <c r="J6">
        <v>35</v>
      </c>
      <c r="K6">
        <v>35</v>
      </c>
      <c r="L6">
        <v>35</v>
      </c>
      <c r="M6">
        <v>36</v>
      </c>
      <c r="N6">
        <v>36</v>
      </c>
      <c r="O6">
        <v>36</v>
      </c>
      <c r="P6">
        <v>36</v>
      </c>
      <c r="Q6">
        <v>36</v>
      </c>
    </row>
    <row r="7" spans="1:17" x14ac:dyDescent="0.25">
      <c r="A7" t="s">
        <v>26</v>
      </c>
      <c r="B7">
        <v>38</v>
      </c>
      <c r="C7">
        <v>38</v>
      </c>
      <c r="D7">
        <v>38</v>
      </c>
      <c r="E7">
        <v>38</v>
      </c>
      <c r="F7">
        <v>38.5</v>
      </c>
      <c r="G7">
        <v>38.5</v>
      </c>
      <c r="H7">
        <v>38.5</v>
      </c>
      <c r="I7">
        <v>38.5</v>
      </c>
      <c r="J7">
        <v>39</v>
      </c>
      <c r="K7">
        <v>39</v>
      </c>
      <c r="L7">
        <v>39</v>
      </c>
      <c r="M7">
        <v>40</v>
      </c>
      <c r="N7">
        <v>40</v>
      </c>
      <c r="O7">
        <v>40</v>
      </c>
      <c r="P7">
        <v>40</v>
      </c>
      <c r="Q7">
        <v>40</v>
      </c>
    </row>
    <row r="8" spans="1:17" x14ac:dyDescent="0.25">
      <c r="A8" t="s">
        <v>27</v>
      </c>
      <c r="B8">
        <v>45.5</v>
      </c>
      <c r="C8">
        <v>45.5</v>
      </c>
      <c r="D8">
        <v>46.5</v>
      </c>
      <c r="E8">
        <v>46.5</v>
      </c>
      <c r="F8">
        <v>47</v>
      </c>
      <c r="G8">
        <v>47</v>
      </c>
      <c r="H8">
        <v>48</v>
      </c>
      <c r="I8">
        <v>48.5</v>
      </c>
      <c r="J8">
        <v>48.5</v>
      </c>
      <c r="K8">
        <v>48.5</v>
      </c>
      <c r="L8">
        <v>48.5</v>
      </c>
      <c r="M8">
        <v>48.5</v>
      </c>
      <c r="N8">
        <v>48.5</v>
      </c>
      <c r="O8">
        <v>48.5</v>
      </c>
      <c r="P8">
        <v>48.5</v>
      </c>
      <c r="Q8">
        <v>48.5</v>
      </c>
    </row>
    <row r="9" spans="1:17" x14ac:dyDescent="0.25">
      <c r="A9" t="s">
        <v>28</v>
      </c>
      <c r="B9">
        <v>53</v>
      </c>
      <c r="C9">
        <v>53</v>
      </c>
      <c r="D9">
        <v>53.5</v>
      </c>
      <c r="E9">
        <v>53.5</v>
      </c>
      <c r="F9">
        <v>54</v>
      </c>
      <c r="G9">
        <v>54</v>
      </c>
      <c r="H9">
        <v>55</v>
      </c>
      <c r="I9">
        <v>55</v>
      </c>
      <c r="J9">
        <v>56</v>
      </c>
      <c r="K9">
        <v>56</v>
      </c>
      <c r="L9">
        <v>56</v>
      </c>
      <c r="M9">
        <v>56</v>
      </c>
      <c r="N9">
        <v>56</v>
      </c>
      <c r="O9">
        <v>56</v>
      </c>
      <c r="P9">
        <v>56</v>
      </c>
      <c r="Q9">
        <v>56</v>
      </c>
    </row>
    <row r="10" spans="1:17" x14ac:dyDescent="0.25">
      <c r="A10" t="s">
        <v>29</v>
      </c>
      <c r="B10">
        <v>58</v>
      </c>
      <c r="C10">
        <v>58</v>
      </c>
      <c r="D10">
        <v>59</v>
      </c>
      <c r="E10">
        <v>59</v>
      </c>
      <c r="F10">
        <v>60</v>
      </c>
      <c r="G10">
        <v>60</v>
      </c>
      <c r="H10">
        <v>61</v>
      </c>
      <c r="I10">
        <v>61</v>
      </c>
      <c r="J10">
        <v>61</v>
      </c>
      <c r="K10">
        <v>61</v>
      </c>
      <c r="L10">
        <v>61</v>
      </c>
      <c r="M10">
        <v>61</v>
      </c>
      <c r="N10">
        <v>61</v>
      </c>
      <c r="O10">
        <v>61</v>
      </c>
      <c r="P10">
        <v>61</v>
      </c>
      <c r="Q10">
        <v>61</v>
      </c>
    </row>
    <row r="12" spans="1:17" x14ac:dyDescent="0.25">
      <c r="B12">
        <f>B6-14</f>
        <v>19.5</v>
      </c>
      <c r="C12">
        <f t="shared" ref="C12:Q12" si="0">C6-14</f>
        <v>19.5</v>
      </c>
      <c r="D12">
        <f t="shared" si="0"/>
        <v>19.5</v>
      </c>
      <c r="E12">
        <f t="shared" si="0"/>
        <v>20</v>
      </c>
      <c r="F12">
        <f t="shared" si="0"/>
        <v>20</v>
      </c>
      <c r="G12">
        <f t="shared" si="0"/>
        <v>20</v>
      </c>
      <c r="H12">
        <f t="shared" si="0"/>
        <v>20</v>
      </c>
      <c r="I12">
        <f t="shared" si="0"/>
        <v>21</v>
      </c>
      <c r="J12">
        <f t="shared" si="0"/>
        <v>21</v>
      </c>
      <c r="K12">
        <f t="shared" si="0"/>
        <v>21</v>
      </c>
      <c r="L12">
        <f t="shared" si="0"/>
        <v>21</v>
      </c>
      <c r="M12">
        <f t="shared" si="0"/>
        <v>22</v>
      </c>
      <c r="N12">
        <f t="shared" si="0"/>
        <v>22</v>
      </c>
      <c r="O12">
        <f t="shared" si="0"/>
        <v>22</v>
      </c>
      <c r="P12">
        <f t="shared" si="0"/>
        <v>22</v>
      </c>
      <c r="Q12">
        <f t="shared" si="0"/>
        <v>22</v>
      </c>
    </row>
    <row r="13" spans="1:17" x14ac:dyDescent="0.25">
      <c r="B13">
        <f t="shared" ref="B13:Q13" si="1">B7-14</f>
        <v>24</v>
      </c>
      <c r="C13">
        <f t="shared" si="1"/>
        <v>24</v>
      </c>
      <c r="D13">
        <f t="shared" si="1"/>
        <v>24</v>
      </c>
      <c r="E13">
        <f t="shared" si="1"/>
        <v>24</v>
      </c>
      <c r="F13">
        <f t="shared" si="1"/>
        <v>24.5</v>
      </c>
      <c r="G13">
        <f t="shared" si="1"/>
        <v>24.5</v>
      </c>
      <c r="H13">
        <f t="shared" si="1"/>
        <v>24.5</v>
      </c>
      <c r="I13">
        <f t="shared" si="1"/>
        <v>24.5</v>
      </c>
      <c r="J13">
        <f t="shared" si="1"/>
        <v>25</v>
      </c>
      <c r="K13">
        <f t="shared" si="1"/>
        <v>25</v>
      </c>
      <c r="L13">
        <f t="shared" si="1"/>
        <v>25</v>
      </c>
      <c r="M13">
        <f t="shared" si="1"/>
        <v>26</v>
      </c>
      <c r="N13">
        <f t="shared" si="1"/>
        <v>26</v>
      </c>
      <c r="O13">
        <f t="shared" si="1"/>
        <v>26</v>
      </c>
      <c r="P13">
        <f t="shared" si="1"/>
        <v>26</v>
      </c>
      <c r="Q13">
        <f t="shared" si="1"/>
        <v>26</v>
      </c>
    </row>
    <row r="14" spans="1:17" x14ac:dyDescent="0.25">
      <c r="B14">
        <f t="shared" ref="B14:Q14" si="2">B8-14</f>
        <v>31.5</v>
      </c>
      <c r="C14">
        <f t="shared" si="2"/>
        <v>31.5</v>
      </c>
      <c r="D14">
        <f t="shared" si="2"/>
        <v>32.5</v>
      </c>
      <c r="E14">
        <f t="shared" si="2"/>
        <v>32.5</v>
      </c>
      <c r="F14">
        <f t="shared" si="2"/>
        <v>33</v>
      </c>
      <c r="G14">
        <f t="shared" si="2"/>
        <v>33</v>
      </c>
      <c r="H14">
        <f t="shared" si="2"/>
        <v>34</v>
      </c>
      <c r="I14">
        <f t="shared" si="2"/>
        <v>34.5</v>
      </c>
      <c r="J14">
        <f t="shared" si="2"/>
        <v>34.5</v>
      </c>
      <c r="K14">
        <f t="shared" si="2"/>
        <v>34.5</v>
      </c>
      <c r="L14">
        <f t="shared" si="2"/>
        <v>34.5</v>
      </c>
      <c r="M14">
        <f t="shared" si="2"/>
        <v>34.5</v>
      </c>
      <c r="N14">
        <f t="shared" si="2"/>
        <v>34.5</v>
      </c>
      <c r="O14">
        <f t="shared" si="2"/>
        <v>34.5</v>
      </c>
      <c r="P14">
        <f t="shared" si="2"/>
        <v>34.5</v>
      </c>
      <c r="Q14">
        <f t="shared" si="2"/>
        <v>34.5</v>
      </c>
    </row>
    <row r="15" spans="1:17" x14ac:dyDescent="0.25">
      <c r="B15">
        <f t="shared" ref="B15:Q15" si="3">B9-14</f>
        <v>39</v>
      </c>
      <c r="C15">
        <f t="shared" si="3"/>
        <v>39</v>
      </c>
      <c r="D15">
        <f t="shared" si="3"/>
        <v>39.5</v>
      </c>
      <c r="E15">
        <f t="shared" si="3"/>
        <v>39.5</v>
      </c>
      <c r="F15">
        <f t="shared" si="3"/>
        <v>40</v>
      </c>
      <c r="G15">
        <f t="shared" si="3"/>
        <v>40</v>
      </c>
      <c r="H15">
        <f t="shared" si="3"/>
        <v>41</v>
      </c>
      <c r="I15">
        <f t="shared" si="3"/>
        <v>41</v>
      </c>
      <c r="J15">
        <f t="shared" si="3"/>
        <v>42</v>
      </c>
      <c r="K15">
        <f t="shared" si="3"/>
        <v>42</v>
      </c>
      <c r="L15">
        <f t="shared" si="3"/>
        <v>42</v>
      </c>
      <c r="M15">
        <f t="shared" si="3"/>
        <v>42</v>
      </c>
      <c r="N15">
        <f t="shared" si="3"/>
        <v>42</v>
      </c>
      <c r="O15">
        <f t="shared" si="3"/>
        <v>42</v>
      </c>
      <c r="P15">
        <f t="shared" si="3"/>
        <v>42</v>
      </c>
      <c r="Q15">
        <f t="shared" si="3"/>
        <v>42</v>
      </c>
    </row>
    <row r="16" spans="1:17" x14ac:dyDescent="0.25">
      <c r="B16">
        <f t="shared" ref="B16:Q16" si="4">B10-14</f>
        <v>44</v>
      </c>
      <c r="C16">
        <f t="shared" si="4"/>
        <v>44</v>
      </c>
      <c r="D16">
        <f t="shared" si="4"/>
        <v>45</v>
      </c>
      <c r="E16">
        <f t="shared" si="4"/>
        <v>45</v>
      </c>
      <c r="F16">
        <f t="shared" si="4"/>
        <v>46</v>
      </c>
      <c r="G16">
        <f t="shared" si="4"/>
        <v>46</v>
      </c>
      <c r="H16">
        <f t="shared" si="4"/>
        <v>47</v>
      </c>
      <c r="I16">
        <f t="shared" si="4"/>
        <v>47</v>
      </c>
      <c r="J16">
        <f t="shared" si="4"/>
        <v>47</v>
      </c>
      <c r="K16">
        <f t="shared" si="4"/>
        <v>47</v>
      </c>
      <c r="L16">
        <f t="shared" si="4"/>
        <v>47</v>
      </c>
      <c r="M16">
        <f t="shared" si="4"/>
        <v>47</v>
      </c>
      <c r="N16">
        <f t="shared" si="4"/>
        <v>47</v>
      </c>
      <c r="O16">
        <f t="shared" si="4"/>
        <v>47</v>
      </c>
      <c r="P16">
        <f t="shared" si="4"/>
        <v>47</v>
      </c>
      <c r="Q16">
        <f t="shared" si="4"/>
        <v>47</v>
      </c>
    </row>
    <row r="19" spans="1:17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N19" t="s">
        <v>18</v>
      </c>
      <c r="O19" t="s">
        <v>19</v>
      </c>
      <c r="P19" t="s">
        <v>20</v>
      </c>
      <c r="Q19" t="s">
        <v>21</v>
      </c>
    </row>
    <row r="20" spans="1:17" x14ac:dyDescent="0.25">
      <c r="A20" t="s">
        <v>22</v>
      </c>
      <c r="B20">
        <f>B2*2.54</f>
        <v>81.28</v>
      </c>
      <c r="C20">
        <f t="shared" ref="C20:Q20" si="5">C2*2.54</f>
        <v>83.820000000000007</v>
      </c>
      <c r="D20">
        <f t="shared" si="5"/>
        <v>86.36</v>
      </c>
      <c r="E20">
        <f t="shared" si="5"/>
        <v>88.9</v>
      </c>
      <c r="F20">
        <f t="shared" si="5"/>
        <v>91.44</v>
      </c>
      <c r="G20">
        <f t="shared" si="5"/>
        <v>95.25</v>
      </c>
      <c r="H20">
        <f t="shared" si="5"/>
        <v>99.06</v>
      </c>
      <c r="I20">
        <f t="shared" si="5"/>
        <v>104.14</v>
      </c>
      <c r="J20">
        <f t="shared" si="5"/>
        <v>109.855</v>
      </c>
      <c r="K20">
        <f t="shared" si="5"/>
        <v>115.57000000000001</v>
      </c>
      <c r="L20">
        <f t="shared" si="5"/>
        <v>121.285</v>
      </c>
      <c r="M20">
        <f t="shared" si="5"/>
        <v>127</v>
      </c>
      <c r="N20">
        <f t="shared" si="5"/>
        <v>134.62</v>
      </c>
      <c r="O20">
        <f t="shared" si="5"/>
        <v>142.24</v>
      </c>
      <c r="P20">
        <f t="shared" si="5"/>
        <v>149.86000000000001</v>
      </c>
      <c r="Q20">
        <f t="shared" si="5"/>
        <v>160.02000000000001</v>
      </c>
    </row>
    <row r="21" spans="1:17" x14ac:dyDescent="0.25">
      <c r="A21" t="s">
        <v>23</v>
      </c>
      <c r="B21">
        <f t="shared" ref="B21:Q21" si="6">B3*2.54</f>
        <v>64.77</v>
      </c>
      <c r="C21">
        <f t="shared" si="6"/>
        <v>67.31</v>
      </c>
      <c r="D21">
        <f t="shared" si="6"/>
        <v>69.849999999999994</v>
      </c>
      <c r="E21">
        <f t="shared" si="6"/>
        <v>72.39</v>
      </c>
      <c r="F21">
        <f t="shared" si="6"/>
        <v>74.930000000000007</v>
      </c>
      <c r="G21">
        <f t="shared" si="6"/>
        <v>78.739999999999995</v>
      </c>
      <c r="H21">
        <f t="shared" si="6"/>
        <v>82.55</v>
      </c>
      <c r="I21">
        <f t="shared" si="6"/>
        <v>88.265000000000001</v>
      </c>
      <c r="J21">
        <f t="shared" si="6"/>
        <v>94.614999999999995</v>
      </c>
      <c r="K21">
        <f t="shared" si="6"/>
        <v>100.965</v>
      </c>
      <c r="L21">
        <f t="shared" si="6"/>
        <v>107.315</v>
      </c>
      <c r="M21">
        <f t="shared" si="6"/>
        <v>113.66500000000001</v>
      </c>
      <c r="N21">
        <f t="shared" si="6"/>
        <v>121.92</v>
      </c>
      <c r="O21">
        <f t="shared" si="6"/>
        <v>130.17500000000001</v>
      </c>
      <c r="P21">
        <f t="shared" si="6"/>
        <v>138.43</v>
      </c>
      <c r="Q21">
        <f t="shared" si="6"/>
        <v>149.22499999999999</v>
      </c>
    </row>
    <row r="22" spans="1:17" x14ac:dyDescent="0.25">
      <c r="A22" t="s">
        <v>24</v>
      </c>
      <c r="B22">
        <f t="shared" ref="B22:Q22" si="7">B4*2.54</f>
        <v>90.17</v>
      </c>
      <c r="C22">
        <f t="shared" si="7"/>
        <v>92.710000000000008</v>
      </c>
      <c r="D22">
        <f t="shared" si="7"/>
        <v>95.25</v>
      </c>
      <c r="E22">
        <f t="shared" si="7"/>
        <v>97.79</v>
      </c>
      <c r="F22">
        <f t="shared" si="7"/>
        <v>100.33</v>
      </c>
      <c r="G22">
        <f t="shared" si="7"/>
        <v>104.14</v>
      </c>
      <c r="H22">
        <f t="shared" si="7"/>
        <v>107.95</v>
      </c>
      <c r="I22">
        <f t="shared" si="7"/>
        <v>113.03</v>
      </c>
      <c r="J22">
        <f t="shared" si="7"/>
        <v>118.745</v>
      </c>
      <c r="K22">
        <f t="shared" si="7"/>
        <v>124.46000000000001</v>
      </c>
      <c r="L22">
        <f t="shared" si="7"/>
        <v>130.17500000000001</v>
      </c>
      <c r="M22">
        <f t="shared" si="7"/>
        <v>135.89000000000001</v>
      </c>
      <c r="N22">
        <f t="shared" si="7"/>
        <v>143.51</v>
      </c>
      <c r="O22">
        <f t="shared" si="7"/>
        <v>151.13</v>
      </c>
      <c r="P22">
        <f t="shared" si="7"/>
        <v>158.75</v>
      </c>
      <c r="Q22">
        <f t="shared" si="7"/>
        <v>168.91</v>
      </c>
    </row>
    <row r="24" spans="1:17" x14ac:dyDescent="0.25">
      <c r="A24" t="s">
        <v>25</v>
      </c>
      <c r="B24">
        <f>B12*2.54</f>
        <v>49.53</v>
      </c>
      <c r="C24">
        <f t="shared" ref="C24:Q24" si="8">C12*2.54</f>
        <v>49.53</v>
      </c>
      <c r="D24">
        <f t="shared" si="8"/>
        <v>49.53</v>
      </c>
      <c r="E24">
        <f t="shared" si="8"/>
        <v>50.8</v>
      </c>
      <c r="F24">
        <f t="shared" si="8"/>
        <v>50.8</v>
      </c>
      <c r="G24">
        <f t="shared" si="8"/>
        <v>50.8</v>
      </c>
      <c r="H24">
        <f t="shared" si="8"/>
        <v>50.8</v>
      </c>
      <c r="I24">
        <f t="shared" si="8"/>
        <v>53.34</v>
      </c>
      <c r="J24">
        <f t="shared" si="8"/>
        <v>53.34</v>
      </c>
      <c r="K24">
        <f t="shared" si="8"/>
        <v>53.34</v>
      </c>
      <c r="L24">
        <f t="shared" si="8"/>
        <v>53.34</v>
      </c>
      <c r="M24">
        <f t="shared" si="8"/>
        <v>55.88</v>
      </c>
      <c r="N24">
        <f t="shared" si="8"/>
        <v>55.88</v>
      </c>
      <c r="O24">
        <f t="shared" si="8"/>
        <v>55.88</v>
      </c>
      <c r="P24">
        <f t="shared" si="8"/>
        <v>55.88</v>
      </c>
      <c r="Q24">
        <f t="shared" si="8"/>
        <v>55.88</v>
      </c>
    </row>
    <row r="25" spans="1:17" x14ac:dyDescent="0.25">
      <c r="A25" t="s">
        <v>26</v>
      </c>
      <c r="B25">
        <f t="shared" ref="B25:Q25" si="9">B13*2.54</f>
        <v>60.96</v>
      </c>
      <c r="C25">
        <f t="shared" si="9"/>
        <v>60.96</v>
      </c>
      <c r="D25">
        <f t="shared" si="9"/>
        <v>60.96</v>
      </c>
      <c r="E25">
        <f t="shared" si="9"/>
        <v>60.96</v>
      </c>
      <c r="F25">
        <f t="shared" si="9"/>
        <v>62.230000000000004</v>
      </c>
      <c r="G25">
        <f t="shared" si="9"/>
        <v>62.230000000000004</v>
      </c>
      <c r="H25">
        <f t="shared" si="9"/>
        <v>62.230000000000004</v>
      </c>
      <c r="I25">
        <f t="shared" si="9"/>
        <v>62.230000000000004</v>
      </c>
      <c r="J25">
        <f t="shared" si="9"/>
        <v>63.5</v>
      </c>
      <c r="K25">
        <f t="shared" si="9"/>
        <v>63.5</v>
      </c>
      <c r="L25">
        <f t="shared" si="9"/>
        <v>63.5</v>
      </c>
      <c r="M25">
        <f t="shared" si="9"/>
        <v>66.040000000000006</v>
      </c>
      <c r="N25">
        <f t="shared" si="9"/>
        <v>66.040000000000006</v>
      </c>
      <c r="O25">
        <f t="shared" si="9"/>
        <v>66.040000000000006</v>
      </c>
      <c r="P25">
        <f t="shared" si="9"/>
        <v>66.040000000000006</v>
      </c>
      <c r="Q25">
        <f t="shared" si="9"/>
        <v>66.040000000000006</v>
      </c>
    </row>
    <row r="26" spans="1:17" x14ac:dyDescent="0.25">
      <c r="A26" t="s">
        <v>27</v>
      </c>
      <c r="B26">
        <f t="shared" ref="B26:Q26" si="10">B14*2.54</f>
        <v>80.010000000000005</v>
      </c>
      <c r="C26">
        <f t="shared" si="10"/>
        <v>80.010000000000005</v>
      </c>
      <c r="D26">
        <f t="shared" si="10"/>
        <v>82.55</v>
      </c>
      <c r="E26">
        <f t="shared" si="10"/>
        <v>82.55</v>
      </c>
      <c r="F26">
        <f t="shared" si="10"/>
        <v>83.820000000000007</v>
      </c>
      <c r="G26">
        <f t="shared" si="10"/>
        <v>83.820000000000007</v>
      </c>
      <c r="H26">
        <f t="shared" si="10"/>
        <v>86.36</v>
      </c>
      <c r="I26">
        <f t="shared" si="10"/>
        <v>87.63</v>
      </c>
      <c r="J26">
        <f t="shared" si="10"/>
        <v>87.63</v>
      </c>
      <c r="K26">
        <f t="shared" si="10"/>
        <v>87.63</v>
      </c>
      <c r="L26">
        <f t="shared" si="10"/>
        <v>87.63</v>
      </c>
      <c r="M26">
        <f t="shared" si="10"/>
        <v>87.63</v>
      </c>
      <c r="N26">
        <f t="shared" si="10"/>
        <v>87.63</v>
      </c>
      <c r="O26">
        <f t="shared" si="10"/>
        <v>87.63</v>
      </c>
      <c r="P26">
        <f t="shared" si="10"/>
        <v>87.63</v>
      </c>
      <c r="Q26">
        <f t="shared" si="10"/>
        <v>87.63</v>
      </c>
    </row>
    <row r="27" spans="1:17" x14ac:dyDescent="0.25">
      <c r="A27" t="s">
        <v>28</v>
      </c>
      <c r="B27">
        <f t="shared" ref="B27:Q27" si="11">B15*2.54</f>
        <v>99.06</v>
      </c>
      <c r="C27">
        <f t="shared" si="11"/>
        <v>99.06</v>
      </c>
      <c r="D27">
        <f t="shared" si="11"/>
        <v>100.33</v>
      </c>
      <c r="E27">
        <f t="shared" si="11"/>
        <v>100.33</v>
      </c>
      <c r="F27">
        <f t="shared" si="11"/>
        <v>101.6</v>
      </c>
      <c r="G27">
        <f t="shared" si="11"/>
        <v>101.6</v>
      </c>
      <c r="H27">
        <f t="shared" si="11"/>
        <v>104.14</v>
      </c>
      <c r="I27">
        <f t="shared" si="11"/>
        <v>104.14</v>
      </c>
      <c r="J27">
        <f t="shared" si="11"/>
        <v>106.68</v>
      </c>
      <c r="K27">
        <f t="shared" si="11"/>
        <v>106.68</v>
      </c>
      <c r="L27">
        <f t="shared" si="11"/>
        <v>106.68</v>
      </c>
      <c r="M27">
        <f t="shared" si="11"/>
        <v>106.68</v>
      </c>
      <c r="N27">
        <f t="shared" si="11"/>
        <v>106.68</v>
      </c>
      <c r="O27">
        <f t="shared" si="11"/>
        <v>106.68</v>
      </c>
      <c r="P27">
        <f t="shared" si="11"/>
        <v>106.68</v>
      </c>
      <c r="Q27">
        <f t="shared" si="11"/>
        <v>106.68</v>
      </c>
    </row>
    <row r="28" spans="1:17" x14ac:dyDescent="0.25">
      <c r="A28" t="s">
        <v>29</v>
      </c>
      <c r="B28">
        <f t="shared" ref="B28:Q28" si="12">B16*2.54</f>
        <v>111.76</v>
      </c>
      <c r="C28">
        <f t="shared" si="12"/>
        <v>111.76</v>
      </c>
      <c r="D28">
        <f t="shared" si="12"/>
        <v>114.3</v>
      </c>
      <c r="E28">
        <f t="shared" si="12"/>
        <v>114.3</v>
      </c>
      <c r="F28">
        <f t="shared" si="12"/>
        <v>116.84</v>
      </c>
      <c r="G28">
        <f t="shared" si="12"/>
        <v>116.84</v>
      </c>
      <c r="H28">
        <f t="shared" si="12"/>
        <v>119.38</v>
      </c>
      <c r="I28">
        <f t="shared" si="12"/>
        <v>119.38</v>
      </c>
      <c r="J28">
        <f t="shared" si="12"/>
        <v>119.38</v>
      </c>
      <c r="K28">
        <f t="shared" si="12"/>
        <v>119.38</v>
      </c>
      <c r="L28">
        <f t="shared" si="12"/>
        <v>119.38</v>
      </c>
      <c r="M28">
        <f t="shared" si="12"/>
        <v>119.38</v>
      </c>
      <c r="N28">
        <f t="shared" si="12"/>
        <v>119.38</v>
      </c>
      <c r="O28">
        <f t="shared" si="12"/>
        <v>119.38</v>
      </c>
      <c r="P28">
        <f t="shared" si="12"/>
        <v>119.38</v>
      </c>
      <c r="Q28">
        <f t="shared" si="12"/>
        <v>119.38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0" workbookViewId="0">
      <selection activeCell="D15" sqref="D15:E32"/>
    </sheetView>
  </sheetViews>
  <sheetFormatPr defaultRowHeight="15" x14ac:dyDescent="0.25"/>
  <sheetData>
    <row r="1" spans="1:19" x14ac:dyDescent="0.25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 t="s">
        <v>35</v>
      </c>
      <c r="M1" t="s">
        <v>36</v>
      </c>
      <c r="N1" t="s">
        <v>37</v>
      </c>
      <c r="O1" t="s">
        <v>38</v>
      </c>
    </row>
    <row r="2" spans="1:19" x14ac:dyDescent="0.25">
      <c r="A2" t="s">
        <v>22</v>
      </c>
      <c r="B2">
        <v>84</v>
      </c>
      <c r="C2">
        <v>86</v>
      </c>
      <c r="D2">
        <v>89</v>
      </c>
      <c r="E2">
        <v>91</v>
      </c>
      <c r="F2">
        <v>94</v>
      </c>
      <c r="G2">
        <v>98</v>
      </c>
      <c r="H2">
        <v>102</v>
      </c>
      <c r="I2">
        <v>107</v>
      </c>
      <c r="J2">
        <v>112</v>
      </c>
      <c r="K2">
        <v>117</v>
      </c>
      <c r="L2">
        <v>122</v>
      </c>
      <c r="M2">
        <v>127</v>
      </c>
      <c r="N2">
        <v>132</v>
      </c>
      <c r="O2">
        <v>137</v>
      </c>
      <c r="R2">
        <v>44</v>
      </c>
      <c r="S2">
        <f>R2*2.54</f>
        <v>111.76</v>
      </c>
    </row>
    <row r="3" spans="1:19" x14ac:dyDescent="0.25">
      <c r="A3" t="s">
        <v>23</v>
      </c>
      <c r="B3">
        <v>64</v>
      </c>
      <c r="C3">
        <v>66</v>
      </c>
      <c r="D3">
        <v>69</v>
      </c>
      <c r="E3">
        <v>71</v>
      </c>
      <c r="F3">
        <v>74</v>
      </c>
      <c r="G3">
        <v>77</v>
      </c>
      <c r="H3">
        <v>81</v>
      </c>
      <c r="I3">
        <v>86</v>
      </c>
      <c r="J3">
        <v>91</v>
      </c>
      <c r="K3">
        <v>99</v>
      </c>
      <c r="L3">
        <v>104</v>
      </c>
      <c r="M3">
        <v>109</v>
      </c>
      <c r="N3">
        <v>114</v>
      </c>
      <c r="O3">
        <v>119</v>
      </c>
    </row>
    <row r="4" spans="1:19" x14ac:dyDescent="0.25">
      <c r="A4" t="s">
        <v>39</v>
      </c>
      <c r="B4">
        <v>89</v>
      </c>
      <c r="C4">
        <v>91</v>
      </c>
      <c r="D4">
        <v>94</v>
      </c>
      <c r="E4">
        <v>97</v>
      </c>
      <c r="F4">
        <v>99</v>
      </c>
      <c r="G4">
        <v>103</v>
      </c>
      <c r="H4">
        <v>107</v>
      </c>
      <c r="I4">
        <v>112</v>
      </c>
      <c r="J4">
        <v>117</v>
      </c>
      <c r="K4">
        <v>127</v>
      </c>
      <c r="L4">
        <v>132</v>
      </c>
      <c r="M4">
        <v>137</v>
      </c>
      <c r="N4">
        <v>142</v>
      </c>
      <c r="O4">
        <v>147</v>
      </c>
    </row>
    <row r="7" spans="1:19" x14ac:dyDescent="0.25">
      <c r="B7" t="s">
        <v>58</v>
      </c>
    </row>
    <row r="8" spans="1:19" x14ac:dyDescent="0.25">
      <c r="A8" t="s">
        <v>59</v>
      </c>
      <c r="B8">
        <v>160</v>
      </c>
      <c r="D8">
        <v>167</v>
      </c>
      <c r="E8">
        <v>162</v>
      </c>
      <c r="F8">
        <v>173</v>
      </c>
      <c r="G8">
        <v>168</v>
      </c>
      <c r="H8">
        <v>173</v>
      </c>
      <c r="I8">
        <v>179</v>
      </c>
      <c r="J8">
        <v>179</v>
      </c>
      <c r="K8">
        <v>168</v>
      </c>
      <c r="M8">
        <v>178</v>
      </c>
      <c r="N8">
        <v>179</v>
      </c>
      <c r="P8">
        <v>175</v>
      </c>
      <c r="Q8">
        <v>177</v>
      </c>
      <c r="R8">
        <v>185</v>
      </c>
      <c r="S8">
        <v>164</v>
      </c>
    </row>
    <row r="9" spans="1:19" x14ac:dyDescent="0.25">
      <c r="A9" t="s">
        <v>60</v>
      </c>
      <c r="B9">
        <v>79</v>
      </c>
      <c r="C9">
        <v>81</v>
      </c>
      <c r="D9">
        <v>77</v>
      </c>
      <c r="E9">
        <v>86</v>
      </c>
      <c r="F9">
        <v>84</v>
      </c>
      <c r="G9">
        <v>81</v>
      </c>
      <c r="H9">
        <v>81</v>
      </c>
      <c r="I9">
        <v>84</v>
      </c>
      <c r="J9">
        <v>90</v>
      </c>
      <c r="K9">
        <v>90</v>
      </c>
      <c r="L9">
        <v>83</v>
      </c>
      <c r="M9">
        <v>89</v>
      </c>
      <c r="N9">
        <v>91</v>
      </c>
      <c r="O9">
        <v>89</v>
      </c>
      <c r="P9">
        <v>86</v>
      </c>
      <c r="Q9">
        <v>89</v>
      </c>
      <c r="R9">
        <v>102</v>
      </c>
      <c r="S9">
        <v>97</v>
      </c>
    </row>
    <row r="10" spans="1:19" x14ac:dyDescent="0.25">
      <c r="A10" t="s">
        <v>61</v>
      </c>
      <c r="B10">
        <v>61</v>
      </c>
      <c r="C10">
        <v>65</v>
      </c>
      <c r="D10">
        <v>64</v>
      </c>
      <c r="E10">
        <v>69</v>
      </c>
      <c r="F10">
        <v>67</v>
      </c>
      <c r="G10">
        <v>66</v>
      </c>
      <c r="H10">
        <v>66</v>
      </c>
      <c r="I10">
        <v>64</v>
      </c>
      <c r="J10">
        <v>72</v>
      </c>
      <c r="K10">
        <v>71</v>
      </c>
      <c r="L10">
        <v>71</v>
      </c>
      <c r="M10">
        <v>68</v>
      </c>
      <c r="N10">
        <v>81</v>
      </c>
      <c r="O10">
        <v>76</v>
      </c>
      <c r="P10">
        <v>76</v>
      </c>
      <c r="Q10">
        <v>74</v>
      </c>
      <c r="R10">
        <v>81</v>
      </c>
      <c r="S10">
        <v>91</v>
      </c>
    </row>
    <row r="11" spans="1:19" x14ac:dyDescent="0.25">
      <c r="A11" t="s">
        <v>62</v>
      </c>
      <c r="B11">
        <v>76</v>
      </c>
      <c r="C11">
        <v>86</v>
      </c>
      <c r="D11">
        <v>85</v>
      </c>
      <c r="E11">
        <v>92</v>
      </c>
      <c r="F11">
        <v>93</v>
      </c>
      <c r="G11">
        <v>97</v>
      </c>
      <c r="H11">
        <v>89</v>
      </c>
      <c r="I11">
        <v>86</v>
      </c>
      <c r="J11">
        <v>94</v>
      </c>
      <c r="K11">
        <v>98</v>
      </c>
      <c r="L11">
        <v>93</v>
      </c>
      <c r="M11">
        <v>95</v>
      </c>
      <c r="N11">
        <v>94</v>
      </c>
      <c r="O11">
        <v>116</v>
      </c>
      <c r="P11">
        <v>91</v>
      </c>
      <c r="Q11">
        <v>94</v>
      </c>
      <c r="R11">
        <v>99</v>
      </c>
      <c r="S11">
        <v>112</v>
      </c>
    </row>
    <row r="14" spans="1:19" x14ac:dyDescent="0.25">
      <c r="B14" t="s">
        <v>59</v>
      </c>
      <c r="C14" t="s">
        <v>60</v>
      </c>
      <c r="D14" t="s">
        <v>61</v>
      </c>
      <c r="E14" t="s">
        <v>62</v>
      </c>
    </row>
    <row r="15" spans="1:19" x14ac:dyDescent="0.25">
      <c r="A15">
        <v>1</v>
      </c>
      <c r="B15">
        <v>160</v>
      </c>
      <c r="C15">
        <v>79</v>
      </c>
      <c r="D15">
        <v>61</v>
      </c>
      <c r="E15">
        <v>76</v>
      </c>
    </row>
    <row r="16" spans="1:19" x14ac:dyDescent="0.25">
      <c r="A16">
        <v>2</v>
      </c>
      <c r="C16">
        <v>81</v>
      </c>
      <c r="D16">
        <v>65</v>
      </c>
      <c r="E16">
        <v>86</v>
      </c>
    </row>
    <row r="17" spans="1:5" x14ac:dyDescent="0.25">
      <c r="A17">
        <v>3</v>
      </c>
      <c r="B17">
        <v>167</v>
      </c>
      <c r="C17">
        <v>77</v>
      </c>
      <c r="D17">
        <v>64</v>
      </c>
      <c r="E17">
        <v>85</v>
      </c>
    </row>
    <row r="18" spans="1:5" x14ac:dyDescent="0.25">
      <c r="A18">
        <v>4</v>
      </c>
      <c r="B18">
        <v>162</v>
      </c>
      <c r="C18">
        <v>86</v>
      </c>
      <c r="D18">
        <v>69</v>
      </c>
      <c r="E18">
        <v>92</v>
      </c>
    </row>
    <row r="19" spans="1:5" x14ac:dyDescent="0.25">
      <c r="A19">
        <v>5</v>
      </c>
      <c r="B19">
        <v>173</v>
      </c>
      <c r="C19">
        <v>84</v>
      </c>
      <c r="D19">
        <v>67</v>
      </c>
      <c r="E19">
        <v>93</v>
      </c>
    </row>
    <row r="20" spans="1:5" x14ac:dyDescent="0.25">
      <c r="A20">
        <v>6</v>
      </c>
      <c r="B20">
        <v>168</v>
      </c>
      <c r="C20">
        <v>81</v>
      </c>
      <c r="D20">
        <v>66</v>
      </c>
      <c r="E20">
        <v>97</v>
      </c>
    </row>
    <row r="21" spans="1:5" x14ac:dyDescent="0.25">
      <c r="A21">
        <v>7</v>
      </c>
      <c r="B21">
        <v>173</v>
      </c>
      <c r="C21">
        <v>81</v>
      </c>
      <c r="D21">
        <v>66</v>
      </c>
      <c r="E21">
        <v>89</v>
      </c>
    </row>
    <row r="22" spans="1:5" x14ac:dyDescent="0.25">
      <c r="A22">
        <v>8</v>
      </c>
      <c r="B22">
        <v>179</v>
      </c>
      <c r="C22">
        <v>84</v>
      </c>
      <c r="D22">
        <v>64</v>
      </c>
      <c r="E22">
        <v>86</v>
      </c>
    </row>
    <row r="23" spans="1:5" x14ac:dyDescent="0.25">
      <c r="A23">
        <v>9</v>
      </c>
      <c r="B23">
        <v>179</v>
      </c>
      <c r="C23">
        <v>90</v>
      </c>
      <c r="D23">
        <v>72</v>
      </c>
      <c r="E23">
        <v>94</v>
      </c>
    </row>
    <row r="24" spans="1:5" x14ac:dyDescent="0.25">
      <c r="A24">
        <v>10</v>
      </c>
      <c r="B24">
        <v>168</v>
      </c>
      <c r="C24">
        <v>90</v>
      </c>
      <c r="D24">
        <v>71</v>
      </c>
      <c r="E24">
        <v>98</v>
      </c>
    </row>
    <row r="25" spans="1:5" x14ac:dyDescent="0.25">
      <c r="A25">
        <v>11</v>
      </c>
      <c r="C25">
        <v>83</v>
      </c>
      <c r="D25">
        <v>71</v>
      </c>
      <c r="E25">
        <v>93</v>
      </c>
    </row>
    <row r="26" spans="1:5" x14ac:dyDescent="0.25">
      <c r="A26">
        <v>13</v>
      </c>
      <c r="B26">
        <v>178</v>
      </c>
      <c r="C26">
        <v>89</v>
      </c>
      <c r="D26">
        <v>68</v>
      </c>
      <c r="E26">
        <v>95</v>
      </c>
    </row>
    <row r="27" spans="1:5" x14ac:dyDescent="0.25">
      <c r="A27">
        <v>13</v>
      </c>
      <c r="B27">
        <v>179</v>
      </c>
      <c r="C27">
        <v>91</v>
      </c>
      <c r="D27">
        <v>81</v>
      </c>
      <c r="E27">
        <v>94</v>
      </c>
    </row>
    <row r="28" spans="1:5" x14ac:dyDescent="0.25">
      <c r="A28">
        <v>14</v>
      </c>
      <c r="C28">
        <v>89</v>
      </c>
      <c r="D28">
        <v>76</v>
      </c>
      <c r="E28">
        <v>116</v>
      </c>
    </row>
    <row r="29" spans="1:5" x14ac:dyDescent="0.25">
      <c r="A29">
        <v>15</v>
      </c>
      <c r="B29">
        <v>175</v>
      </c>
      <c r="C29">
        <v>86</v>
      </c>
      <c r="D29">
        <v>76</v>
      </c>
      <c r="E29">
        <v>91</v>
      </c>
    </row>
    <row r="30" spans="1:5" x14ac:dyDescent="0.25">
      <c r="A30">
        <v>16</v>
      </c>
      <c r="B30">
        <v>177</v>
      </c>
      <c r="C30">
        <v>89</v>
      </c>
      <c r="D30">
        <v>74</v>
      </c>
      <c r="E30">
        <v>94</v>
      </c>
    </row>
    <row r="31" spans="1:5" x14ac:dyDescent="0.25">
      <c r="A31">
        <v>17</v>
      </c>
      <c r="B31">
        <v>185</v>
      </c>
      <c r="C31">
        <v>102</v>
      </c>
      <c r="D31">
        <v>81</v>
      </c>
      <c r="E31">
        <v>99</v>
      </c>
    </row>
    <row r="32" spans="1:5" x14ac:dyDescent="0.25">
      <c r="A32">
        <v>18</v>
      </c>
      <c r="B32">
        <v>164</v>
      </c>
      <c r="C32">
        <v>97</v>
      </c>
      <c r="D32">
        <v>91</v>
      </c>
      <c r="E32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H22" sqref="H22"/>
    </sheetView>
  </sheetViews>
  <sheetFormatPr defaultRowHeight="15" x14ac:dyDescent="0.25"/>
  <cols>
    <col min="1" max="1" width="12.5703125" bestFit="1" customWidth="1"/>
    <col min="2" max="3" width="8.28515625" customWidth="1"/>
    <col min="4" max="5" width="8.85546875" customWidth="1"/>
    <col min="6" max="6" width="9.85546875" bestFit="1" customWidth="1"/>
    <col min="8" max="8" width="9.85546875" bestFit="1" customWidth="1"/>
  </cols>
  <sheetData>
    <row r="1" spans="1:8" x14ac:dyDescent="0.25">
      <c r="B1" t="s">
        <v>23</v>
      </c>
      <c r="C1" t="s">
        <v>39</v>
      </c>
      <c r="D1" t="s">
        <v>54</v>
      </c>
      <c r="F1" t="s">
        <v>55</v>
      </c>
      <c r="G1" t="s">
        <v>56</v>
      </c>
      <c r="H1" t="s">
        <v>57</v>
      </c>
    </row>
    <row r="2" spans="1:8" x14ac:dyDescent="0.25">
      <c r="A2" t="s">
        <v>40</v>
      </c>
      <c r="B2">
        <v>640</v>
      </c>
      <c r="C2">
        <v>890</v>
      </c>
      <c r="D2">
        <f>C2-B2</f>
        <v>250</v>
      </c>
      <c r="E2">
        <f>D2/4</f>
        <v>62.5</v>
      </c>
      <c r="F2">
        <f>IF(D2&gt;200,2,1)</f>
        <v>2</v>
      </c>
      <c r="G2">
        <f>20+(D2-100-((D2-100)/5))/4</f>
        <v>50</v>
      </c>
      <c r="H2">
        <f>12+((MAX(MIN(D2,300),180)-180)/4)</f>
        <v>29.5</v>
      </c>
    </row>
    <row r="3" spans="1:8" x14ac:dyDescent="0.25">
      <c r="A3" t="s">
        <v>41</v>
      </c>
      <c r="B3">
        <v>660</v>
      </c>
      <c r="C3">
        <v>910</v>
      </c>
      <c r="D3">
        <f t="shared" ref="D3:D15" si="0">C3-B3</f>
        <v>250</v>
      </c>
      <c r="E3">
        <f t="shared" ref="E3:E34" si="1">D3/4</f>
        <v>62.5</v>
      </c>
      <c r="F3">
        <f t="shared" ref="F3:F15" si="2">IF(D3&gt;200,2,1)</f>
        <v>2</v>
      </c>
      <c r="G3">
        <f t="shared" ref="G3:G15" si="3">20+(D3-100-((D3-100)/5))/4</f>
        <v>50</v>
      </c>
      <c r="H3">
        <f t="shared" ref="H3:H15" si="4">12+((MAX(MIN(D3,300),180)-180)/4)</f>
        <v>29.5</v>
      </c>
    </row>
    <row r="4" spans="1:8" x14ac:dyDescent="0.25">
      <c r="A4" t="s">
        <v>42</v>
      </c>
      <c r="B4">
        <v>690</v>
      </c>
      <c r="C4">
        <v>940</v>
      </c>
      <c r="D4">
        <f t="shared" si="0"/>
        <v>250</v>
      </c>
      <c r="E4">
        <f t="shared" si="1"/>
        <v>62.5</v>
      </c>
      <c r="F4">
        <f t="shared" si="2"/>
        <v>2</v>
      </c>
      <c r="G4">
        <f t="shared" si="3"/>
        <v>50</v>
      </c>
      <c r="H4">
        <f t="shared" si="4"/>
        <v>29.5</v>
      </c>
    </row>
    <row r="5" spans="1:8" x14ac:dyDescent="0.25">
      <c r="A5" t="s">
        <v>43</v>
      </c>
      <c r="B5">
        <v>710</v>
      </c>
      <c r="C5">
        <v>970</v>
      </c>
      <c r="D5">
        <f t="shared" si="0"/>
        <v>260</v>
      </c>
      <c r="E5">
        <f t="shared" si="1"/>
        <v>65</v>
      </c>
      <c r="F5">
        <f t="shared" si="2"/>
        <v>2</v>
      </c>
      <c r="G5">
        <f t="shared" si="3"/>
        <v>52</v>
      </c>
      <c r="H5">
        <f t="shared" si="4"/>
        <v>32</v>
      </c>
    </row>
    <row r="6" spans="1:8" x14ac:dyDescent="0.25">
      <c r="A6" t="s">
        <v>44</v>
      </c>
      <c r="B6">
        <v>740</v>
      </c>
      <c r="C6">
        <v>990</v>
      </c>
      <c r="D6">
        <f t="shared" si="0"/>
        <v>250</v>
      </c>
      <c r="E6">
        <f t="shared" si="1"/>
        <v>62.5</v>
      </c>
      <c r="F6">
        <f t="shared" si="2"/>
        <v>2</v>
      </c>
      <c r="G6">
        <f t="shared" si="3"/>
        <v>50</v>
      </c>
      <c r="H6">
        <f t="shared" si="4"/>
        <v>29.5</v>
      </c>
    </row>
    <row r="7" spans="1:8" x14ac:dyDescent="0.25">
      <c r="A7" t="s">
        <v>45</v>
      </c>
      <c r="B7">
        <v>770</v>
      </c>
      <c r="C7">
        <v>1030</v>
      </c>
      <c r="D7">
        <f t="shared" si="0"/>
        <v>260</v>
      </c>
      <c r="E7">
        <f t="shared" si="1"/>
        <v>65</v>
      </c>
      <c r="F7">
        <f t="shared" si="2"/>
        <v>2</v>
      </c>
      <c r="G7">
        <f t="shared" si="3"/>
        <v>52</v>
      </c>
      <c r="H7">
        <f t="shared" si="4"/>
        <v>32</v>
      </c>
    </row>
    <row r="8" spans="1:8" x14ac:dyDescent="0.25">
      <c r="A8" t="s">
        <v>46</v>
      </c>
      <c r="B8">
        <v>810</v>
      </c>
      <c r="C8">
        <v>1070</v>
      </c>
      <c r="D8">
        <f t="shared" si="0"/>
        <v>260</v>
      </c>
      <c r="E8">
        <f t="shared" si="1"/>
        <v>65</v>
      </c>
      <c r="F8">
        <f t="shared" si="2"/>
        <v>2</v>
      </c>
      <c r="G8">
        <f t="shared" si="3"/>
        <v>52</v>
      </c>
      <c r="H8">
        <f t="shared" si="4"/>
        <v>32</v>
      </c>
    </row>
    <row r="9" spans="1:8" x14ac:dyDescent="0.25">
      <c r="A9" t="s">
        <v>47</v>
      </c>
      <c r="B9">
        <v>860</v>
      </c>
      <c r="C9">
        <v>1120</v>
      </c>
      <c r="D9">
        <f t="shared" si="0"/>
        <v>260</v>
      </c>
      <c r="E9">
        <f t="shared" si="1"/>
        <v>65</v>
      </c>
      <c r="F9">
        <f t="shared" si="2"/>
        <v>2</v>
      </c>
      <c r="G9">
        <f t="shared" si="3"/>
        <v>52</v>
      </c>
      <c r="H9">
        <f t="shared" si="4"/>
        <v>32</v>
      </c>
    </row>
    <row r="10" spans="1:8" x14ac:dyDescent="0.25">
      <c r="A10" t="s">
        <v>48</v>
      </c>
      <c r="B10">
        <v>910</v>
      </c>
      <c r="C10">
        <v>1170</v>
      </c>
      <c r="D10">
        <f t="shared" si="0"/>
        <v>260</v>
      </c>
      <c r="E10">
        <f t="shared" si="1"/>
        <v>65</v>
      </c>
      <c r="F10">
        <f t="shared" si="2"/>
        <v>2</v>
      </c>
      <c r="G10">
        <f t="shared" si="3"/>
        <v>52</v>
      </c>
      <c r="H10">
        <f t="shared" si="4"/>
        <v>32</v>
      </c>
    </row>
    <row r="11" spans="1:8" x14ac:dyDescent="0.25">
      <c r="A11" t="s">
        <v>49</v>
      </c>
      <c r="B11">
        <v>990</v>
      </c>
      <c r="C11">
        <v>1270</v>
      </c>
      <c r="D11">
        <f t="shared" si="0"/>
        <v>280</v>
      </c>
      <c r="E11">
        <f t="shared" si="1"/>
        <v>70</v>
      </c>
      <c r="F11">
        <f t="shared" si="2"/>
        <v>2</v>
      </c>
      <c r="G11">
        <f t="shared" si="3"/>
        <v>56</v>
      </c>
      <c r="H11">
        <f t="shared" si="4"/>
        <v>37</v>
      </c>
    </row>
    <row r="12" spans="1:8" x14ac:dyDescent="0.25">
      <c r="A12" t="s">
        <v>50</v>
      </c>
      <c r="B12">
        <v>1040</v>
      </c>
      <c r="C12">
        <v>1320</v>
      </c>
      <c r="D12">
        <f t="shared" si="0"/>
        <v>280</v>
      </c>
      <c r="E12">
        <f t="shared" si="1"/>
        <v>70</v>
      </c>
      <c r="F12">
        <f t="shared" si="2"/>
        <v>2</v>
      </c>
      <c r="G12">
        <f t="shared" si="3"/>
        <v>56</v>
      </c>
      <c r="H12">
        <f t="shared" si="4"/>
        <v>37</v>
      </c>
    </row>
    <row r="13" spans="1:8" x14ac:dyDescent="0.25">
      <c r="A13" t="s">
        <v>51</v>
      </c>
      <c r="B13">
        <v>1090</v>
      </c>
      <c r="C13">
        <v>1370</v>
      </c>
      <c r="D13">
        <f t="shared" si="0"/>
        <v>280</v>
      </c>
      <c r="E13">
        <f t="shared" si="1"/>
        <v>70</v>
      </c>
      <c r="F13">
        <f t="shared" si="2"/>
        <v>2</v>
      </c>
      <c r="G13">
        <f t="shared" si="3"/>
        <v>56</v>
      </c>
      <c r="H13">
        <f t="shared" si="4"/>
        <v>37</v>
      </c>
    </row>
    <row r="14" spans="1:8" x14ac:dyDescent="0.25">
      <c r="A14" t="s">
        <v>52</v>
      </c>
      <c r="B14">
        <v>1140</v>
      </c>
      <c r="C14">
        <v>1420</v>
      </c>
      <c r="D14">
        <f t="shared" si="0"/>
        <v>280</v>
      </c>
      <c r="E14">
        <f t="shared" si="1"/>
        <v>70</v>
      </c>
      <c r="F14">
        <f t="shared" si="2"/>
        <v>2</v>
      </c>
      <c r="G14">
        <f t="shared" si="3"/>
        <v>56</v>
      </c>
      <c r="H14">
        <f t="shared" si="4"/>
        <v>37</v>
      </c>
    </row>
    <row r="15" spans="1:8" x14ac:dyDescent="0.25">
      <c r="A15" t="s">
        <v>53</v>
      </c>
      <c r="B15">
        <v>1190</v>
      </c>
      <c r="C15">
        <v>1470</v>
      </c>
      <c r="D15">
        <f t="shared" si="0"/>
        <v>280</v>
      </c>
      <c r="E15">
        <f t="shared" si="1"/>
        <v>70</v>
      </c>
      <c r="F15">
        <f t="shared" si="2"/>
        <v>2</v>
      </c>
      <c r="G15">
        <f t="shared" si="3"/>
        <v>56</v>
      </c>
      <c r="H15">
        <f t="shared" si="4"/>
        <v>37</v>
      </c>
    </row>
    <row r="17" spans="2:8" x14ac:dyDescent="0.25">
      <c r="B17">
        <f>Sheet3!D15*10</f>
        <v>610</v>
      </c>
      <c r="C17">
        <f>Sheet3!E15*10</f>
        <v>760</v>
      </c>
      <c r="D17">
        <f>C17-B17</f>
        <v>150</v>
      </c>
      <c r="E17">
        <f t="shared" si="1"/>
        <v>37.5</v>
      </c>
      <c r="F17">
        <f>IF(D17&gt;200,2,1)</f>
        <v>1</v>
      </c>
      <c r="G17">
        <f>20+(D17-100-((D17-100)/5))/4</f>
        <v>30</v>
      </c>
      <c r="H17">
        <f>12+((MAX(MIN(D17,300),180)-180)/4)</f>
        <v>12</v>
      </c>
    </row>
    <row r="18" spans="2:8" x14ac:dyDescent="0.25">
      <c r="B18">
        <f>Sheet3!D16*10</f>
        <v>650</v>
      </c>
      <c r="C18">
        <f>Sheet3!E16*10</f>
        <v>860</v>
      </c>
      <c r="D18">
        <f t="shared" ref="D18:D34" si="5">C18-B18</f>
        <v>210</v>
      </c>
      <c r="E18">
        <f t="shared" si="1"/>
        <v>52.5</v>
      </c>
      <c r="F18">
        <f t="shared" ref="F18:F34" si="6">IF(D18&gt;200,2,1)</f>
        <v>2</v>
      </c>
      <c r="G18">
        <f t="shared" ref="G18:G34" si="7">20+(D18-100-((D18-100)/5))/4</f>
        <v>42</v>
      </c>
      <c r="H18">
        <f t="shared" ref="H18:H34" si="8">12+((MAX(MIN(D18,300),180)-180)/4)</f>
        <v>19.5</v>
      </c>
    </row>
    <row r="19" spans="2:8" x14ac:dyDescent="0.25">
      <c r="B19">
        <f>Sheet3!D17*10</f>
        <v>640</v>
      </c>
      <c r="C19">
        <f>Sheet3!E17*10</f>
        <v>850</v>
      </c>
      <c r="D19">
        <f t="shared" si="5"/>
        <v>210</v>
      </c>
      <c r="E19">
        <f t="shared" si="1"/>
        <v>52.5</v>
      </c>
      <c r="F19">
        <f t="shared" si="6"/>
        <v>2</v>
      </c>
      <c r="G19">
        <f t="shared" si="7"/>
        <v>42</v>
      </c>
      <c r="H19">
        <f t="shared" si="8"/>
        <v>19.5</v>
      </c>
    </row>
    <row r="20" spans="2:8" x14ac:dyDescent="0.25">
      <c r="B20">
        <f>Sheet3!D18*10</f>
        <v>690</v>
      </c>
      <c r="C20">
        <f>Sheet3!E18*10</f>
        <v>920</v>
      </c>
      <c r="D20">
        <f t="shared" si="5"/>
        <v>230</v>
      </c>
      <c r="E20">
        <f t="shared" si="1"/>
        <v>57.5</v>
      </c>
      <c r="F20">
        <f t="shared" si="6"/>
        <v>2</v>
      </c>
      <c r="G20">
        <f t="shared" si="7"/>
        <v>46</v>
      </c>
      <c r="H20">
        <f t="shared" si="8"/>
        <v>24.5</v>
      </c>
    </row>
    <row r="21" spans="2:8" x14ac:dyDescent="0.25">
      <c r="B21">
        <f>Sheet3!D19*10</f>
        <v>670</v>
      </c>
      <c r="C21">
        <f>Sheet3!E19*10</f>
        <v>930</v>
      </c>
      <c r="D21">
        <f t="shared" si="5"/>
        <v>260</v>
      </c>
      <c r="E21">
        <f t="shared" si="1"/>
        <v>65</v>
      </c>
      <c r="F21">
        <f t="shared" si="6"/>
        <v>2</v>
      </c>
      <c r="G21">
        <f t="shared" si="7"/>
        <v>52</v>
      </c>
      <c r="H21">
        <f t="shared" si="8"/>
        <v>32</v>
      </c>
    </row>
    <row r="22" spans="2:8" x14ac:dyDescent="0.25">
      <c r="B22">
        <f>Sheet3!D20*10</f>
        <v>660</v>
      </c>
      <c r="C22">
        <f>Sheet3!E20*10</f>
        <v>970</v>
      </c>
      <c r="D22">
        <f t="shared" si="5"/>
        <v>310</v>
      </c>
      <c r="E22">
        <f t="shared" si="1"/>
        <v>77.5</v>
      </c>
      <c r="F22">
        <f t="shared" si="6"/>
        <v>2</v>
      </c>
      <c r="G22">
        <f t="shared" si="7"/>
        <v>62</v>
      </c>
      <c r="H22">
        <f t="shared" si="8"/>
        <v>42</v>
      </c>
    </row>
    <row r="23" spans="2:8" x14ac:dyDescent="0.25">
      <c r="B23">
        <f>Sheet3!D21*10</f>
        <v>660</v>
      </c>
      <c r="C23">
        <f>Sheet3!E21*10</f>
        <v>890</v>
      </c>
      <c r="D23">
        <f t="shared" si="5"/>
        <v>230</v>
      </c>
      <c r="E23">
        <f t="shared" si="1"/>
        <v>57.5</v>
      </c>
      <c r="F23">
        <f t="shared" si="6"/>
        <v>2</v>
      </c>
      <c r="G23">
        <f t="shared" si="7"/>
        <v>46</v>
      </c>
      <c r="H23">
        <f t="shared" si="8"/>
        <v>24.5</v>
      </c>
    </row>
    <row r="24" spans="2:8" x14ac:dyDescent="0.25">
      <c r="B24">
        <f>Sheet3!D22*10</f>
        <v>640</v>
      </c>
      <c r="C24">
        <f>Sheet3!E22*10</f>
        <v>860</v>
      </c>
      <c r="D24">
        <f t="shared" si="5"/>
        <v>220</v>
      </c>
      <c r="E24">
        <f t="shared" si="1"/>
        <v>55</v>
      </c>
      <c r="F24">
        <f t="shared" si="6"/>
        <v>2</v>
      </c>
      <c r="G24">
        <f t="shared" si="7"/>
        <v>44</v>
      </c>
      <c r="H24">
        <f t="shared" si="8"/>
        <v>22</v>
      </c>
    </row>
    <row r="25" spans="2:8" x14ac:dyDescent="0.25">
      <c r="B25">
        <f>Sheet3!D23*10</f>
        <v>720</v>
      </c>
      <c r="C25">
        <f>Sheet3!E23*10</f>
        <v>940</v>
      </c>
      <c r="D25">
        <f t="shared" si="5"/>
        <v>220</v>
      </c>
      <c r="E25">
        <f t="shared" si="1"/>
        <v>55</v>
      </c>
      <c r="F25">
        <f t="shared" si="6"/>
        <v>2</v>
      </c>
      <c r="G25">
        <f t="shared" si="7"/>
        <v>44</v>
      </c>
      <c r="H25">
        <f t="shared" si="8"/>
        <v>22</v>
      </c>
    </row>
    <row r="26" spans="2:8" x14ac:dyDescent="0.25">
      <c r="B26">
        <f>Sheet3!D24*10</f>
        <v>710</v>
      </c>
      <c r="C26">
        <f>Sheet3!E24*10</f>
        <v>980</v>
      </c>
      <c r="D26">
        <f t="shared" si="5"/>
        <v>270</v>
      </c>
      <c r="E26">
        <f t="shared" si="1"/>
        <v>67.5</v>
      </c>
      <c r="F26">
        <f t="shared" si="6"/>
        <v>2</v>
      </c>
      <c r="G26">
        <f t="shared" si="7"/>
        <v>54</v>
      </c>
      <c r="H26">
        <f t="shared" si="8"/>
        <v>34.5</v>
      </c>
    </row>
    <row r="27" spans="2:8" x14ac:dyDescent="0.25">
      <c r="B27">
        <f>Sheet3!D25*10</f>
        <v>710</v>
      </c>
      <c r="C27">
        <f>Sheet3!E25*10</f>
        <v>930</v>
      </c>
      <c r="D27">
        <f t="shared" si="5"/>
        <v>220</v>
      </c>
      <c r="E27">
        <f t="shared" si="1"/>
        <v>55</v>
      </c>
      <c r="F27">
        <f t="shared" si="6"/>
        <v>2</v>
      </c>
      <c r="G27">
        <f t="shared" si="7"/>
        <v>44</v>
      </c>
      <c r="H27">
        <f t="shared" si="8"/>
        <v>22</v>
      </c>
    </row>
    <row r="28" spans="2:8" x14ac:dyDescent="0.25">
      <c r="B28">
        <f>Sheet3!D26*10</f>
        <v>680</v>
      </c>
      <c r="C28">
        <f>Sheet3!E26*10</f>
        <v>950</v>
      </c>
      <c r="D28">
        <f t="shared" si="5"/>
        <v>270</v>
      </c>
      <c r="E28">
        <f t="shared" si="1"/>
        <v>67.5</v>
      </c>
      <c r="F28">
        <f t="shared" si="6"/>
        <v>2</v>
      </c>
      <c r="G28">
        <f t="shared" si="7"/>
        <v>54</v>
      </c>
      <c r="H28">
        <f t="shared" si="8"/>
        <v>34.5</v>
      </c>
    </row>
    <row r="29" spans="2:8" x14ac:dyDescent="0.25">
      <c r="B29">
        <f>Sheet3!D27*10</f>
        <v>810</v>
      </c>
      <c r="C29">
        <f>Sheet3!E27*10</f>
        <v>940</v>
      </c>
      <c r="D29">
        <f t="shared" si="5"/>
        <v>130</v>
      </c>
      <c r="E29">
        <f t="shared" si="1"/>
        <v>32.5</v>
      </c>
      <c r="F29">
        <f t="shared" si="6"/>
        <v>1</v>
      </c>
      <c r="G29">
        <f t="shared" si="7"/>
        <v>26</v>
      </c>
      <c r="H29">
        <f t="shared" si="8"/>
        <v>12</v>
      </c>
    </row>
    <row r="30" spans="2:8" x14ac:dyDescent="0.25">
      <c r="B30">
        <f>Sheet3!D28*10</f>
        <v>760</v>
      </c>
      <c r="C30">
        <f>Sheet3!E28*10</f>
        <v>1160</v>
      </c>
      <c r="D30">
        <f t="shared" si="5"/>
        <v>400</v>
      </c>
      <c r="E30">
        <f t="shared" si="1"/>
        <v>100</v>
      </c>
      <c r="F30">
        <f t="shared" si="6"/>
        <v>2</v>
      </c>
      <c r="G30">
        <f t="shared" si="7"/>
        <v>80</v>
      </c>
      <c r="H30">
        <f t="shared" si="8"/>
        <v>42</v>
      </c>
    </row>
    <row r="31" spans="2:8" x14ac:dyDescent="0.25">
      <c r="B31">
        <f>Sheet3!D29*10</f>
        <v>760</v>
      </c>
      <c r="C31">
        <f>Sheet3!E29*10</f>
        <v>910</v>
      </c>
      <c r="D31">
        <f t="shared" si="5"/>
        <v>150</v>
      </c>
      <c r="E31">
        <f t="shared" si="1"/>
        <v>37.5</v>
      </c>
      <c r="F31">
        <f t="shared" si="6"/>
        <v>1</v>
      </c>
      <c r="G31">
        <f t="shared" si="7"/>
        <v>30</v>
      </c>
      <c r="H31">
        <f t="shared" si="8"/>
        <v>12</v>
      </c>
    </row>
    <row r="32" spans="2:8" x14ac:dyDescent="0.25">
      <c r="B32">
        <f>Sheet3!D30*10</f>
        <v>740</v>
      </c>
      <c r="C32">
        <f>Sheet3!E30*10</f>
        <v>940</v>
      </c>
      <c r="D32">
        <f t="shared" si="5"/>
        <v>200</v>
      </c>
      <c r="E32">
        <f t="shared" si="1"/>
        <v>50</v>
      </c>
      <c r="F32">
        <f t="shared" si="6"/>
        <v>1</v>
      </c>
      <c r="G32">
        <f t="shared" si="7"/>
        <v>40</v>
      </c>
      <c r="H32">
        <f t="shared" si="8"/>
        <v>17</v>
      </c>
    </row>
    <row r="33" spans="2:8" x14ac:dyDescent="0.25">
      <c r="B33">
        <f>Sheet3!D31*10</f>
        <v>810</v>
      </c>
      <c r="C33">
        <f>Sheet3!E31*10</f>
        <v>990</v>
      </c>
      <c r="D33">
        <f t="shared" si="5"/>
        <v>180</v>
      </c>
      <c r="E33">
        <f t="shared" si="1"/>
        <v>45</v>
      </c>
      <c r="F33">
        <f t="shared" si="6"/>
        <v>1</v>
      </c>
      <c r="G33">
        <f t="shared" si="7"/>
        <v>36</v>
      </c>
      <c r="H33">
        <f t="shared" si="8"/>
        <v>12</v>
      </c>
    </row>
    <row r="34" spans="2:8" x14ac:dyDescent="0.25">
      <c r="B34">
        <f>Sheet3!D32*10</f>
        <v>910</v>
      </c>
      <c r="C34">
        <f>Sheet3!E32*10</f>
        <v>1120</v>
      </c>
      <c r="D34">
        <f t="shared" si="5"/>
        <v>210</v>
      </c>
      <c r="E34">
        <f t="shared" si="1"/>
        <v>52.5</v>
      </c>
      <c r="F34">
        <f t="shared" si="6"/>
        <v>2</v>
      </c>
      <c r="G34">
        <f t="shared" si="7"/>
        <v>42</v>
      </c>
      <c r="H34">
        <f t="shared" si="8"/>
        <v>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 Admin</dc:creator>
  <cp:lastModifiedBy>WV Admin</cp:lastModifiedBy>
  <dcterms:created xsi:type="dcterms:W3CDTF">2017-11-21T16:05:47Z</dcterms:created>
  <dcterms:modified xsi:type="dcterms:W3CDTF">2017-11-22T23:11:10Z</dcterms:modified>
</cp:coreProperties>
</file>