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.sharepoint.com/sites/TB202214/Documents partages/Quentin/"/>
    </mc:Choice>
  </mc:AlternateContent>
  <xr:revisionPtr revIDLastSave="696" documentId="11_9DD6862F0EAF964AE1AC8955834639C82D73EDC6" xr6:coauthVersionLast="47" xr6:coauthVersionMax="47" xr10:uidLastSave="{D61AEA6D-1F6B-4585-81A1-CFA0FEAEDFEC}"/>
  <bookViews>
    <workbookView xWindow="-108" yWindow="-108" windowWidth="23256" windowHeight="12456" firstSheet="20" activeTab="22" xr2:uid="{00000000-000D-0000-FFFF-FFFF00000000}"/>
  </bookViews>
  <sheets>
    <sheet name="21.02.22" sheetId="1" r:id="rId1"/>
    <sheet name="28.02.22" sheetId="3" r:id="rId2"/>
    <sheet name="07.03.22" sheetId="4" r:id="rId3"/>
    <sheet name="21.03.22" sheetId="5" r:id="rId4"/>
    <sheet name="28.03.22" sheetId="6" r:id="rId5"/>
    <sheet name="04.04.22" sheetId="7" r:id="rId6"/>
    <sheet name="11.04.22" sheetId="8" r:id="rId7"/>
    <sheet name="18.04.22" sheetId="10" r:id="rId8"/>
    <sheet name="25.04.22" sheetId="11" r:id="rId9"/>
    <sheet name="02.05.22" sheetId="12" r:id="rId10"/>
    <sheet name="09.05.22" sheetId="13" r:id="rId11"/>
    <sheet name="16.05.22" sheetId="14" r:id="rId12"/>
    <sheet name="23.05.22 " sheetId="15" r:id="rId13"/>
    <sheet name="30.05.22" sheetId="16" r:id="rId14"/>
    <sheet name="06.06.22" sheetId="17" r:id="rId15"/>
    <sheet name="13.06.22" sheetId="18" r:id="rId16"/>
    <sheet name="20.06.22" sheetId="19" r:id="rId17"/>
    <sheet name="27.06.22" sheetId="20" r:id="rId18"/>
    <sheet name="04.07.22" sheetId="21" r:id="rId19"/>
    <sheet name="11.07.22" sheetId="22" r:id="rId20"/>
    <sheet name="18.07.22" sheetId="23" r:id="rId21"/>
    <sheet name="25.07.22" sheetId="24" r:id="rId22"/>
    <sheet name="Résumé" sheetId="9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4" l="1"/>
  <c r="D3" i="23"/>
  <c r="D3" i="22"/>
  <c r="D3" i="21"/>
  <c r="D3" i="20"/>
  <c r="D3" i="19"/>
  <c r="D3" i="18"/>
  <c r="D3" i="17"/>
  <c r="D3" i="16"/>
  <c r="D3" i="15"/>
  <c r="D3" i="14"/>
  <c r="D3" i="13"/>
  <c r="D3" i="12"/>
  <c r="D3" i="11"/>
  <c r="D3" i="10"/>
  <c r="D3" i="1"/>
  <c r="D3" i="3"/>
  <c r="D3" i="4"/>
  <c r="D3" i="5"/>
  <c r="D3" i="6"/>
  <c r="D3" i="7"/>
  <c r="D3" i="8"/>
  <c r="E4" i="9" s="1"/>
</calcChain>
</file>

<file path=xl/sharedStrings.xml><?xml version="1.0" encoding="utf-8"?>
<sst xmlns="http://schemas.openxmlformats.org/spreadsheetml/2006/main" count="158" uniqueCount="98">
  <si>
    <t>Semaine du 21 février 2022</t>
  </si>
  <si>
    <t>Tâches réalisées</t>
  </si>
  <si>
    <t>Temps estimé</t>
  </si>
  <si>
    <t>Mise en place du journal de travail</t>
  </si>
  <si>
    <t>Mise en place d'un projet "Hello world" avec Play</t>
  </si>
  <si>
    <t>UML du meta schema</t>
  </si>
  <si>
    <t>Entretien avec M.Donini et M.Duc</t>
  </si>
  <si>
    <t>Semaine du 28 février 2022</t>
  </si>
  <si>
    <t xml:space="preserve">Rédaction du cahier des charges	</t>
  </si>
  <si>
    <t>Réunion avec M. Varani</t>
  </si>
  <si>
    <t>Analyse de Slyum</t>
  </si>
  <si>
    <t>Semaine du 7 mars 2022</t>
  </si>
  <si>
    <t>Réunion avec M. Donini</t>
  </si>
  <si>
    <t>Semaine du 21 mars 2022</t>
  </si>
  <si>
    <t>Cahier des charges</t>
  </si>
  <si>
    <t>Recherche de librairies graphique en Javascript</t>
  </si>
  <si>
    <t>Réunion avec M. Donini et M. Duc</t>
  </si>
  <si>
    <t>Semaine du 28 mars 2022</t>
  </si>
  <si>
    <t>Réunion avec M.Donini</t>
  </si>
  <si>
    <t>Réunion avec M.Donini et M.Duc</t>
  </si>
  <si>
    <t>Semaine du 4 avril 2022</t>
  </si>
  <si>
    <t>Simplification de l'UML</t>
  </si>
  <si>
    <t>Description du meta-schéma</t>
  </si>
  <si>
    <t>Découverte de Play!</t>
  </si>
  <si>
    <t>Documentation et expérimentation sur les websockets avec Play</t>
  </si>
  <si>
    <t>Réflexion sur le logo</t>
  </si>
  <si>
    <t>Semaine du 11 avril 2022</t>
  </si>
  <si>
    <t>Mise en place d'un chat</t>
  </si>
  <si>
    <t>Modification du planning</t>
  </si>
  <si>
    <t>Création de la base de données sur un docker et connexion avec l'ORM Ebean</t>
  </si>
  <si>
    <t>Semaine du 18 avril 2022</t>
  </si>
  <si>
    <t>Inscription et connexion</t>
  </si>
  <si>
    <t>Maquette des pages</t>
  </si>
  <si>
    <t>Mise en place de l'interface</t>
  </si>
  <si>
    <t>Gestion de l'affichage des projets, des collaborateurs et des droits</t>
  </si>
  <si>
    <t>Semaine du 25 avril 2022</t>
  </si>
  <si>
    <t>Mise en place du chat</t>
  </si>
  <si>
    <t>Discussion avec M.Franchetti</t>
  </si>
  <si>
    <t xml:space="preserve">Documentation </t>
  </si>
  <si>
    <t>Mise en place de l'ORM hibernate</t>
  </si>
  <si>
    <t>Semaine du 2 mai 2022</t>
  </si>
  <si>
    <t>Contenu page d'accueil</t>
  </si>
  <si>
    <t>Filtrer les projets dans la listes</t>
  </si>
  <si>
    <t>Documentation</t>
  </si>
  <si>
    <t>Diagrammes de séquences</t>
  </si>
  <si>
    <t>Semaine du 9 mai 2022</t>
  </si>
  <si>
    <t>Diagramme de séquences</t>
  </si>
  <si>
    <t>Semaine du 16 mai 2022</t>
  </si>
  <si>
    <t>Présentation</t>
  </si>
  <si>
    <t>Recherche d'une librairie graphique javascript</t>
  </si>
  <si>
    <t>Semaine du 23 mai 2022</t>
  </si>
  <si>
    <t>Exploration des possibilités de JointJS</t>
  </si>
  <si>
    <t>Mise en place des bases de JointJS</t>
  </si>
  <si>
    <t>Semaine du 30 mai 2022</t>
  </si>
  <si>
    <t>Tentative de réunion avec M. Donini</t>
  </si>
  <si>
    <t xml:space="preserve">Mise en place de la librairie graphique </t>
  </si>
  <si>
    <t>Mise en place de la commande Create</t>
  </si>
  <si>
    <t>Semaine du 6 juin 2022</t>
  </si>
  <si>
    <t xml:space="preserve">Mise en place de la librairie graphique (resize entre autre) </t>
  </si>
  <si>
    <t>Début de gestion des événements</t>
  </si>
  <si>
    <t>Semaine du 13 juin 2022</t>
  </si>
  <si>
    <t>Meilleure gestion des resizes</t>
  </si>
  <si>
    <t>Semaine du 20 juin 2022</t>
  </si>
  <si>
    <t>Création de lien</t>
  </si>
  <si>
    <t>Compréhension globale de la libraire graphique</t>
  </si>
  <si>
    <t>Mise en place de l'interface des attributs</t>
  </si>
  <si>
    <t>Mise en place de l'interface des méthodes</t>
  </si>
  <si>
    <t>Mise en place de l'interface des valeurs</t>
  </si>
  <si>
    <t>Commande pour créer des attributs, valeurs et méthdoes</t>
  </si>
  <si>
    <t>Semaine du 27 juin 2022</t>
  </si>
  <si>
    <t>Commande pour la suppression de classes, attributs, méthodes et valeur</t>
  </si>
  <si>
    <t>Commande pour la modification</t>
  </si>
  <si>
    <t>Interface pour les paramètres</t>
  </si>
  <si>
    <t>Commande pour les paramètres</t>
  </si>
  <si>
    <t>Gestion des points de passages d'un lien</t>
  </si>
  <si>
    <t>Interface pour les liens</t>
  </si>
  <si>
    <t>Gestion des labels d'un lien</t>
  </si>
  <si>
    <t>Semaine du 4 juillet 2022</t>
  </si>
  <si>
    <t>Création de la commande de selection</t>
  </si>
  <si>
    <t>Gestion des droits sur chaque commande</t>
  </si>
  <si>
    <t>Détection de modification des liens</t>
  </si>
  <si>
    <t>Recherche sur comment pour éditer du texte directement sur le schéma</t>
  </si>
  <si>
    <t>Ajout de la gestion des Roles (label sur le graphe + interfaces)</t>
  </si>
  <si>
    <t>Semaine du 11 juillet 2022</t>
  </si>
  <si>
    <t>Gestion des labels</t>
  </si>
  <si>
    <t>Recherche sur la librairie graphique sur les toolsbox</t>
  </si>
  <si>
    <t>Recherche sur la librairie graphique pour les evenements</t>
  </si>
  <si>
    <t>Semaine du 18 juillet 2022</t>
  </si>
  <si>
    <t>Sauvegarde en XML</t>
  </si>
  <si>
    <t>Chargement du XML</t>
  </si>
  <si>
    <t>Exportation sous png</t>
  </si>
  <si>
    <t>Exportation sous svg</t>
  </si>
  <si>
    <t>Redesign de la toolbar</t>
  </si>
  <si>
    <t>Semaine du 25 juillet 2022</t>
  </si>
  <si>
    <t>Correction de bugs</t>
  </si>
  <si>
    <t>Mutliassociation</t>
  </si>
  <si>
    <t>Classe d'association</t>
  </si>
  <si>
    <t>Tests automatisés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</si>
</sst>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\ &quot;minutes&quot;\ "/>
    <numFmt numFmtId="165" formatCode="hh\.mm&quot; h&quot;;@"/>
    <numFmt numFmtId="166" formatCode="hh:mm:ss;@"/>
    <numFmt numFmtId="167" formatCode="&quot;Total :&quot;\ hh\ &quot;heures&quot;\ mm\ &quot;minutes&quot;"/>
    <numFmt numFmtId="168" formatCode="&quot;Total :&quot;\ [h]\ &quot;heures&quot;\ mm\ &quot;minutes&quot;"/>
    <numFmt numFmtId="169" formatCode="&quot;Total :&quot;[hh]\ &quot;heures&quot;\ mm\ &quot;minutes&quot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1" fillId="0" borderId="0" xfId="0" applyNumberFormat="1" applyFont="1"/>
  </cellXfs>
  <cellStyles count="1">
    <cellStyle name="Normal" xfId="0" builtinId="0"/>
  </cellStyles>
  <dxfs count="44"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General\ &quot;minutes&quot;\ 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3DDDE-E65D-4E41-B101-A176A441ABC9}" name="Tableau1" displayName="Tableau1" ref="A3:B7" totalsRowShown="0">
  <autoFilter ref="A3:B7" xr:uid="{1733DDDE-E65D-4E41-B101-A176A441ABC9}"/>
  <tableColumns count="2">
    <tableColumn id="1" xr3:uid="{D986AD19-2D67-4B7C-A606-F980F4D98B5F}" name="Tâches réalisées" dataDxfId="43"/>
    <tableColumn id="2" xr3:uid="{104E3CF8-8F80-4A38-A402-BD1CC8C7E771}" name="Temps estimé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7612AD-9680-4AD1-A008-9E545852AA68}" name="Tableau134567891011" displayName="Tableau134567891011" ref="A3:B9" totalsRowShown="0">
  <autoFilter ref="A3:B9" xr:uid="{1733DDDE-E65D-4E41-B101-A176A441ABC9}"/>
  <tableColumns count="2">
    <tableColumn id="1" xr3:uid="{F96C41D3-5978-40E9-B76D-C188C9A51538}" name="Tâches réalisées" dataDxfId="25"/>
    <tableColumn id="2" xr3:uid="{F909A4CC-2C07-494C-88FF-A307FCE83BC6}" name="Temps estimé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430238-473D-4F38-B8D1-E487D9216D2A}" name="Tableau13456789101112" displayName="Tableau13456789101112" ref="A3:B9" totalsRowShown="0">
  <autoFilter ref="A3:B9" xr:uid="{1733DDDE-E65D-4E41-B101-A176A441ABC9}"/>
  <tableColumns count="2">
    <tableColumn id="1" xr3:uid="{61C45521-730E-47E7-9FB8-01456B78F83D}" name="Tâches réalisées" dataDxfId="23"/>
    <tableColumn id="2" xr3:uid="{D362C89A-FF22-4592-BD97-AA4D70B9DE01}" name="Temps estimé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1ABB2F7-C51C-45C6-BF35-0189AE632C6A}" name="Tableau1345678910111213" displayName="Tableau1345678910111213" ref="A3:B9" totalsRowShown="0">
  <autoFilter ref="A3:B9" xr:uid="{1733DDDE-E65D-4E41-B101-A176A441ABC9}"/>
  <tableColumns count="2">
    <tableColumn id="1" xr3:uid="{DD95ABA8-7117-4652-8052-82D480B930A8}" name="Tâches réalisées" dataDxfId="21"/>
    <tableColumn id="2" xr3:uid="{71D8D6DC-D81B-4DDE-A80D-9CB3F3D2C2FA}" name="Temps estimé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4F3DDF-00AE-4904-85D1-8AA83E93FE64}" name="Tableau134567891011121314" displayName="Tableau134567891011121314" ref="A3:B9" totalsRowShown="0">
  <autoFilter ref="A3:B9" xr:uid="{1733DDDE-E65D-4E41-B101-A176A441ABC9}"/>
  <tableColumns count="2">
    <tableColumn id="1" xr3:uid="{756EB237-7947-4E1F-B099-94E6E37ED037}" name="Tâches réalisées" dataDxfId="19"/>
    <tableColumn id="2" xr3:uid="{B431D3A5-998C-47A1-A2E5-14CE83A66E90}" name="Temps estimé" dataDxfId="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EE6849-8B21-49D7-AC66-0C5E3A0894CD}" name="Tableau13456789101112131415" displayName="Tableau13456789101112131415" ref="A3:B9" totalsRowShown="0">
  <autoFilter ref="A3:B9" xr:uid="{1733DDDE-E65D-4E41-B101-A176A441ABC9}"/>
  <tableColumns count="2">
    <tableColumn id="1" xr3:uid="{275D4630-3944-4313-ADE1-CA23984CB2F2}" name="Tâches réalisées" dataDxfId="17"/>
    <tableColumn id="2" xr3:uid="{E692D1D3-528C-4DE1-8FE6-F2700795833B}" name="Temps estimé" dataDxf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D917FD-8CEE-4178-BE96-C976C29D4E25}" name="Tableau1345678910111213141516" displayName="Tableau1345678910111213141516" ref="A3:B9" totalsRowShown="0">
  <autoFilter ref="A3:B9" xr:uid="{1733DDDE-E65D-4E41-B101-A176A441ABC9}"/>
  <tableColumns count="2">
    <tableColumn id="1" xr3:uid="{2D0E42BB-BD08-4BEC-B8D0-EA3DE3B269F1}" name="Tâches réalisées" dataDxfId="15"/>
    <tableColumn id="2" xr3:uid="{58D5AA08-C8BC-4520-A885-05ADB5E7A8BF}" name="Temps estimé" dataDxfId="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7E4EC66-1191-48AD-AF78-9DCC40471DBC}" name="Tableau134567891011121314151617" displayName="Tableau134567891011121314151617" ref="A3:B9" totalsRowShown="0">
  <autoFilter ref="A3:B9" xr:uid="{1733DDDE-E65D-4E41-B101-A176A441ABC9}"/>
  <tableColumns count="2">
    <tableColumn id="1" xr3:uid="{C5E64FCA-EC63-4179-B4A6-A487039A5DE7}" name="Tâches réalisées" dataDxfId="13"/>
    <tableColumn id="2" xr3:uid="{571FF88F-4AD8-41F4-AB04-284802A3798F}" name="Temps estimé" dataDxf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B4A2EF6-8CDF-4E35-AC80-9640D4EDFE42}" name="Tableau13456789101112131415161718" displayName="Tableau13456789101112131415161718" ref="A3:B9" totalsRowShown="0">
  <autoFilter ref="A3:B9" xr:uid="{1733DDDE-E65D-4E41-B101-A176A441ABC9}"/>
  <tableColumns count="2">
    <tableColumn id="1" xr3:uid="{3B9E8FAA-427A-4614-93F7-25BF206132D0}" name="Tâches réalisées" dataDxfId="11"/>
    <tableColumn id="2" xr3:uid="{BD6B3FF8-6C0A-41D9-8284-1D326E81EC87}" name="Temps estimé" dataDxfId="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BCA368-2253-4F16-91FE-43FA77A4B9CF}" name="Tableau1345678910111213141516171819" displayName="Tableau1345678910111213141516171819" ref="A3:B10" totalsRowShown="0">
  <autoFilter ref="A3:B10" xr:uid="{1733DDDE-E65D-4E41-B101-A176A441ABC9}"/>
  <tableColumns count="2">
    <tableColumn id="1" xr3:uid="{15892A8B-7871-49A8-A6D0-29B2F55409B5}" name="Tâches réalisées" dataDxfId="9"/>
    <tableColumn id="2" xr3:uid="{E920BB62-CFB2-4A09-8144-45D899761E23}" name="Temps estimé" dataDxfId="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2CA6C6-03A2-4C6E-AE52-A6062DBBFA7E}" name="Tableau134567891011121314151617181920" displayName="Tableau134567891011121314151617181920" ref="A3:B10" totalsRowShown="0">
  <autoFilter ref="A3:B10" xr:uid="{1733DDDE-E65D-4E41-B101-A176A441ABC9}"/>
  <tableColumns count="2">
    <tableColumn id="1" xr3:uid="{0CB2615E-67FE-4A5A-9D04-7B10DDB8E15C}" name="Tâches réalisées" dataDxfId="7"/>
    <tableColumn id="2" xr3:uid="{6E9CD350-4454-4AA8-8580-27D0181B66E8}" name="Temps estimé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61AC-5A98-4CFD-8927-89908B350F7B}" name="Tableau13" displayName="Tableau13" ref="A3:B8" totalsRowShown="0">
  <autoFilter ref="A3:B8" xr:uid="{1733DDDE-E65D-4E41-B101-A176A441ABC9}"/>
  <tableColumns count="2">
    <tableColumn id="1" xr3:uid="{CCD876DD-0C3C-4F4F-8D14-138C135AA999}" name="Tâches réalisées" dataDxfId="41"/>
    <tableColumn id="2" xr3:uid="{D4625E02-5BB0-4F46-80DC-D81BE49AA546}" name="Temps estimé" dataDxfId="4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D7FA47-8139-4832-9EF2-BDF291B75791}" name="Tableau13456789101112131415161718192021" displayName="Tableau13456789101112131415161718192021" ref="A3:B10" totalsRowShown="0">
  <autoFilter ref="A3:B10" xr:uid="{1733DDDE-E65D-4E41-B101-A176A441ABC9}"/>
  <tableColumns count="2">
    <tableColumn id="1" xr3:uid="{035D6142-AC52-40F6-B967-E6723146DF2A}" name="Tâches réalisées" dataDxfId="5"/>
    <tableColumn id="2" xr3:uid="{EB3F917B-E05F-454F-867B-ED8F57A35644}" name="Temps estimé" dataDxfId="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FD2771-128C-4A76-8AB9-6A101DBFD47D}" name="Tableau13456789101112131415161718192022" displayName="Tableau13456789101112131415161718192022" ref="A3:B10" totalsRowShown="0">
  <autoFilter ref="A3:B10" xr:uid="{1733DDDE-E65D-4E41-B101-A176A441ABC9}"/>
  <tableColumns count="2">
    <tableColumn id="1" xr3:uid="{21DD2FC8-AA41-4480-945C-3BF795180743}" name="Tâches réalisées" dataDxfId="3"/>
    <tableColumn id="2" xr3:uid="{38AD24EB-ADAB-41B6-88BC-5F2CBCBE2160}" name="Temps estimé" dataDxfId="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D98A45-58A6-4682-B1D0-2E528FEE0B30}" name="Tableau1345678910111213141516171819202223" displayName="Tableau1345678910111213141516171819202223" ref="A3:B10" totalsRowShown="0">
  <autoFilter ref="A3:B10" xr:uid="{1733DDDE-E65D-4E41-B101-A176A441ABC9}"/>
  <tableColumns count="2">
    <tableColumn id="1" xr3:uid="{F7CB440D-CCF7-4934-BD90-38D573CF981A}" name="Tâches réalisées" dataDxfId="1"/>
    <tableColumn id="2" xr3:uid="{D84523C9-4A0C-4895-A7F5-59CDF11D6BA0}" name="Temps estimé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AC0B8-99B7-483C-9DE6-C547EA1F45F4}" name="Tableau134" displayName="Tableau134" ref="A3:B7" totalsRowShown="0">
  <autoFilter ref="A3:B7" xr:uid="{1733DDDE-E65D-4E41-B101-A176A441ABC9}"/>
  <tableColumns count="2">
    <tableColumn id="1" xr3:uid="{781EDA28-16E0-48FB-B731-740782295E9B}" name="Tâches réalisées" dataDxfId="39"/>
    <tableColumn id="2" xr3:uid="{34F5ED6A-52D2-4C43-8923-592F98A7EBCA}" name="Temps estimé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71128-9249-4151-9687-434263A799CB}" name="Tableau1345" displayName="Tableau1345" ref="A3:B7" totalsRowShown="0">
  <autoFilter ref="A3:B7" xr:uid="{1733DDDE-E65D-4E41-B101-A176A441ABC9}"/>
  <tableColumns count="2">
    <tableColumn id="1" xr3:uid="{7512C156-7CFB-47EC-8615-4DDEDA5FC847}" name="Tâches réalisées" dataDxfId="37"/>
    <tableColumn id="2" xr3:uid="{2D4AEAB3-DD62-47DD-840C-231D20E22A8B}" name="Temps estimé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F10AF-5ED7-450E-A138-19A39A0E20B2}" name="Tableau13456" displayName="Tableau13456" ref="A3:B7" totalsRowShown="0">
  <autoFilter ref="A3:B7" xr:uid="{1733DDDE-E65D-4E41-B101-A176A441ABC9}"/>
  <tableColumns count="2">
    <tableColumn id="1" xr3:uid="{A20D4C99-1FFC-4D58-90B0-3D59F2EA0500}" name="Tâches réalisées" dataDxfId="35"/>
    <tableColumn id="2" xr3:uid="{C7E1D237-C7EE-4743-B8ED-2E23E73638AC}" name="Temps estimé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E56D4-BF1B-4DEC-A3E5-E0D49A7A0056}" name="Tableau134567" displayName="Tableau134567" ref="A3:B9" totalsRowShown="0">
  <autoFilter ref="A3:B9" xr:uid="{1733DDDE-E65D-4E41-B101-A176A441ABC9}"/>
  <tableColumns count="2">
    <tableColumn id="1" xr3:uid="{0B9FAAE3-2141-4000-ACE9-7C076683B5CD}" name="Tâches réalisées" dataDxfId="33"/>
    <tableColumn id="2" xr3:uid="{6EB8BC33-0152-4239-B190-E638CF3DAFED}" name="Temps estimé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685E50-7B62-4FC4-8F45-EAB64AFA4841}" name="Tableau1345678" displayName="Tableau1345678" ref="A3:B9" totalsRowShown="0">
  <autoFilter ref="A3:B9" xr:uid="{1733DDDE-E65D-4E41-B101-A176A441ABC9}"/>
  <tableColumns count="2">
    <tableColumn id="1" xr3:uid="{CD5EADEB-219B-4BBA-AB90-DF4C82B18E1D}" name="Tâches réalisées" dataDxfId="31"/>
    <tableColumn id="2" xr3:uid="{1092ED37-B500-46B0-8C17-5775E7A5A7DB}" name="Temps estimé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996BC4-6B1F-49B3-BEB7-A12F10D20BDE}" name="Tableau13456789" displayName="Tableau13456789" ref="A3:B8" totalsRowShown="0">
  <autoFilter ref="A3:B8" xr:uid="{1733DDDE-E65D-4E41-B101-A176A441ABC9}"/>
  <tableColumns count="2">
    <tableColumn id="1" xr3:uid="{42828C28-B383-4091-B7D3-F49CDF99880F}" name="Tâches réalisées" dataDxfId="29"/>
    <tableColumn id="2" xr3:uid="{BC657EAA-D236-4815-A61B-71A682BBAD40}" name="Temps estimé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478D41-4D1A-4054-8AFE-CCDA352BB444}" name="Tableau1345678910" displayName="Tableau1345678910" ref="A3:B9" totalsRowShown="0">
  <autoFilter ref="A3:B9" xr:uid="{1733DDDE-E65D-4E41-B101-A176A441ABC9}"/>
  <tableColumns count="2">
    <tableColumn id="1" xr3:uid="{C52D1A7C-33C1-4175-80A8-07EC47F76981}" name="Tâches réalisées" dataDxfId="27"/>
    <tableColumn id="2" xr3:uid="{613E16C0-F887-43BC-9251-7F0ADD24FE88}" name="Temps estimé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I15" sqref="I15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5.5703125" customWidth="1"/>
    <col min="4" max="4" width="27" bestFit="1" customWidth="1"/>
  </cols>
  <sheetData>
    <row r="1" spans="1:4" ht="31.15">
      <c r="A1" s="2" t="s">
        <v>0</v>
      </c>
      <c r="B1" s="1"/>
    </row>
    <row r="3" spans="1:4">
      <c r="A3" t="s">
        <v>1</v>
      </c>
      <c r="B3" s="4" t="s">
        <v>2</v>
      </c>
      <c r="D3" s="7">
        <f>SUM(Tableau1[Temps estimé])</f>
        <v>0.12152777777777778</v>
      </c>
    </row>
    <row r="4" spans="1:4" ht="28.9">
      <c r="A4" s="1" t="s">
        <v>3</v>
      </c>
      <c r="B4" s="9">
        <v>1.0416666666666666E-2</v>
      </c>
    </row>
    <row r="5" spans="1:4" ht="28.9">
      <c r="A5" s="1" t="s">
        <v>4</v>
      </c>
      <c r="B5" s="9">
        <v>4.1666666666666664E-2</v>
      </c>
    </row>
    <row r="6" spans="1:4">
      <c r="A6" s="1" t="s">
        <v>5</v>
      </c>
      <c r="B6" s="9">
        <v>4.1666666666666664E-2</v>
      </c>
    </row>
    <row r="7" spans="1:4" ht="28.9">
      <c r="A7" s="1" t="s">
        <v>6</v>
      </c>
      <c r="B7" s="9">
        <v>2.7777777777777776E-2</v>
      </c>
    </row>
    <row r="9" spans="1:4">
      <c r="A9" s="3"/>
    </row>
    <row r="10" spans="1:4">
      <c r="A1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2280-F547-4C98-A896-253AD005D3D5}">
  <dimension ref="A1:H13"/>
  <sheetViews>
    <sheetView workbookViewId="0">
      <selection activeCell="B9" sqref="B9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40</v>
      </c>
      <c r="B1" s="1"/>
    </row>
    <row r="3" spans="1:8" ht="15">
      <c r="A3" t="s">
        <v>1</v>
      </c>
      <c r="B3" s="4" t="s">
        <v>2</v>
      </c>
      <c r="D3" s="11">
        <f>SUM(Tableau134567891011[Temps estimé])</f>
        <v>0.40972222222222221</v>
      </c>
    </row>
    <row r="4" spans="1:8" ht="15">
      <c r="A4" s="1" t="s">
        <v>41</v>
      </c>
      <c r="B4" s="9">
        <v>2.0833333333333332E-2</v>
      </c>
      <c r="E4" s="6"/>
    </row>
    <row r="5" spans="1:8" ht="30">
      <c r="A5" s="1" t="s">
        <v>42</v>
      </c>
      <c r="B5" s="9">
        <v>1.3888888888888888E-2</v>
      </c>
      <c r="H5" s="10"/>
    </row>
    <row r="6" spans="1:8" ht="15">
      <c r="A6" s="1" t="s">
        <v>43</v>
      </c>
      <c r="B6" s="9">
        <v>0.16666666666666666</v>
      </c>
      <c r="H6" s="10"/>
    </row>
    <row r="7" spans="1:8" ht="30">
      <c r="A7" s="1" t="s">
        <v>19</v>
      </c>
      <c r="B7" s="9">
        <v>4.1666666666666664E-2</v>
      </c>
      <c r="H7" s="10"/>
    </row>
    <row r="8" spans="1:8" ht="15">
      <c r="A8" s="1" t="s">
        <v>44</v>
      </c>
      <c r="B8" s="9">
        <v>0.16666666666666666</v>
      </c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F02D-62EE-420C-A78E-AA0E48F9EEE7}">
  <dimension ref="A1:H13"/>
  <sheetViews>
    <sheetView workbookViewId="0">
      <selection activeCell="A2" sqref="A2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45</v>
      </c>
      <c r="B1" s="1"/>
    </row>
    <row r="3" spans="1:8" ht="15">
      <c r="A3" t="s">
        <v>1</v>
      </c>
      <c r="B3" s="4" t="s">
        <v>2</v>
      </c>
      <c r="D3" s="11">
        <f>SUM(Tableau13456789101112[Temps estimé])</f>
        <v>0.66666666666666663</v>
      </c>
    </row>
    <row r="4" spans="1:8" ht="15">
      <c r="A4" s="1" t="s">
        <v>46</v>
      </c>
      <c r="B4" s="9">
        <v>0.16666666666666666</v>
      </c>
      <c r="E4" s="6"/>
    </row>
    <row r="5" spans="1:8" ht="15">
      <c r="A5" s="1" t="s">
        <v>43</v>
      </c>
      <c r="B5" s="9">
        <v>0.5</v>
      </c>
      <c r="H5" s="10"/>
    </row>
    <row r="6" spans="1:8" ht="15">
      <c r="A6" s="1"/>
      <c r="B6" s="9"/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FBB6-0A17-4E52-A630-FC16B15382DB}">
  <dimension ref="A1:H13"/>
  <sheetViews>
    <sheetView workbookViewId="0">
      <selection activeCell="D3" sqref="D3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47</v>
      </c>
      <c r="B1" s="1"/>
    </row>
    <row r="3" spans="1:8" ht="15">
      <c r="A3" t="s">
        <v>1</v>
      </c>
      <c r="B3" s="4" t="s">
        <v>2</v>
      </c>
      <c r="D3" s="11">
        <f>SUM(Tableau1345678910111213[Temps estimé])</f>
        <v>0.45833333333333331</v>
      </c>
    </row>
    <row r="4" spans="1:8" ht="15">
      <c r="A4" s="1" t="s">
        <v>43</v>
      </c>
      <c r="B4" s="9">
        <v>0.16666666666666666</v>
      </c>
      <c r="E4" s="6"/>
    </row>
    <row r="5" spans="1:8" ht="15">
      <c r="A5" s="1" t="s">
        <v>48</v>
      </c>
      <c r="B5" s="9">
        <v>4.1666666666666664E-2</v>
      </c>
      <c r="H5" s="10"/>
    </row>
    <row r="6" spans="1:8" ht="30">
      <c r="A6" s="1" t="s">
        <v>49</v>
      </c>
      <c r="B6" s="9">
        <v>0.25</v>
      </c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9197-64C1-4F1A-BD47-71438DB7F5C5}">
  <dimension ref="A1:H13"/>
  <sheetViews>
    <sheetView workbookViewId="0">
      <selection activeCell="B6" sqref="B6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50</v>
      </c>
      <c r="B1" s="1"/>
    </row>
    <row r="3" spans="1:8" ht="15">
      <c r="A3" t="s">
        <v>1</v>
      </c>
      <c r="B3" s="4" t="s">
        <v>2</v>
      </c>
      <c r="D3" s="11">
        <f>SUM(Tableau134567891011121314[Temps estimé])</f>
        <v>0.58333333333333326</v>
      </c>
    </row>
    <row r="4" spans="1:8" ht="30">
      <c r="A4" s="1" t="s">
        <v>51</v>
      </c>
      <c r="B4" s="9">
        <v>0.33333333333333331</v>
      </c>
      <c r="E4" s="6"/>
    </row>
    <row r="5" spans="1:8" ht="30">
      <c r="A5" s="1" t="s">
        <v>52</v>
      </c>
      <c r="B5" s="9">
        <v>0.25</v>
      </c>
      <c r="H5" s="10"/>
    </row>
    <row r="6" spans="1:8" ht="15">
      <c r="A6" s="1"/>
      <c r="B6" s="9"/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5B43-07C2-4FCD-87E9-CA8D6DA2C816}">
  <dimension ref="A1:H13"/>
  <sheetViews>
    <sheetView topLeftCell="N1" workbookViewId="0">
      <selection activeCell="D12" sqref="D12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53</v>
      </c>
      <c r="B1" s="1"/>
    </row>
    <row r="3" spans="1:8" ht="15">
      <c r="A3" t="s">
        <v>1</v>
      </c>
      <c r="B3" s="4" t="s">
        <v>2</v>
      </c>
      <c r="D3" s="11">
        <f>SUM(Tableau13456789101112131415[Temps estimé])</f>
        <v>0.42361111111111116</v>
      </c>
    </row>
    <row r="4" spans="1:8" ht="30">
      <c r="A4" s="1" t="s">
        <v>54</v>
      </c>
      <c r="B4" s="9">
        <v>2.7777777777777776E-2</v>
      </c>
      <c r="E4" s="6"/>
    </row>
    <row r="5" spans="1:8" ht="30">
      <c r="A5" s="1" t="s">
        <v>55</v>
      </c>
      <c r="B5" s="9">
        <v>0.1875</v>
      </c>
      <c r="H5" s="10"/>
    </row>
    <row r="6" spans="1:8" ht="30">
      <c r="A6" s="1" t="s">
        <v>56</v>
      </c>
      <c r="B6" s="9">
        <v>0.20833333333333334</v>
      </c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AD4A-1A39-4CDD-9F55-6729C06FCFF8}">
  <dimension ref="A1:H13"/>
  <sheetViews>
    <sheetView workbookViewId="0">
      <selection activeCell="A5" sqref="A5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57</v>
      </c>
      <c r="B1" s="1"/>
    </row>
    <row r="3" spans="1:8" ht="15">
      <c r="A3" t="s">
        <v>1</v>
      </c>
      <c r="B3" s="4" t="s">
        <v>2</v>
      </c>
      <c r="D3" s="11">
        <f>SUM(Tableau1345678910111213141516[Temps estimé])</f>
        <v>0.40277777777777779</v>
      </c>
    </row>
    <row r="4" spans="1:8" ht="30.75">
      <c r="A4" s="1" t="s">
        <v>16</v>
      </c>
      <c r="B4" s="9">
        <v>2.7777777777777776E-2</v>
      </c>
      <c r="E4" s="6"/>
    </row>
    <row r="5" spans="1:8" ht="30.75">
      <c r="A5" s="1" t="s">
        <v>58</v>
      </c>
      <c r="B5" s="9">
        <v>0.33333333333333331</v>
      </c>
      <c r="H5" s="10"/>
    </row>
    <row r="6" spans="1:8" ht="30.75">
      <c r="A6" s="1" t="s">
        <v>59</v>
      </c>
      <c r="B6" s="9">
        <v>4.1666666666666664E-2</v>
      </c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9D89-B382-4524-9A2E-F027E7991692}">
  <dimension ref="A1:H13"/>
  <sheetViews>
    <sheetView workbookViewId="0">
      <selection activeCell="H15" sqref="H15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60</v>
      </c>
      <c r="B1" s="1"/>
    </row>
    <row r="3" spans="1:8" ht="15">
      <c r="A3" t="s">
        <v>1</v>
      </c>
      <c r="B3" s="4" t="s">
        <v>2</v>
      </c>
      <c r="D3" s="11">
        <f>SUM(Tableau134567891011121314151617[Temps estimé])</f>
        <v>0.18055555555555555</v>
      </c>
    </row>
    <row r="4" spans="1:8" ht="30.75">
      <c r="A4" s="1" t="s">
        <v>16</v>
      </c>
      <c r="B4" s="9">
        <v>1.3888888888888888E-2</v>
      </c>
      <c r="E4" s="6"/>
    </row>
    <row r="5" spans="1:8" ht="15">
      <c r="A5" s="1" t="s">
        <v>61</v>
      </c>
      <c r="B5" s="9">
        <v>0.16666666666666666</v>
      </c>
      <c r="H5" s="10"/>
    </row>
    <row r="6" spans="1:8" ht="15">
      <c r="A6" s="1"/>
      <c r="B6" s="9"/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510B-A6F6-4AFA-A1A2-94C56D05F3FE}">
  <dimension ref="A1:H13"/>
  <sheetViews>
    <sheetView workbookViewId="0">
      <selection activeCell="E7" sqref="E7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62</v>
      </c>
      <c r="B1" s="1"/>
    </row>
    <row r="3" spans="1:8" ht="15">
      <c r="A3" t="s">
        <v>1</v>
      </c>
      <c r="B3" s="4" t="s">
        <v>2</v>
      </c>
      <c r="D3" s="11">
        <f>SUM(Tableau13456789101112131415161718[Temps estimé])</f>
        <v>1.7083333333333335</v>
      </c>
    </row>
    <row r="4" spans="1:8" ht="15">
      <c r="A4" s="1" t="s">
        <v>63</v>
      </c>
      <c r="B4" s="9">
        <v>0.20833333333333334</v>
      </c>
      <c r="E4" s="6"/>
    </row>
    <row r="5" spans="1:8" ht="30.75">
      <c r="A5" s="1" t="s">
        <v>64</v>
      </c>
      <c r="B5" s="9">
        <v>0.16666666666666666</v>
      </c>
      <c r="H5" s="10"/>
    </row>
    <row r="6" spans="1:8" ht="30.75">
      <c r="A6" s="1" t="s">
        <v>65</v>
      </c>
      <c r="B6" s="9">
        <v>0.41666666666666669</v>
      </c>
      <c r="H6" s="10"/>
    </row>
    <row r="7" spans="1:8" ht="30.75">
      <c r="A7" s="1" t="s">
        <v>66</v>
      </c>
      <c r="B7" s="9">
        <v>0.29166666666666669</v>
      </c>
      <c r="H7" s="10"/>
    </row>
    <row r="8" spans="1:8" ht="30.75">
      <c r="A8" s="1" t="s">
        <v>67</v>
      </c>
      <c r="B8" s="9">
        <v>0.20833333333333334</v>
      </c>
      <c r="H8" s="10"/>
    </row>
    <row r="9" spans="1:8" ht="30.75">
      <c r="A9" s="1" t="s">
        <v>68</v>
      </c>
      <c r="B9" s="9">
        <v>0.41666666666666669</v>
      </c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6C33-89DC-4EF8-91DC-9E5165523FB8}">
  <dimension ref="A1:H14"/>
  <sheetViews>
    <sheetView workbookViewId="0">
      <selection activeCell="B10" sqref="B10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69</v>
      </c>
      <c r="B1" s="1"/>
    </row>
    <row r="3" spans="1:8" ht="15">
      <c r="A3" t="s">
        <v>1</v>
      </c>
      <c r="B3" s="4" t="s">
        <v>2</v>
      </c>
      <c r="D3" s="11">
        <f>SUM(Tableau1345678910111213141516171819[Temps estimé])</f>
        <v>1.9583333333333335</v>
      </c>
    </row>
    <row r="4" spans="1:8" ht="45.75">
      <c r="A4" s="1" t="s">
        <v>70</v>
      </c>
      <c r="B4" s="9">
        <v>0.29166666666666669</v>
      </c>
      <c r="E4" s="6"/>
    </row>
    <row r="5" spans="1:8" ht="30.75">
      <c r="A5" s="1" t="s">
        <v>71</v>
      </c>
      <c r="B5" s="9">
        <v>0.41666666666666669</v>
      </c>
      <c r="H5" s="10"/>
    </row>
    <row r="6" spans="1:8" ht="15">
      <c r="A6" s="1" t="s">
        <v>72</v>
      </c>
      <c r="B6" s="9">
        <v>0.20833333333333334</v>
      </c>
      <c r="H6" s="10"/>
    </row>
    <row r="7" spans="1:8" ht="30.75">
      <c r="A7" s="1" t="s">
        <v>73</v>
      </c>
      <c r="B7" s="9">
        <v>0.16666666666666666</v>
      </c>
      <c r="H7" s="10"/>
    </row>
    <row r="8" spans="1:8" ht="30.75">
      <c r="A8" s="1" t="s">
        <v>74</v>
      </c>
      <c r="B8" s="9">
        <v>0.41666666666666669</v>
      </c>
      <c r="H8" s="10"/>
    </row>
    <row r="9" spans="1:8" ht="15">
      <c r="A9" s="1" t="s">
        <v>75</v>
      </c>
      <c r="B9" s="9">
        <v>0.25</v>
      </c>
      <c r="H9" s="10"/>
    </row>
    <row r="10" spans="1:8" ht="15">
      <c r="A10" s="1" t="s">
        <v>76</v>
      </c>
      <c r="B10" s="9">
        <v>0.20833333333333334</v>
      </c>
      <c r="H10" s="10"/>
    </row>
    <row r="11" spans="1:8" ht="15"/>
    <row r="12" spans="1:8" ht="15">
      <c r="A12" s="3"/>
    </row>
    <row r="13" spans="1:8" ht="15">
      <c r="A13" s="3"/>
      <c r="B13" s="5"/>
    </row>
    <row r="14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2063-77C9-4FAA-BF65-09BD19F3E8DC}">
  <dimension ref="A1:H14"/>
  <sheetViews>
    <sheetView workbookViewId="0">
      <selection activeCell="B9" sqref="B9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77</v>
      </c>
      <c r="B1" s="1"/>
    </row>
    <row r="3" spans="1:8" ht="15">
      <c r="A3" t="s">
        <v>1</v>
      </c>
      <c r="B3" s="4" t="s">
        <v>2</v>
      </c>
      <c r="D3" s="11">
        <f>SUM(Tableau134567891011121314151617181920[Temps estimé])</f>
        <v>1.625</v>
      </c>
    </row>
    <row r="4" spans="1:8" ht="30.75">
      <c r="A4" s="1" t="s">
        <v>78</v>
      </c>
      <c r="B4" s="9">
        <v>0.33333333333333331</v>
      </c>
      <c r="E4" s="6"/>
    </row>
    <row r="5" spans="1:8" ht="30.75">
      <c r="A5" s="1" t="s">
        <v>79</v>
      </c>
      <c r="B5" s="9">
        <v>8.3333333333333329E-2</v>
      </c>
      <c r="H5" s="10"/>
    </row>
    <row r="6" spans="1:8" ht="30.75">
      <c r="A6" s="1" t="s">
        <v>80</v>
      </c>
      <c r="B6" s="9">
        <v>0.5</v>
      </c>
      <c r="H6" s="10"/>
    </row>
    <row r="7" spans="1:8" ht="45.75">
      <c r="A7" s="1" t="s">
        <v>81</v>
      </c>
      <c r="B7" s="9">
        <v>0.41666666666666669</v>
      </c>
      <c r="H7" s="10"/>
    </row>
    <row r="8" spans="1:8" ht="45.75">
      <c r="A8" s="1" t="s">
        <v>82</v>
      </c>
      <c r="B8" s="9">
        <v>0.29166666666666669</v>
      </c>
      <c r="H8" s="10"/>
    </row>
    <row r="9" spans="1:8" ht="15">
      <c r="A9" s="1"/>
      <c r="B9" s="9"/>
      <c r="H9" s="10"/>
    </row>
    <row r="10" spans="1:8" ht="15">
      <c r="A10" s="1"/>
      <c r="B10" s="9"/>
      <c r="H10" s="10"/>
    </row>
    <row r="11" spans="1:8" ht="15"/>
    <row r="12" spans="1:8" ht="15">
      <c r="A12" s="3"/>
    </row>
    <row r="13" spans="1:8" ht="15">
      <c r="A13" s="3"/>
      <c r="B13" s="5"/>
    </row>
    <row r="14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896-6B55-4335-97E8-E8D2977E0A31}">
  <dimension ref="A1:D11"/>
  <sheetViews>
    <sheetView workbookViewId="0">
      <selection activeCell="D4" sqref="D4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140625" customWidth="1"/>
    <col min="4" max="4" width="27" bestFit="1" customWidth="1"/>
  </cols>
  <sheetData>
    <row r="1" spans="1:4" ht="31.15">
      <c r="A1" s="2" t="s">
        <v>7</v>
      </c>
      <c r="B1" s="1"/>
    </row>
    <row r="3" spans="1:4">
      <c r="A3" t="s">
        <v>1</v>
      </c>
      <c r="B3" s="4" t="s">
        <v>2</v>
      </c>
      <c r="D3" s="7">
        <f>SUM(Tableau13[Temps estimé])</f>
        <v>0.50694444444444442</v>
      </c>
    </row>
    <row r="4" spans="1:4">
      <c r="A4" s="1" t="s">
        <v>8</v>
      </c>
      <c r="B4" s="9">
        <v>4.1666666666666664E-2</v>
      </c>
    </row>
    <row r="5" spans="1:4">
      <c r="A5" s="1" t="s">
        <v>5</v>
      </c>
      <c r="B5" s="9">
        <v>0.33333333333333331</v>
      </c>
    </row>
    <row r="6" spans="1:4">
      <c r="A6" s="1" t="s">
        <v>9</v>
      </c>
      <c r="B6" s="9">
        <v>2.7777777777777776E-2</v>
      </c>
    </row>
    <row r="7" spans="1:4">
      <c r="A7" s="1" t="s">
        <v>10</v>
      </c>
      <c r="B7" s="9">
        <v>8.3333333333333329E-2</v>
      </c>
    </row>
    <row r="8" spans="1:4" ht="28.9">
      <c r="A8" s="1" t="s">
        <v>6</v>
      </c>
      <c r="B8" s="9">
        <v>2.0833333333333332E-2</v>
      </c>
    </row>
    <row r="10" spans="1:4">
      <c r="A10" s="3"/>
    </row>
    <row r="11" spans="1:4">
      <c r="A1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7E1D-E252-41FA-B386-EE3DB4A52863}">
  <dimension ref="A1:H14"/>
  <sheetViews>
    <sheetView workbookViewId="0">
      <selection activeCell="E7" sqref="E7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83</v>
      </c>
      <c r="B1" s="1"/>
    </row>
    <row r="3" spans="1:8" ht="15">
      <c r="A3" t="s">
        <v>1</v>
      </c>
      <c r="B3" s="4" t="s">
        <v>2</v>
      </c>
      <c r="D3" s="11">
        <f>SUM(Tableau13456789101112131415161718192021[Temps estimé])</f>
        <v>2.416666666666667</v>
      </c>
    </row>
    <row r="4" spans="1:8" ht="15">
      <c r="A4" s="1" t="s">
        <v>84</v>
      </c>
      <c r="B4" s="9">
        <v>0.83333333333333337</v>
      </c>
      <c r="E4" s="6"/>
    </row>
    <row r="5" spans="1:8" ht="30.75">
      <c r="A5" s="1" t="s">
        <v>85</v>
      </c>
      <c r="B5" s="9">
        <v>0.95833333333333337</v>
      </c>
      <c r="H5" s="10"/>
    </row>
    <row r="6" spans="1:8" ht="45.75">
      <c r="A6" s="1" t="s">
        <v>86</v>
      </c>
      <c r="B6" s="9">
        <v>0.625</v>
      </c>
      <c r="H6" s="10"/>
    </row>
    <row r="7" spans="1:8" ht="15">
      <c r="A7" s="1"/>
      <c r="B7" s="9"/>
      <c r="H7" s="10"/>
    </row>
    <row r="8" spans="1:8" ht="15">
      <c r="A8" s="1"/>
      <c r="B8" s="9"/>
      <c r="H8" s="10"/>
    </row>
    <row r="9" spans="1:8" ht="15">
      <c r="A9" s="1"/>
      <c r="B9" s="9"/>
      <c r="H9" s="10"/>
    </row>
    <row r="10" spans="1:8" ht="15">
      <c r="A10" s="1"/>
      <c r="B10" s="9"/>
      <c r="H10" s="10"/>
    </row>
    <row r="11" spans="1:8" ht="15"/>
    <row r="12" spans="1:8" ht="15">
      <c r="A12" s="3"/>
    </row>
    <row r="13" spans="1:8" ht="15">
      <c r="A13" s="3"/>
      <c r="B13" s="5"/>
    </row>
    <row r="14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C592-8A09-46B8-8DF3-63FB6A3CF902}">
  <dimension ref="A1:H14"/>
  <sheetViews>
    <sheetView workbookViewId="0">
      <selection activeCell="B9" sqref="B9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87</v>
      </c>
      <c r="B1" s="1"/>
    </row>
    <row r="3" spans="1:8" ht="15">
      <c r="A3" t="s">
        <v>1</v>
      </c>
      <c r="B3" s="4" t="s">
        <v>2</v>
      </c>
      <c r="D3" s="11">
        <f>SUM(Tableau13456789101112131415161718192022[Temps estimé])</f>
        <v>1.875</v>
      </c>
    </row>
    <row r="4" spans="1:8" ht="15">
      <c r="A4" s="1" t="s">
        <v>88</v>
      </c>
      <c r="B4" s="9">
        <v>0.375</v>
      </c>
      <c r="E4" s="6"/>
    </row>
    <row r="5" spans="1:8" ht="15">
      <c r="A5" s="1" t="s">
        <v>89</v>
      </c>
      <c r="B5" s="9">
        <v>0.54166666666666663</v>
      </c>
      <c r="H5" s="10"/>
    </row>
    <row r="6" spans="1:8" ht="15">
      <c r="A6" s="1" t="s">
        <v>90</v>
      </c>
      <c r="B6" s="9">
        <v>0.66666666666666663</v>
      </c>
      <c r="H6" s="10"/>
    </row>
    <row r="7" spans="1:8" ht="15">
      <c r="A7" s="1" t="s">
        <v>91</v>
      </c>
      <c r="B7" s="9">
        <v>0.125</v>
      </c>
      <c r="H7" s="10"/>
    </row>
    <row r="8" spans="1:8" ht="15">
      <c r="A8" s="1" t="s">
        <v>92</v>
      </c>
      <c r="B8" s="9">
        <v>0.16666666666666666</v>
      </c>
      <c r="H8" s="10"/>
    </row>
    <row r="9" spans="1:8" ht="15">
      <c r="A9" s="1"/>
      <c r="B9" s="9"/>
      <c r="H9" s="10"/>
    </row>
    <row r="10" spans="1:8" ht="15">
      <c r="A10" s="1"/>
      <c r="B10" s="9"/>
      <c r="H10" s="10"/>
    </row>
    <row r="11" spans="1:8" ht="15"/>
    <row r="12" spans="1:8" ht="15">
      <c r="A12" s="3"/>
    </row>
    <row r="13" spans="1:8" ht="15">
      <c r="A13" s="3"/>
      <c r="B13" s="5"/>
    </row>
    <row r="14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142A-E516-4FFD-B160-2B7297D79555}">
  <dimension ref="A1:H14"/>
  <sheetViews>
    <sheetView workbookViewId="0">
      <selection activeCell="B9" sqref="B9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93</v>
      </c>
      <c r="B1" s="1"/>
    </row>
    <row r="3" spans="1:8" ht="15">
      <c r="A3" t="s">
        <v>1</v>
      </c>
      <c r="B3" s="4" t="s">
        <v>2</v>
      </c>
      <c r="D3" s="11">
        <f>SUM(Tableau1345678910111213141516171819202223[Temps estimé])</f>
        <v>2.25</v>
      </c>
    </row>
    <row r="4" spans="1:8" ht="15">
      <c r="A4" s="1" t="s">
        <v>94</v>
      </c>
      <c r="B4" s="9">
        <v>0.125</v>
      </c>
      <c r="E4" s="6"/>
    </row>
    <row r="5" spans="1:8" ht="15">
      <c r="A5" s="1" t="s">
        <v>95</v>
      </c>
      <c r="B5" s="9">
        <v>0.375</v>
      </c>
      <c r="H5" s="10"/>
    </row>
    <row r="6" spans="1:8" ht="15">
      <c r="A6" s="1" t="s">
        <v>96</v>
      </c>
      <c r="B6" s="9">
        <v>0.33333333333333331</v>
      </c>
      <c r="H6" s="10"/>
    </row>
    <row r="7" spans="1:8" ht="15">
      <c r="A7" s="1" t="s">
        <v>97</v>
      </c>
      <c r="B7" s="9">
        <v>0.58333333333333337</v>
      </c>
      <c r="H7" s="10"/>
    </row>
    <row r="8" spans="1:8" ht="15">
      <c r="A8" s="1" t="s">
        <v>43</v>
      </c>
      <c r="B8" s="9">
        <v>0.83333333333333337</v>
      </c>
      <c r="H8" s="10"/>
    </row>
    <row r="9" spans="1:8" ht="15">
      <c r="A9" s="1"/>
      <c r="B9" s="9"/>
      <c r="H9" s="10"/>
    </row>
    <row r="10" spans="1:8" ht="15">
      <c r="A10" s="1"/>
      <c r="B10" s="9"/>
      <c r="H10" s="10"/>
    </row>
    <row r="11" spans="1:8" ht="15"/>
    <row r="12" spans="1:8" ht="15">
      <c r="A12" s="3"/>
    </row>
    <row r="13" spans="1:8" ht="15">
      <c r="A13" s="3"/>
      <c r="B13" s="5"/>
    </row>
    <row r="14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FF47-CD97-4141-A7B4-45B278BFA02C}">
  <dimension ref="C4:E5"/>
  <sheetViews>
    <sheetView tabSelected="1" workbookViewId="0">
      <selection activeCell="AV12" sqref="AV12"/>
    </sheetView>
  </sheetViews>
  <sheetFormatPr defaultColWidth="8.85546875" defaultRowHeight="14.45"/>
  <cols>
    <col min="3" max="3" width="24.140625" bestFit="1" customWidth="1"/>
    <col min="5" max="5" width="29.28515625" bestFit="1" customWidth="1"/>
  </cols>
  <sheetData>
    <row r="4" spans="3:5" ht="15">
      <c r="E4" s="13">
        <f>SUM('21.02.22:Résumé'!D3)</f>
        <v>20.680555555555557</v>
      </c>
    </row>
    <row r="5" spans="3:5">
      <c r="C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4425-2FF9-476C-8BF4-19F81FDD9658}">
  <dimension ref="A1:D10"/>
  <sheetViews>
    <sheetView workbookViewId="0">
      <selection activeCell="D10" sqref="D10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7" customWidth="1"/>
    <col min="4" max="4" width="27" bestFit="1" customWidth="1"/>
  </cols>
  <sheetData>
    <row r="1" spans="1:4" ht="31.15">
      <c r="A1" s="2" t="s">
        <v>11</v>
      </c>
      <c r="B1" s="1"/>
    </row>
    <row r="3" spans="1:4">
      <c r="A3" t="s">
        <v>1</v>
      </c>
      <c r="B3" s="4" t="s">
        <v>2</v>
      </c>
      <c r="D3" s="7">
        <f>SUM(Tableau134[Temps estimé])</f>
        <v>0.3611111111111111</v>
      </c>
    </row>
    <row r="4" spans="1:4">
      <c r="A4" s="1" t="s">
        <v>5</v>
      </c>
      <c r="B4" s="9">
        <v>0.33333333333333331</v>
      </c>
    </row>
    <row r="5" spans="1:4">
      <c r="A5" s="1" t="s">
        <v>12</v>
      </c>
      <c r="B5" s="9">
        <v>2.7777777777777776E-2</v>
      </c>
    </row>
    <row r="6" spans="1:4">
      <c r="A6" s="1"/>
      <c r="B6" s="9"/>
    </row>
    <row r="7" spans="1:4">
      <c r="A7" s="1"/>
      <c r="B7" s="9"/>
    </row>
    <row r="9" spans="1:4">
      <c r="A9" s="3"/>
    </row>
    <row r="10" spans="1:4">
      <c r="A10" s="3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C3C1-083D-40FB-A4B6-42B4DE626B20}">
  <dimension ref="A1:E10"/>
  <sheetViews>
    <sheetView workbookViewId="0">
      <selection activeCell="D4" sqref="D4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9.140625" customWidth="1"/>
    <col min="4" max="4" width="27" bestFit="1" customWidth="1"/>
  </cols>
  <sheetData>
    <row r="1" spans="1:5" ht="31.15">
      <c r="A1" s="2" t="s">
        <v>13</v>
      </c>
      <c r="B1" s="1"/>
    </row>
    <row r="3" spans="1:5">
      <c r="A3" t="s">
        <v>1</v>
      </c>
      <c r="B3" s="4" t="s">
        <v>2</v>
      </c>
      <c r="D3" s="7">
        <f>SUM(Tableau1345[Temps estimé])</f>
        <v>0.58333333333333337</v>
      </c>
    </row>
    <row r="4" spans="1:5">
      <c r="A4" s="1" t="s">
        <v>5</v>
      </c>
      <c r="B4" s="9">
        <v>0.10416666666666667</v>
      </c>
      <c r="E4" s="6"/>
    </row>
    <row r="5" spans="1:5">
      <c r="A5" s="1" t="s">
        <v>14</v>
      </c>
      <c r="B5" s="9">
        <v>0.375</v>
      </c>
    </row>
    <row r="6" spans="1:5" ht="28.9">
      <c r="A6" s="1" t="s">
        <v>15</v>
      </c>
      <c r="B6" s="9">
        <v>8.3333333333333329E-2</v>
      </c>
    </row>
    <row r="7" spans="1:5" ht="28.9">
      <c r="A7" s="1" t="s">
        <v>16</v>
      </c>
      <c r="B7" s="9">
        <v>2.0833333333333332E-2</v>
      </c>
    </row>
    <row r="9" spans="1:5">
      <c r="A9" s="3"/>
    </row>
    <row r="10" spans="1:5">
      <c r="A10" s="3"/>
      <c r="B1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481D-400E-441B-B5CA-7DB10CC0203D}">
  <dimension ref="A1:E10"/>
  <sheetViews>
    <sheetView workbookViewId="0">
      <selection activeCell="D3" sqref="D3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9.140625" customWidth="1"/>
    <col min="4" max="4" width="26.42578125" bestFit="1" customWidth="1"/>
  </cols>
  <sheetData>
    <row r="1" spans="1:5" ht="31.15">
      <c r="A1" s="2" t="s">
        <v>17</v>
      </c>
      <c r="B1" s="1"/>
    </row>
    <row r="3" spans="1:5">
      <c r="A3" t="s">
        <v>1</v>
      </c>
      <c r="B3" s="4" t="s">
        <v>2</v>
      </c>
      <c r="D3" s="12">
        <f>SUM(Tableau13456[Temps estimé])</f>
        <v>0.19791666666666666</v>
      </c>
    </row>
    <row r="4" spans="1:5">
      <c r="A4" s="1" t="s">
        <v>5</v>
      </c>
      <c r="B4" s="9">
        <v>8.3333333333333329E-2</v>
      </c>
      <c r="E4" s="6"/>
    </row>
    <row r="5" spans="1:5">
      <c r="A5" s="1" t="s">
        <v>14</v>
      </c>
      <c r="B5" s="9">
        <v>6.25E-2</v>
      </c>
    </row>
    <row r="6" spans="1:5">
      <c r="A6" s="1" t="s">
        <v>18</v>
      </c>
      <c r="B6" s="9">
        <v>3.125E-2</v>
      </c>
    </row>
    <row r="7" spans="1:5" ht="28.9">
      <c r="A7" s="1" t="s">
        <v>19</v>
      </c>
      <c r="B7" s="9">
        <v>2.0833333333333332E-2</v>
      </c>
    </row>
    <row r="9" spans="1:5">
      <c r="A9" s="3"/>
    </row>
    <row r="10" spans="1:5">
      <c r="A10" s="3"/>
      <c r="B10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97B1-019E-4496-A44C-66EDE98AA9FD}">
  <dimension ref="A1:E12"/>
  <sheetViews>
    <sheetView workbookViewId="0">
      <selection activeCell="D3" sqref="D3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10.28515625" customWidth="1"/>
    <col min="4" max="4" width="27" bestFit="1" customWidth="1"/>
  </cols>
  <sheetData>
    <row r="1" spans="1:5" ht="31.15">
      <c r="A1" s="2" t="s">
        <v>20</v>
      </c>
      <c r="B1" s="1"/>
    </row>
    <row r="3" spans="1:5">
      <c r="A3" t="s">
        <v>1</v>
      </c>
      <c r="B3" s="4" t="s">
        <v>2</v>
      </c>
      <c r="D3" s="7">
        <f>SUM(Tableau134567[Temps estimé])</f>
        <v>0.82638888888888884</v>
      </c>
    </row>
    <row r="4" spans="1:5">
      <c r="A4" s="1" t="s">
        <v>21</v>
      </c>
      <c r="B4" s="9">
        <v>0.125</v>
      </c>
      <c r="E4" s="6"/>
    </row>
    <row r="5" spans="1:5">
      <c r="A5" s="1" t="s">
        <v>18</v>
      </c>
      <c r="B5" s="9">
        <v>2.0833333333333332E-2</v>
      </c>
    </row>
    <row r="6" spans="1:5">
      <c r="A6" s="1" t="s">
        <v>22</v>
      </c>
      <c r="B6" s="9">
        <v>8.3333333333333329E-2</v>
      </c>
    </row>
    <row r="7" spans="1:5">
      <c r="A7" s="1" t="s">
        <v>23</v>
      </c>
      <c r="B7" s="9">
        <v>0.16666666666666666</v>
      </c>
    </row>
    <row r="8" spans="1:5" ht="43.15">
      <c r="A8" s="1" t="s">
        <v>24</v>
      </c>
      <c r="B8" s="9">
        <v>0.41666666666666669</v>
      </c>
    </row>
    <row r="9" spans="1:5">
      <c r="A9" s="1" t="s">
        <v>25</v>
      </c>
      <c r="B9" s="9">
        <v>1.3888888888888888E-2</v>
      </c>
    </row>
    <row r="11" spans="1:5">
      <c r="A11" s="3"/>
    </row>
    <row r="12" spans="1:5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3D85-1F8E-4BAF-ADA2-D23BF32BFC62}">
  <dimension ref="A1:H12"/>
  <sheetViews>
    <sheetView workbookViewId="0">
      <selection activeCell="L7" sqref="L7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8" max="8" width="11.28515625" bestFit="1" customWidth="1"/>
  </cols>
  <sheetData>
    <row r="1" spans="1:8" ht="31.15">
      <c r="A1" s="2" t="s">
        <v>26</v>
      </c>
      <c r="B1" s="1"/>
    </row>
    <row r="3" spans="1:8">
      <c r="A3" t="s">
        <v>1</v>
      </c>
      <c r="B3" s="4" t="s">
        <v>2</v>
      </c>
      <c r="D3" s="11">
        <f>SUM(Tableau1345678[Temps estimé])</f>
        <v>0.58333333333333337</v>
      </c>
    </row>
    <row r="4" spans="1:8" ht="43.15">
      <c r="A4" s="1" t="s">
        <v>24</v>
      </c>
      <c r="B4" s="9">
        <v>0.10416666666666667</v>
      </c>
      <c r="E4" s="6"/>
    </row>
    <row r="5" spans="1:8">
      <c r="A5" s="1" t="s">
        <v>27</v>
      </c>
      <c r="B5" s="9">
        <v>4.1666666666666664E-2</v>
      </c>
      <c r="H5" s="10"/>
    </row>
    <row r="6" spans="1:8">
      <c r="A6" s="1" t="s">
        <v>9</v>
      </c>
      <c r="B6" s="9">
        <v>0.10416666666666667</v>
      </c>
      <c r="H6" s="10"/>
    </row>
    <row r="7" spans="1:8" ht="28.9">
      <c r="A7" s="1" t="s">
        <v>19</v>
      </c>
      <c r="B7" s="9">
        <v>2.7777777777777776E-2</v>
      </c>
      <c r="H7" s="10"/>
    </row>
    <row r="8" spans="1:8">
      <c r="A8" s="1" t="s">
        <v>28</v>
      </c>
      <c r="B8" s="9">
        <v>1.3888888888888888E-2</v>
      </c>
      <c r="H8" s="10"/>
    </row>
    <row r="9" spans="1:8" ht="43.15">
      <c r="A9" s="1" t="s">
        <v>29</v>
      </c>
      <c r="B9" s="9">
        <v>0.29166666666666669</v>
      </c>
      <c r="H9" s="10"/>
    </row>
    <row r="10" spans="1:8">
      <c r="H10" s="10"/>
    </row>
    <row r="11" spans="1:8">
      <c r="A11" s="3"/>
    </row>
    <row r="12" spans="1:8">
      <c r="A12" s="3"/>
      <c r="B1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7114-7731-4B08-B6CF-40058A6640B9}">
  <dimension ref="A1:H12"/>
  <sheetViews>
    <sheetView workbookViewId="0">
      <selection activeCell="A7" sqref="A7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15">
      <c r="A1" s="2" t="s">
        <v>30</v>
      </c>
      <c r="B1" s="1"/>
    </row>
    <row r="3" spans="1:8">
      <c r="A3" t="s">
        <v>1</v>
      </c>
      <c r="B3" s="4" t="s">
        <v>2</v>
      </c>
      <c r="D3" s="11">
        <f>SUM(Tableau13456789[Temps estimé])</f>
        <v>2.041666666666667</v>
      </c>
    </row>
    <row r="4" spans="1:8" ht="15">
      <c r="A4" s="1" t="s">
        <v>31</v>
      </c>
      <c r="B4" s="9">
        <v>0.27083333333333331</v>
      </c>
      <c r="E4" s="6"/>
    </row>
    <row r="5" spans="1:8" ht="15">
      <c r="A5" s="1" t="s">
        <v>32</v>
      </c>
      <c r="B5" s="9">
        <v>6.25E-2</v>
      </c>
      <c r="H5" s="10"/>
    </row>
    <row r="6" spans="1:8" ht="15">
      <c r="A6" s="1" t="s">
        <v>33</v>
      </c>
      <c r="B6" s="9">
        <v>0.83333333333333337</v>
      </c>
      <c r="H6" s="10"/>
    </row>
    <row r="7" spans="1:8" ht="45">
      <c r="A7" s="1" t="s">
        <v>34</v>
      </c>
      <c r="B7" s="9">
        <v>0.875</v>
      </c>
      <c r="H7" s="10"/>
    </row>
    <row r="8" spans="1:8" ht="15">
      <c r="A8" s="1"/>
      <c r="B8" s="9"/>
      <c r="H8" s="10"/>
    </row>
    <row r="9" spans="1:8">
      <c r="H9" s="10"/>
    </row>
    <row r="10" spans="1:8">
      <c r="A10" s="3"/>
    </row>
    <row r="11" spans="1:8">
      <c r="A11" s="3"/>
      <c r="B11" s="5"/>
    </row>
    <row r="12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ACE4-D76B-437B-89A0-AA2BC2AFC811}">
  <dimension ref="A1:H13"/>
  <sheetViews>
    <sheetView workbookViewId="0">
      <selection activeCell="B9" sqref="B9"/>
    </sheetView>
  </sheetViews>
  <sheetFormatPr defaultColWidth="8.85546875" defaultRowHeight="14.45"/>
  <cols>
    <col min="1" max="1" width="27.5703125" customWidth="1"/>
    <col min="2" max="2" width="27.7109375" bestFit="1" customWidth="1"/>
    <col min="3" max="3" width="8.42578125" customWidth="1"/>
    <col min="4" max="4" width="27" bestFit="1" customWidth="1"/>
    <col min="5" max="7" width="9.140625"/>
    <col min="8" max="8" width="11.28515625" bestFit="1" customWidth="1"/>
  </cols>
  <sheetData>
    <row r="1" spans="1:8" ht="31.5">
      <c r="A1" s="2" t="s">
        <v>35</v>
      </c>
      <c r="B1" s="1"/>
    </row>
    <row r="3" spans="1:8" ht="15">
      <c r="A3" t="s">
        <v>1</v>
      </c>
      <c r="B3" s="4" t="s">
        <v>2</v>
      </c>
      <c r="D3" s="11">
        <f>SUM(Tableau1345678910[Temps estimé])</f>
        <v>0.5</v>
      </c>
    </row>
    <row r="4" spans="1:8" ht="45">
      <c r="A4" s="1" t="s">
        <v>34</v>
      </c>
      <c r="B4" s="9">
        <v>6.25E-2</v>
      </c>
      <c r="E4" s="6"/>
    </row>
    <row r="5" spans="1:8" ht="15">
      <c r="A5" s="1" t="s">
        <v>36</v>
      </c>
      <c r="B5" s="9">
        <v>4.1666666666666664E-2</v>
      </c>
      <c r="H5" s="10"/>
    </row>
    <row r="6" spans="1:8" ht="30">
      <c r="A6" s="1" t="s">
        <v>19</v>
      </c>
      <c r="B6" s="9">
        <v>4.1666666666666664E-2</v>
      </c>
      <c r="H6" s="10"/>
    </row>
    <row r="7" spans="1:8" ht="15">
      <c r="A7" s="1" t="s">
        <v>37</v>
      </c>
      <c r="B7" s="9">
        <v>2.0833333333333332E-2</v>
      </c>
      <c r="H7" s="10"/>
    </row>
    <row r="8" spans="1:8" ht="15">
      <c r="A8" s="1" t="s">
        <v>38</v>
      </c>
      <c r="B8" s="9">
        <v>0.125</v>
      </c>
      <c r="H8" s="10"/>
    </row>
    <row r="9" spans="1:8" ht="30">
      <c r="A9" s="1" t="s">
        <v>39</v>
      </c>
      <c r="B9" s="9">
        <v>0.20833333333333334</v>
      </c>
      <c r="H9" s="10"/>
    </row>
    <row r="10" spans="1:8" ht="15">
      <c r="H10" s="10"/>
    </row>
    <row r="11" spans="1:8" ht="15">
      <c r="A11" s="3"/>
    </row>
    <row r="12" spans="1:8" ht="15">
      <c r="A12" s="3"/>
      <c r="B12" s="5"/>
    </row>
    <row r="13" spans="1:8" ht="15"/>
  </sheetData>
  <pageMargins left="0.7" right="0.7" top="0.75" bottom="0.75" header="0.3" footer="0.3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964A0A871D344BFB4AC5E0FE74667" ma:contentTypeVersion="6" ma:contentTypeDescription="Crée un document." ma:contentTypeScope="" ma:versionID="03db0f4a41766610fd530e3a1ffaec97">
  <xsd:schema xmlns:xsd="http://www.w3.org/2001/XMLSchema" xmlns:xs="http://www.w3.org/2001/XMLSchema" xmlns:p="http://schemas.microsoft.com/office/2006/metadata/properties" xmlns:ns2="2f424ab4-139f-41e4-a064-161e9e1e8920" targetNamespace="http://schemas.microsoft.com/office/2006/metadata/properties" ma:root="true" ma:fieldsID="ce15c5661068cefa3ee1cfea5f3f9f05" ns2:_="">
    <xsd:import namespace="2f424ab4-139f-41e4-a064-161e9e1e8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24ab4-139f-41e4-a064-161e9e1e8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C9014-DF2B-48C7-BAAB-428CAE70BEBC}"/>
</file>

<file path=customXml/itemProps2.xml><?xml version="1.0" encoding="utf-8"?>
<ds:datastoreItem xmlns:ds="http://schemas.openxmlformats.org/officeDocument/2006/customXml" ds:itemID="{19A868C9-191F-4A39-A446-9F59435A0F6F}"/>
</file>

<file path=customXml/itemProps3.xml><?xml version="1.0" encoding="utf-8"?>
<ds:datastoreItem xmlns:ds="http://schemas.openxmlformats.org/officeDocument/2006/customXml" ds:itemID="{1C604E07-E520-4A5E-A2F7-90C980CAE6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Forestier Quentin</cp:lastModifiedBy>
  <cp:revision/>
  <dcterms:created xsi:type="dcterms:W3CDTF">2022-03-01T12:29:28Z</dcterms:created>
  <dcterms:modified xsi:type="dcterms:W3CDTF">2022-07-28T21:41:02Z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0x0101005BB964A0A871D344BFB4AC5E0FE74667</vt:lpwstr>
  </property>
</Properties>
</file>