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2260" windowHeight="12645"/>
  </bookViews>
  <sheets>
    <sheet name="Feuil1" sheetId="1" r:id="rId1"/>
    <sheet name="Feuil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1" i="1"/>
  <c r="E43" i="1" s="1"/>
  <c r="E31" i="1"/>
  <c r="E29" i="1"/>
  <c r="E25" i="1"/>
  <c r="E27" i="1"/>
  <c r="E23" i="1"/>
  <c r="E22" i="1"/>
  <c r="E20" i="1"/>
  <c r="E19" i="1"/>
  <c r="E18" i="1"/>
  <c r="E16" i="1"/>
  <c r="E15" i="1"/>
  <c r="E13" i="1"/>
  <c r="E12" i="1"/>
  <c r="E10" i="1"/>
  <c r="E8" i="1"/>
  <c r="E7" i="1"/>
  <c r="E35" i="1" l="1"/>
  <c r="D73" i="1" s="1"/>
  <c r="E83" i="1" l="1"/>
  <c r="D94" i="1" s="1"/>
  <c r="D88" i="1"/>
  <c r="D89" i="1" l="1"/>
  <c r="D91" i="1" s="1"/>
  <c r="D90" i="1" s="1"/>
  <c r="D95" i="1"/>
  <c r="D97" i="1" s="1"/>
  <c r="D96" i="1" s="1"/>
  <c r="E60" i="1"/>
</calcChain>
</file>

<file path=xl/sharedStrings.xml><?xml version="1.0" encoding="utf-8"?>
<sst xmlns="http://schemas.openxmlformats.org/spreadsheetml/2006/main" count="108" uniqueCount="82">
  <si>
    <t>Matériel</t>
  </si>
  <si>
    <t>Nom</t>
  </si>
  <si>
    <t>Unité</t>
  </si>
  <si>
    <t>Prix unité</t>
  </si>
  <si>
    <t>Prix total</t>
  </si>
  <si>
    <t>Câble de pose Cat 6 (305m)</t>
  </si>
  <si>
    <t>Rj45 Stecker Cat 6 (100 pièces)</t>
  </si>
  <si>
    <t>Bloc multiprise 6xT13 (pack 5)</t>
  </si>
  <si>
    <t>Vendeur</t>
  </si>
  <si>
    <t>Brack</t>
  </si>
  <si>
    <t>Imprimante Color LaserJet
MFP m181fw</t>
  </si>
  <si>
    <t>Extension de garantie imprimante</t>
  </si>
  <si>
    <t>Microspot</t>
  </si>
  <si>
    <t>LenovoThinkPad T480(i7)</t>
  </si>
  <si>
    <t>Lenovo ThinkCenter M900 (i7)</t>
  </si>
  <si>
    <t>Dock-in Thinkpad UltraDock 90W</t>
  </si>
  <si>
    <t>Dell P2417H(écran 24")</t>
  </si>
  <si>
    <t>Logitech Wireless Combo MK270</t>
  </si>
  <si>
    <t>Logitech</t>
  </si>
  <si>
    <t>Câblage</t>
  </si>
  <si>
    <t>Equipement éléctrique</t>
  </si>
  <si>
    <t>Imprimante</t>
  </si>
  <si>
    <t>Ordinateur</t>
  </si>
  <si>
    <t>Périphérique ordinateur</t>
  </si>
  <si>
    <t>Serveur</t>
  </si>
  <si>
    <t>Switch</t>
  </si>
  <si>
    <t>Cisco c3850-48T-L (48ports)</t>
  </si>
  <si>
    <t>Cisco c3850-24T-L(24ports)</t>
  </si>
  <si>
    <t>Routeur</t>
  </si>
  <si>
    <t>MicroTik CCR1036-8G-2s+</t>
  </si>
  <si>
    <t>Firewall</t>
  </si>
  <si>
    <t>Cisco ASA5506</t>
  </si>
  <si>
    <t>Point d'accès wifi</t>
  </si>
  <si>
    <t>Ubiquiti UniFi AP AC-PRO-E</t>
  </si>
  <si>
    <t>HPE ProLiant DL380 Gen10 </t>
  </si>
  <si>
    <t>Digitec</t>
  </si>
  <si>
    <t>NAS</t>
  </si>
  <si>
    <t>Synology DS216play WD red 6tb</t>
  </si>
  <si>
    <t>Licenses</t>
  </si>
  <si>
    <t>Durée</t>
  </si>
  <si>
    <t>Office</t>
  </si>
  <si>
    <t>Microsoft</t>
  </si>
  <si>
    <t>1 ans</t>
  </si>
  <si>
    <t>Microsoft Windows 
Server Essentials 2012 </t>
  </si>
  <si>
    <t>x</t>
  </si>
  <si>
    <t>Installation et configuration imprimante</t>
  </si>
  <si>
    <t>Installation ordinateur/écran/clavier/souris/dock-in</t>
  </si>
  <si>
    <t>Configuration Ordinateur</t>
  </si>
  <si>
    <t>Câblage complet</t>
  </si>
  <si>
    <t>180.-/h</t>
  </si>
  <si>
    <t xml:space="preserve">Prix à l'heure : </t>
  </si>
  <si>
    <t>Installations</t>
  </si>
  <si>
    <t>Montage composants serveurs</t>
  </si>
  <si>
    <t>Configuration Serveurs</t>
  </si>
  <si>
    <t>Configuration VPN</t>
  </si>
  <si>
    <t>Configuration NAS / backup</t>
  </si>
  <si>
    <t>Total</t>
  </si>
  <si>
    <t>total</t>
  </si>
  <si>
    <t>Colonne1</t>
  </si>
  <si>
    <t>Colonne2</t>
  </si>
  <si>
    <t>Colonne3</t>
  </si>
  <si>
    <t>Colonne4</t>
  </si>
  <si>
    <t>Total d'heures :</t>
  </si>
  <si>
    <t>Prix total:</t>
  </si>
  <si>
    <t>59*180</t>
  </si>
  <si>
    <t>Valeur total du projet:</t>
  </si>
  <si>
    <t>mois</t>
  </si>
  <si>
    <t>facturé par mois</t>
  </si>
  <si>
    <t>5% d'interêt</t>
  </si>
  <si>
    <t>Facturation</t>
  </si>
  <si>
    <t>Proposition de support 4ans</t>
  </si>
  <si>
    <t>Valeur du projet</t>
  </si>
  <si>
    <t>Leasing sans support 4ans</t>
  </si>
  <si>
    <t>Leasing avec support 4ans</t>
  </si>
  <si>
    <t xml:space="preserve">48 mois de support 4 h par mois non cumulables </t>
  </si>
  <si>
    <t>Valeur total du projet avec support:</t>
  </si>
  <si>
    <t>Solution de sauvegarde en Cloud Amazon galcier $/Go</t>
  </si>
  <si>
    <t>0.004$</t>
  </si>
  <si>
    <t>2 To de stockage par mois 4 ans</t>
  </si>
  <si>
    <t>Réplication des données en cloud</t>
  </si>
  <si>
    <t>VPN</t>
  </si>
  <si>
    <t>Solution PureVPN 4 ans . 2.73/mois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</si>
</sst>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fr.&quot;\ * #,##0.00_ ;_ &quot;fr.&quot;\ * \-#,##0.00_ ;_ &quot;fr.&quot;\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/>
    <xf numFmtId="0" fontId="0" fillId="0" borderId="1" xfId="0" applyFont="1" applyBorder="1"/>
    <xf numFmtId="0" fontId="0" fillId="0" borderId="0" xfId="0" applyBorder="1"/>
    <xf numFmtId="44" fontId="0" fillId="0" borderId="0" xfId="1" applyFont="1"/>
    <xf numFmtId="0" fontId="4" fillId="0" borderId="0" xfId="0" applyFont="1"/>
    <xf numFmtId="4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11" xfId="1" applyFont="1" applyBorder="1"/>
    <xf numFmtId="0" fontId="0" fillId="0" borderId="1" xfId="0" applyFont="1" applyFill="1" applyBorder="1"/>
    <xf numFmtId="0" fontId="2" fillId="0" borderId="4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2" borderId="0" xfId="0" applyFont="1" applyFill="1"/>
    <xf numFmtId="0" fontId="6" fillId="2" borderId="0" xfId="0" applyFont="1" applyFill="1"/>
    <xf numFmtId="44" fontId="7" fillId="2" borderId="0" xfId="1" applyFont="1" applyFill="1"/>
    <xf numFmtId="0" fontId="8" fillId="0" borderId="0" xfId="0" applyFont="1"/>
    <xf numFmtId="44" fontId="8" fillId="0" borderId="0" xfId="1" applyFont="1"/>
    <xf numFmtId="0" fontId="9" fillId="0" borderId="0" xfId="0" applyFont="1"/>
    <xf numFmtId="0" fontId="0" fillId="0" borderId="0" xfId="0" applyNumberFormat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/>
    <xf numFmtId="0" fontId="0" fillId="0" borderId="16" xfId="0" applyBorder="1"/>
    <xf numFmtId="44" fontId="0" fillId="0" borderId="16" xfId="1" applyFont="1" applyBorder="1"/>
    <xf numFmtId="0" fontId="0" fillId="0" borderId="17" xfId="0" applyBorder="1"/>
    <xf numFmtId="0" fontId="0" fillId="0" borderId="18" xfId="0" applyBorder="1"/>
    <xf numFmtId="44" fontId="0" fillId="0" borderId="18" xfId="1" applyFont="1" applyBorder="1"/>
    <xf numFmtId="0" fontId="2" fillId="0" borderId="19" xfId="0" applyFont="1" applyBorder="1"/>
    <xf numFmtId="0" fontId="0" fillId="0" borderId="20" xfId="0" applyBorder="1"/>
    <xf numFmtId="0" fontId="0" fillId="0" borderId="21" xfId="0" applyBorder="1"/>
    <xf numFmtId="44" fontId="0" fillId="0" borderId="21" xfId="1" applyFont="1" applyBorder="1"/>
    <xf numFmtId="0" fontId="2" fillId="0" borderId="18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0" fillId="0" borderId="18" xfId="0" applyFont="1" applyBorder="1"/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</cellXfs>
  <cellStyles count="2">
    <cellStyle name="Monétaire" xfId="1" builtinId="4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B5:F35" totalsRowShown="0" headerRowDxfId="5">
  <autoFilter ref="B5:F35"/>
  <tableColumns count="5">
    <tableColumn id="1" name="Nom"/>
    <tableColumn id="2" name="Unité"/>
    <tableColumn id="3" name="Prix unité"/>
    <tableColumn id="4" name="Prix total"/>
    <tableColumn id="5" name="Vendeu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B40:G43" totalsRowShown="0" headerRowDxfId="4">
  <autoFilter ref="B40:G43"/>
  <tableColumns count="6">
    <tableColumn id="1" name="Nom"/>
    <tableColumn id="2" name="Unité"/>
    <tableColumn id="3" name="Prix unité"/>
    <tableColumn id="4" name="Prix total"/>
    <tableColumn id="5" name="Vendeur"/>
    <tableColumn id="6" name="Durée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B51:E61" totalsRowShown="0">
  <autoFilter ref="B51:E61"/>
  <tableColumns count="4">
    <tableColumn id="1" name="Colonne1" dataDxfId="3"/>
    <tableColumn id="2" name="Colonne2" dataDxfId="2"/>
    <tableColumn id="3" name="Colonne3"/>
    <tableColumn id="4" name="Colonne4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6" name="Tableau6" displayName="Tableau6" ref="B87:D91" totalsRowShown="0" headerRowDxfId="1">
  <autoFilter ref="B87:D91"/>
  <tableColumns count="3">
    <tableColumn id="1" name="Leasing sans support 4ans"/>
    <tableColumn id="2" name="mois"/>
    <tableColumn id="3" name="facturé par mois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7" name="Tableau68" displayName="Tableau68" ref="B93:D97" totalsRowShown="0" headerRowDxfId="0">
  <autoFilter ref="B93:D97"/>
  <tableColumns count="3">
    <tableColumn id="1" name="Leasing avec support 4ans"/>
    <tableColumn id="2" name="mois"/>
    <tableColumn id="3" name="facturé par moi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topLeftCell="B2" zoomScale="70" zoomScaleNormal="70" workbookViewId="0">
      <selection activeCell="J48" sqref="J48"/>
    </sheetView>
  </sheetViews>
  <sheetFormatPr baseColWidth="10" defaultColWidth="8.7109375" defaultRowHeight="15" x14ac:dyDescent="0.25"/>
  <cols>
    <col min="1" max="1" width="2.5703125" hidden="1" customWidth="1"/>
    <col min="2" max="2" width="32.5703125" customWidth="1"/>
    <col min="3" max="3" width="11.140625" customWidth="1"/>
    <col min="4" max="4" width="21.42578125" customWidth="1"/>
    <col min="5" max="5" width="18" customWidth="1"/>
    <col min="6" max="6" width="9.7109375" customWidth="1"/>
    <col min="7" max="7" width="5.7109375" customWidth="1"/>
    <col min="8" max="8" width="21.28515625" customWidth="1"/>
    <col min="9" max="9" width="11.5703125" customWidth="1"/>
    <col min="10" max="10" width="17.5703125" customWidth="1"/>
    <col min="11" max="11" width="18.5703125" bestFit="1" customWidth="1"/>
    <col min="12" max="12" width="10.85546875" customWidth="1"/>
    <col min="13" max="13" width="8.5703125" customWidth="1"/>
  </cols>
  <sheetData>
    <row r="1" spans="2:6" hidden="1" x14ac:dyDescent="0.25"/>
    <row r="2" spans="2:6" ht="6" customHeight="1" x14ac:dyDescent="0.25"/>
    <row r="3" spans="2:6" ht="18.75" x14ac:dyDescent="0.3">
      <c r="B3" s="18" t="s">
        <v>0</v>
      </c>
      <c r="C3" s="12"/>
      <c r="D3" s="12"/>
      <c r="E3" s="12"/>
      <c r="F3" s="13"/>
    </row>
    <row r="4" spans="2:6" ht="8.25" customHeight="1" x14ac:dyDescent="0.25">
      <c r="B4" s="19"/>
      <c r="C4" s="20"/>
      <c r="D4" s="20"/>
      <c r="E4" s="20"/>
      <c r="F4" s="21"/>
    </row>
    <row r="5" spans="2:6" x14ac:dyDescent="0.25">
      <c r="B5" s="6" t="s">
        <v>1</v>
      </c>
      <c r="C5" s="6" t="s">
        <v>2</v>
      </c>
      <c r="D5" s="6" t="s">
        <v>3</v>
      </c>
      <c r="E5" s="6" t="s">
        <v>4</v>
      </c>
      <c r="F5" s="6" t="s">
        <v>8</v>
      </c>
    </row>
    <row r="6" spans="2:6" x14ac:dyDescent="0.25">
      <c r="B6" s="6" t="s">
        <v>19</v>
      </c>
      <c r="C6" s="6"/>
      <c r="D6" s="6"/>
      <c r="E6" s="6"/>
      <c r="F6" s="6"/>
    </row>
    <row r="7" spans="2:6" x14ac:dyDescent="0.25">
      <c r="B7" t="s">
        <v>5</v>
      </c>
      <c r="C7">
        <v>4</v>
      </c>
      <c r="D7">
        <v>259</v>
      </c>
      <c r="E7">
        <f>(C7*D7)</f>
        <v>1036</v>
      </c>
      <c r="F7" t="s">
        <v>9</v>
      </c>
    </row>
    <row r="8" spans="2:6" x14ac:dyDescent="0.25">
      <c r="B8" t="s">
        <v>6</v>
      </c>
      <c r="C8">
        <v>1</v>
      </c>
      <c r="D8">
        <v>179</v>
      </c>
      <c r="E8">
        <f>(C8*D8)</f>
        <v>179</v>
      </c>
      <c r="F8" t="s">
        <v>9</v>
      </c>
    </row>
    <row r="9" spans="2:6" x14ac:dyDescent="0.25">
      <c r="B9" s="6" t="s">
        <v>20</v>
      </c>
      <c r="C9" s="6"/>
      <c r="D9" s="6"/>
      <c r="E9" s="6"/>
      <c r="F9" s="6"/>
    </row>
    <row r="10" spans="2:6" x14ac:dyDescent="0.25">
      <c r="B10" t="s">
        <v>7</v>
      </c>
      <c r="C10">
        <v>6</v>
      </c>
      <c r="D10">
        <v>49</v>
      </c>
      <c r="E10">
        <f>(C10*D10)</f>
        <v>294</v>
      </c>
      <c r="F10" t="s">
        <v>9</v>
      </c>
    </row>
    <row r="11" spans="2:6" x14ac:dyDescent="0.25">
      <c r="B11" s="6" t="s">
        <v>21</v>
      </c>
      <c r="C11" s="6"/>
      <c r="D11" s="6"/>
      <c r="E11" s="6"/>
      <c r="F11" s="6"/>
    </row>
    <row r="12" spans="2:6" ht="30" x14ac:dyDescent="0.25">
      <c r="B12" s="1" t="s">
        <v>10</v>
      </c>
      <c r="C12">
        <v>3</v>
      </c>
      <c r="D12">
        <v>229</v>
      </c>
      <c r="E12">
        <f>(C12*D12)</f>
        <v>687</v>
      </c>
      <c r="F12" t="s">
        <v>9</v>
      </c>
    </row>
    <row r="13" spans="2:6" x14ac:dyDescent="0.25">
      <c r="B13" t="s">
        <v>11</v>
      </c>
      <c r="C13">
        <v>3</v>
      </c>
      <c r="D13">
        <v>59</v>
      </c>
      <c r="E13">
        <f>(C13*D13)</f>
        <v>177</v>
      </c>
      <c r="F13" t="s">
        <v>9</v>
      </c>
    </row>
    <row r="14" spans="2:6" x14ac:dyDescent="0.25">
      <c r="B14" s="6" t="s">
        <v>22</v>
      </c>
      <c r="C14" s="6"/>
      <c r="D14" s="6"/>
      <c r="E14" s="6"/>
      <c r="F14" s="6"/>
    </row>
    <row r="15" spans="2:6" x14ac:dyDescent="0.25">
      <c r="B15" t="s">
        <v>14</v>
      </c>
      <c r="C15">
        <v>20</v>
      </c>
      <c r="D15">
        <v>835</v>
      </c>
      <c r="E15">
        <f>(C15*D15)</f>
        <v>16700</v>
      </c>
      <c r="F15" t="s">
        <v>12</v>
      </c>
    </row>
    <row r="16" spans="2:6" x14ac:dyDescent="0.25">
      <c r="B16" t="s">
        <v>13</v>
      </c>
      <c r="C16">
        <v>10</v>
      </c>
      <c r="D16">
        <v>1719</v>
      </c>
      <c r="E16">
        <f>(C16*D16)</f>
        <v>17190</v>
      </c>
      <c r="F16" t="s">
        <v>9</v>
      </c>
    </row>
    <row r="17" spans="2:6" x14ac:dyDescent="0.25">
      <c r="B17" s="6" t="s">
        <v>23</v>
      </c>
      <c r="C17" s="6"/>
      <c r="D17" s="6"/>
      <c r="E17" s="6"/>
      <c r="F17" s="6"/>
    </row>
    <row r="18" spans="2:6" x14ac:dyDescent="0.25">
      <c r="B18" t="s">
        <v>15</v>
      </c>
      <c r="C18">
        <v>10</v>
      </c>
      <c r="D18">
        <v>192</v>
      </c>
      <c r="E18">
        <f>(C18*D18)</f>
        <v>1920</v>
      </c>
      <c r="F18" t="s">
        <v>9</v>
      </c>
    </row>
    <row r="19" spans="2:6" x14ac:dyDescent="0.25">
      <c r="B19" t="s">
        <v>16</v>
      </c>
      <c r="C19">
        <v>31</v>
      </c>
      <c r="D19">
        <v>160</v>
      </c>
      <c r="E19">
        <f>(C19*D19)</f>
        <v>4960</v>
      </c>
      <c r="F19" t="s">
        <v>12</v>
      </c>
    </row>
    <row r="20" spans="2:6" x14ac:dyDescent="0.25">
      <c r="B20" t="s">
        <v>17</v>
      </c>
      <c r="C20">
        <v>30</v>
      </c>
      <c r="D20">
        <v>40</v>
      </c>
      <c r="E20">
        <f>(C20*D20)</f>
        <v>1200</v>
      </c>
      <c r="F20" t="s">
        <v>18</v>
      </c>
    </row>
    <row r="21" spans="2:6" x14ac:dyDescent="0.25">
      <c r="B21" s="6" t="s">
        <v>25</v>
      </c>
      <c r="C21" s="6"/>
      <c r="D21" s="6"/>
      <c r="F21" s="6"/>
    </row>
    <row r="22" spans="2:6" x14ac:dyDescent="0.25">
      <c r="B22" t="s">
        <v>26</v>
      </c>
      <c r="C22">
        <v>1</v>
      </c>
      <c r="D22">
        <v>6700</v>
      </c>
      <c r="E22">
        <f t="shared" ref="E22:E29" si="0">(C22*D22)</f>
        <v>6700</v>
      </c>
      <c r="F22" t="s">
        <v>9</v>
      </c>
    </row>
    <row r="23" spans="2:6" x14ac:dyDescent="0.25">
      <c r="B23" t="s">
        <v>27</v>
      </c>
      <c r="C23">
        <v>1</v>
      </c>
      <c r="D23">
        <v>4000</v>
      </c>
      <c r="E23">
        <f t="shared" si="0"/>
        <v>4000</v>
      </c>
      <c r="F23" t="s">
        <v>9</v>
      </c>
    </row>
    <row r="24" spans="2:6" x14ac:dyDescent="0.25">
      <c r="B24" s="6" t="s">
        <v>28</v>
      </c>
      <c r="C24" s="6"/>
      <c r="D24" s="6"/>
      <c r="E24" s="6"/>
      <c r="F24" s="6"/>
    </row>
    <row r="25" spans="2:6" x14ac:dyDescent="0.25">
      <c r="B25" t="s">
        <v>29</v>
      </c>
      <c r="C25">
        <v>1</v>
      </c>
      <c r="D25">
        <v>1100</v>
      </c>
      <c r="E25">
        <f t="shared" si="0"/>
        <v>1100</v>
      </c>
      <c r="F25" t="s">
        <v>9</v>
      </c>
    </row>
    <row r="26" spans="2:6" x14ac:dyDescent="0.25">
      <c r="B26" s="6" t="s">
        <v>30</v>
      </c>
      <c r="C26" s="6"/>
      <c r="D26" s="6"/>
      <c r="E26" s="6"/>
      <c r="F26" s="6"/>
    </row>
    <row r="27" spans="2:6" x14ac:dyDescent="0.25">
      <c r="B27" t="s">
        <v>31</v>
      </c>
      <c r="C27">
        <v>1</v>
      </c>
      <c r="D27">
        <v>750</v>
      </c>
      <c r="E27">
        <f t="shared" si="0"/>
        <v>750</v>
      </c>
      <c r="F27" t="s">
        <v>9</v>
      </c>
    </row>
    <row r="28" spans="2:6" x14ac:dyDescent="0.25">
      <c r="B28" s="6" t="s">
        <v>32</v>
      </c>
      <c r="C28" s="6"/>
      <c r="D28" s="6"/>
      <c r="E28" s="6"/>
      <c r="F28" s="6"/>
    </row>
    <row r="29" spans="2:6" x14ac:dyDescent="0.25">
      <c r="B29" t="s">
        <v>33</v>
      </c>
      <c r="C29">
        <v>2</v>
      </c>
      <c r="D29">
        <v>140</v>
      </c>
      <c r="E29">
        <f t="shared" si="0"/>
        <v>280</v>
      </c>
      <c r="F29" t="s">
        <v>35</v>
      </c>
    </row>
    <row r="30" spans="2:6" x14ac:dyDescent="0.25">
      <c r="B30" s="6" t="s">
        <v>24</v>
      </c>
      <c r="C30" s="6"/>
      <c r="D30" s="6"/>
      <c r="E30" s="6"/>
      <c r="F30" s="6"/>
    </row>
    <row r="31" spans="2:6" x14ac:dyDescent="0.25">
      <c r="B31" t="s">
        <v>34</v>
      </c>
      <c r="C31">
        <v>2</v>
      </c>
      <c r="D31">
        <v>7900</v>
      </c>
      <c r="E31">
        <f>(2*7900)</f>
        <v>15800</v>
      </c>
      <c r="F31" t="s">
        <v>35</v>
      </c>
    </row>
    <row r="32" spans="2:6" x14ac:dyDescent="0.25">
      <c r="B32" s="6" t="s">
        <v>36</v>
      </c>
      <c r="C32" s="6"/>
      <c r="D32" s="6"/>
      <c r="E32" s="6"/>
      <c r="F32" s="6"/>
    </row>
    <row r="33" spans="2:7" x14ac:dyDescent="0.25">
      <c r="B33" t="s">
        <v>37</v>
      </c>
      <c r="C33">
        <v>1</v>
      </c>
      <c r="D33">
        <v>450</v>
      </c>
      <c r="E33">
        <v>450</v>
      </c>
      <c r="F33" t="s">
        <v>9</v>
      </c>
    </row>
    <row r="35" spans="2:7" x14ac:dyDescent="0.25">
      <c r="B35" s="6" t="s">
        <v>56</v>
      </c>
      <c r="E35" s="9">
        <f>SUM(E7:E34)</f>
        <v>73423</v>
      </c>
    </row>
    <row r="36" spans="2:7" x14ac:dyDescent="0.25">
      <c r="B36" s="6"/>
      <c r="E36" s="9"/>
    </row>
    <row r="37" spans="2:7" ht="6" customHeight="1" x14ac:dyDescent="0.25"/>
    <row r="39" spans="2:7" ht="18.75" x14ac:dyDescent="0.3">
      <c r="B39" s="18" t="s">
        <v>38</v>
      </c>
      <c r="C39" s="12"/>
      <c r="D39" s="12"/>
      <c r="E39" s="12"/>
      <c r="F39" s="12"/>
      <c r="G39" s="13"/>
    </row>
    <row r="40" spans="2:7" x14ac:dyDescent="0.25">
      <c r="B40" s="2" t="s">
        <v>1</v>
      </c>
      <c r="C40" s="2" t="s">
        <v>2</v>
      </c>
      <c r="D40" s="2" t="s">
        <v>3</v>
      </c>
      <c r="E40" s="2" t="s">
        <v>4</v>
      </c>
      <c r="F40" s="2" t="s">
        <v>8</v>
      </c>
      <c r="G40" s="2" t="s">
        <v>39</v>
      </c>
    </row>
    <row r="41" spans="2:7" x14ac:dyDescent="0.25">
      <c r="B41" t="s">
        <v>40</v>
      </c>
      <c r="C41">
        <v>30</v>
      </c>
      <c r="D41">
        <v>70</v>
      </c>
      <c r="E41">
        <f>(C41*D41)</f>
        <v>2100</v>
      </c>
      <c r="F41" t="s">
        <v>41</v>
      </c>
      <c r="G41" t="s">
        <v>42</v>
      </c>
    </row>
    <row r="42" spans="2:7" ht="30" x14ac:dyDescent="0.25">
      <c r="B42" s="1" t="s">
        <v>43</v>
      </c>
      <c r="C42">
        <v>3</v>
      </c>
      <c r="D42">
        <v>405</v>
      </c>
      <c r="E42">
        <f>(C42*D42)</f>
        <v>1215</v>
      </c>
      <c r="F42" t="s">
        <v>35</v>
      </c>
      <c r="G42" t="s">
        <v>44</v>
      </c>
    </row>
    <row r="43" spans="2:7" x14ac:dyDescent="0.25">
      <c r="B43" t="s">
        <v>57</v>
      </c>
      <c r="E43" s="9">
        <f>SUM(E41:E42)</f>
        <v>3315</v>
      </c>
    </row>
    <row r="44" spans="2:7" x14ac:dyDescent="0.25">
      <c r="E44" s="9"/>
    </row>
    <row r="45" spans="2:7" ht="29.25" customHeight="1" x14ac:dyDescent="0.25">
      <c r="E45" s="9"/>
    </row>
    <row r="46" spans="2:7" x14ac:dyDescent="0.25">
      <c r="E46" s="9"/>
    </row>
    <row r="47" spans="2:7" x14ac:dyDescent="0.25">
      <c r="E47" s="9"/>
    </row>
    <row r="50" spans="2:5" ht="18.75" x14ac:dyDescent="0.3">
      <c r="B50" s="47" t="s">
        <v>51</v>
      </c>
      <c r="C50" s="48"/>
      <c r="D50" s="17" t="s">
        <v>50</v>
      </c>
      <c r="E50" s="17" t="s">
        <v>49</v>
      </c>
    </row>
    <row r="51" spans="2:5" x14ac:dyDescent="0.25">
      <c r="B51" s="6" t="s">
        <v>58</v>
      </c>
      <c r="C51" t="s">
        <v>59</v>
      </c>
      <c r="D51" t="s">
        <v>60</v>
      </c>
      <c r="E51" t="s">
        <v>61</v>
      </c>
    </row>
    <row r="52" spans="2:5" x14ac:dyDescent="0.25">
      <c r="B52" s="2" t="s">
        <v>48</v>
      </c>
      <c r="E52" s="5">
        <v>8</v>
      </c>
    </row>
    <row r="53" spans="2:5" x14ac:dyDescent="0.25">
      <c r="B53" s="4" t="s">
        <v>47</v>
      </c>
      <c r="E53" s="5">
        <v>15</v>
      </c>
    </row>
    <row r="54" spans="2:5" x14ac:dyDescent="0.25">
      <c r="B54" s="4" t="s">
        <v>46</v>
      </c>
      <c r="E54" s="5">
        <v>15</v>
      </c>
    </row>
    <row r="55" spans="2:5" x14ac:dyDescent="0.25">
      <c r="B55" s="4" t="s">
        <v>45</v>
      </c>
      <c r="E55" s="5">
        <v>2</v>
      </c>
    </row>
    <row r="56" spans="2:5" x14ac:dyDescent="0.25">
      <c r="B56" s="4" t="s">
        <v>52</v>
      </c>
      <c r="E56" s="5">
        <v>8</v>
      </c>
    </row>
    <row r="57" spans="2:5" x14ac:dyDescent="0.25">
      <c r="B57" s="4" t="s">
        <v>53</v>
      </c>
      <c r="E57" s="5">
        <v>8</v>
      </c>
    </row>
    <row r="58" spans="2:5" x14ac:dyDescent="0.25">
      <c r="B58" s="4" t="s">
        <v>54</v>
      </c>
      <c r="E58" s="5">
        <v>1</v>
      </c>
    </row>
    <row r="59" spans="2:5" ht="15.75" thickBot="1" x14ac:dyDescent="0.3">
      <c r="B59" s="4" t="s">
        <v>55</v>
      </c>
      <c r="E59" s="5">
        <v>2</v>
      </c>
    </row>
    <row r="60" spans="2:5" x14ac:dyDescent="0.25">
      <c r="B60" s="29" t="s">
        <v>62</v>
      </c>
      <c r="C60" s="30"/>
      <c r="D60" s="30"/>
      <c r="E60" s="31">
        <f ca="1">SUM(E52:E65)</f>
        <v>59</v>
      </c>
    </row>
    <row r="61" spans="2:5" ht="15.75" thickBot="1" x14ac:dyDescent="0.3">
      <c r="B61" s="32" t="s">
        <v>63</v>
      </c>
      <c r="C61" s="33" t="s">
        <v>64</v>
      </c>
      <c r="D61" s="34">
        <v>9180</v>
      </c>
      <c r="E61" s="35"/>
    </row>
    <row r="62" spans="2:5" x14ac:dyDescent="0.25">
      <c r="B62" s="27"/>
      <c r="C62" s="28"/>
    </row>
    <row r="63" spans="2:5" ht="18.75" x14ac:dyDescent="0.3">
      <c r="B63" s="38" t="s">
        <v>79</v>
      </c>
      <c r="C63" s="39"/>
      <c r="D63" s="40"/>
    </row>
    <row r="64" spans="2:5" x14ac:dyDescent="0.25">
      <c r="B64" s="50" t="s">
        <v>76</v>
      </c>
      <c r="C64" s="50"/>
      <c r="D64" s="50"/>
      <c r="E64" s="36" t="s">
        <v>77</v>
      </c>
    </row>
    <row r="65" spans="2:5" x14ac:dyDescent="0.25">
      <c r="B65" s="50" t="s">
        <v>78</v>
      </c>
      <c r="C65" s="50"/>
      <c r="D65" s="50"/>
      <c r="E65" s="37">
        <v>400</v>
      </c>
    </row>
    <row r="67" spans="2:5" ht="18.75" x14ac:dyDescent="0.3">
      <c r="B67" s="42" t="s">
        <v>80</v>
      </c>
    </row>
    <row r="68" spans="2:5" x14ac:dyDescent="0.25">
      <c r="B68" s="51" t="s">
        <v>81</v>
      </c>
      <c r="C68" s="52"/>
      <c r="D68" s="52"/>
      <c r="E68" s="41">
        <v>130</v>
      </c>
    </row>
    <row r="69" spans="2:5" x14ac:dyDescent="0.25">
      <c r="B69" s="5"/>
    </row>
    <row r="70" spans="2:5" x14ac:dyDescent="0.25">
      <c r="B70" s="27"/>
      <c r="C70" s="28"/>
    </row>
    <row r="71" spans="2:5" x14ac:dyDescent="0.25">
      <c r="B71" s="27"/>
      <c r="C71" s="28"/>
    </row>
    <row r="73" spans="2:5" ht="18.75" x14ac:dyDescent="0.3">
      <c r="B73" s="22" t="s">
        <v>65</v>
      </c>
      <c r="C73" s="23"/>
      <c r="D73" s="24">
        <f>E35+E43+D61+E65+E68</f>
        <v>86448</v>
      </c>
    </row>
    <row r="77" spans="2:5" x14ac:dyDescent="0.25">
      <c r="B77" s="43" t="s">
        <v>70</v>
      </c>
      <c r="C77" s="44"/>
      <c r="D77" s="12"/>
      <c r="E77" s="13"/>
    </row>
    <row r="78" spans="2:5" x14ac:dyDescent="0.25">
      <c r="B78" s="14"/>
      <c r="C78" s="8"/>
      <c r="D78" s="8"/>
      <c r="E78" s="15"/>
    </row>
    <row r="79" spans="2:5" x14ac:dyDescent="0.25">
      <c r="B79" s="45" t="s">
        <v>74</v>
      </c>
      <c r="C79" s="46"/>
      <c r="D79" s="46"/>
      <c r="E79" s="16">
        <v>30000</v>
      </c>
    </row>
    <row r="83" spans="2:5" ht="18.75" x14ac:dyDescent="0.3">
      <c r="B83" s="49" t="s">
        <v>75</v>
      </c>
      <c r="C83" s="49"/>
      <c r="D83" s="49"/>
      <c r="E83" s="24">
        <f>D73+E79</f>
        <v>116448</v>
      </c>
    </row>
    <row r="87" spans="2:5" x14ac:dyDescent="0.25">
      <c r="B87" s="6" t="s">
        <v>72</v>
      </c>
      <c r="C87" s="6" t="s">
        <v>66</v>
      </c>
      <c r="D87" s="6" t="s">
        <v>67</v>
      </c>
    </row>
    <row r="88" spans="2:5" x14ac:dyDescent="0.25">
      <c r="B88" t="s">
        <v>71</v>
      </c>
      <c r="D88" s="9">
        <f>D73</f>
        <v>86448</v>
      </c>
    </row>
    <row r="89" spans="2:5" x14ac:dyDescent="0.25">
      <c r="B89" s="10" t="s">
        <v>68</v>
      </c>
      <c r="D89" s="9">
        <f>D88*5%</f>
        <v>4322.4000000000005</v>
      </c>
    </row>
    <row r="90" spans="2:5" x14ac:dyDescent="0.25">
      <c r="B90" s="7" t="s">
        <v>69</v>
      </c>
      <c r="C90" s="7">
        <v>48</v>
      </c>
      <c r="D90" s="11">
        <f>D91/Tableau6[[#This Row],[mois]]</f>
        <v>1891.05</v>
      </c>
    </row>
    <row r="91" spans="2:5" ht="18.75" x14ac:dyDescent="0.3">
      <c r="B91" s="3" t="s">
        <v>57</v>
      </c>
      <c r="C91" s="25"/>
      <c r="D91" s="26">
        <f>D88+D89</f>
        <v>90770.4</v>
      </c>
    </row>
    <row r="93" spans="2:5" x14ac:dyDescent="0.25">
      <c r="B93" s="6" t="s">
        <v>73</v>
      </c>
      <c r="C93" s="6" t="s">
        <v>66</v>
      </c>
      <c r="D93" s="6" t="s">
        <v>67</v>
      </c>
    </row>
    <row r="94" spans="2:5" x14ac:dyDescent="0.25">
      <c r="B94" t="s">
        <v>71</v>
      </c>
      <c r="D94" s="9">
        <f>E83</f>
        <v>116448</v>
      </c>
    </row>
    <row r="95" spans="2:5" x14ac:dyDescent="0.25">
      <c r="B95" s="10" t="s">
        <v>68</v>
      </c>
      <c r="D95" s="9">
        <f>D94*5%</f>
        <v>5822.4000000000005</v>
      </c>
    </row>
    <row r="96" spans="2:5" x14ac:dyDescent="0.25">
      <c r="B96" s="7" t="s">
        <v>69</v>
      </c>
      <c r="C96" s="7">
        <v>48</v>
      </c>
      <c r="D96" s="11">
        <f>D97/Tableau68[[#This Row],[mois]]</f>
        <v>2547.2999999999997</v>
      </c>
    </row>
    <row r="97" spans="2:4" ht="18.75" x14ac:dyDescent="0.3">
      <c r="B97" s="3" t="s">
        <v>57</v>
      </c>
      <c r="C97" s="25"/>
      <c r="D97" s="26">
        <f>D94+D95</f>
        <v>122270.39999999999</v>
      </c>
    </row>
  </sheetData>
  <mergeCells count="7">
    <mergeCell ref="B77:C77"/>
    <mergeCell ref="B79:D79"/>
    <mergeCell ref="B50:C50"/>
    <mergeCell ref="B83:D83"/>
    <mergeCell ref="B64:D64"/>
    <mergeCell ref="B65:D65"/>
    <mergeCell ref="B68:D68"/>
  </mergeCells>
  <pageMargins left="0.25" right="0.25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I25" sqref="I25"/>
    </sheetView>
  </sheetViews>
  <sheetFormatPr baseColWidth="10" defaultColWidth="8.7109375" defaultRowHeight="15" x14ac:dyDescent="0.25"/>
  <cols>
    <col min="2" max="2" width="10.85546875" style="5" bestFit="1" customWidth="1"/>
    <col min="4" max="4" width="13.140625" bestFit="1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2018-11-04T14:24:45Z</dcterms:modified>
</cp:coreProperties>
</file>