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MIS-PCB-004_v1\Project Outputs for PT-MIS-PCB-004_v1\BOM\"/>
    </mc:Choice>
  </mc:AlternateContent>
  <xr:revisionPtr revIDLastSave="0" documentId="13_ncr:1_{B6CE09BF-CE2A-4E1E-B995-64C61926E86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M15" i="3"/>
  <c r="M11" i="3"/>
  <c r="B22" i="3" l="1"/>
  <c r="B21" i="3"/>
  <c r="B20" i="3"/>
  <c r="B19" i="3"/>
  <c r="B18" i="3"/>
  <c r="B17" i="3"/>
  <c r="B16" i="3"/>
  <c r="B15" i="3"/>
  <c r="B14" i="3"/>
  <c r="B13" i="3"/>
  <c r="B12" i="3"/>
  <c r="M23" i="3" l="1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<sst xmlns="http://schemas.openxmlformats.org/spreadsheetml/2006/main" count="165" uniqueCount="115">
  <si>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</si>
  <si>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</si>
  <si>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</si>
  <si>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</si>
  <si>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</si>
  <si>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</si>
  <si>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</si>
  <si>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</si>
  <si>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</si>
  <si>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</si>
  <si>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</si>
  <si>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</si>
  <si>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</si>
  <si>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</si>
  <si>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</si>
  <si>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</si>
  <si>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</si>
  <si>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</si>
  <si>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</si>
  <si>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#</t>
  </si>
  <si>
    <t>Total</t>
  </si>
  <si>
    <t>Price for 1pcs</t>
  </si>
  <si>
    <t>pcs:</t>
  </si>
  <si>
    <t>Component List</t>
  </si>
  <si>
    <t>Approved:</t>
  </si>
  <si>
    <t>Notes:</t>
  </si>
  <si>
    <t>PT-MIS-PCB-004_v1.PrjPcb</t>
  </si>
  <si>
    <t>None</t>
  </si>
  <si>
    <t>29/11/2018</t>
  </si>
  <si>
    <t>5:53:20 p. m.</t>
  </si>
  <si>
    <t>PT-MIS-PCB-004 BOM Purchasing For Project [PT-MIS-PCB-004_v1.PrjPcb] (No PCB Document Selected)</t>
  </si>
  <si>
    <t>10</t>
  </si>
  <si>
    <t>USD</t>
  </si>
  <si>
    <t>Manufacturer 1</t>
  </si>
  <si>
    <t>KEMET</t>
  </si>
  <si>
    <t>Taiyo Yuden</t>
  </si>
  <si>
    <t>Murata</t>
  </si>
  <si>
    <t>Vishay Semiconductors</t>
  </si>
  <si>
    <t>Wurth Electronics</t>
  </si>
  <si>
    <t>Molex</t>
  </si>
  <si>
    <t>Yageo</t>
  </si>
  <si>
    <t>Panasonic</t>
  </si>
  <si>
    <t>Texas Instruments</t>
  </si>
  <si>
    <t>Manufacturer Part Number 1</t>
  </si>
  <si>
    <t>C0805C104Z3VACTU</t>
  </si>
  <si>
    <t>LMK212BJ106KG-T</t>
  </si>
  <si>
    <t>GRM21BR61E226ME44L</t>
  </si>
  <si>
    <t>TEMD6010FX01</t>
  </si>
  <si>
    <t>61300211121</t>
  </si>
  <si>
    <t>RC0805JR-070RL</t>
  </si>
  <si>
    <t>RC0805FR-0710KL</t>
  </si>
  <si>
    <t>MFR50SFTE52-5R6</t>
  </si>
  <si>
    <t>ESE-18L11C</t>
  </si>
  <si>
    <t>TCA9539QPWRQ1</t>
  </si>
  <si>
    <t>TPS22965TDSGRQ1</t>
  </si>
  <si>
    <t>Package / Case</t>
  </si>
  <si>
    <t>0805 (2012 Metric)</t>
  </si>
  <si>
    <t>8-WFDFN Exposed Pad</t>
  </si>
  <si>
    <t>Description</t>
  </si>
  <si>
    <t>CAP CER 10UF 10V X5R 0805</t>
  </si>
  <si>
    <t>RES SMD 10K OHM 1% 1/8W 0805</t>
  </si>
  <si>
    <t>IC LOAD SWITCH 6A 8WSON</t>
  </si>
  <si>
    <t>Quantity</t>
  </si>
  <si>
    <t>Supplier 1</t>
  </si>
  <si>
    <t>Digi-Key</t>
  </si>
  <si>
    <t>Mouser</t>
  </si>
  <si>
    <t>Supplier Part Number 1</t>
  </si>
  <si>
    <t>399-9158-1-ND</t>
  </si>
  <si>
    <t>587-1300-1-ND</t>
  </si>
  <si>
    <t>490-10749-1-ND</t>
  </si>
  <si>
    <t>751-1051-1-ND</t>
  </si>
  <si>
    <t>732-5315-ND</t>
  </si>
  <si>
    <t>WM7607CT-ND</t>
  </si>
  <si>
    <t>311-0.0ARDKR-ND</t>
  </si>
  <si>
    <t>311-10.0KCRCT-ND</t>
  </si>
  <si>
    <t>603-MFR50SFTE52-5R6</t>
  </si>
  <si>
    <t>P14172SCT-ND</t>
  </si>
  <si>
    <t>296-44183-6-ND</t>
  </si>
  <si>
    <t>296-38290-1-ND</t>
  </si>
  <si>
    <t>Supplier Order Qty 1</t>
  </si>
  <si>
    <t>Supplier Unit Price 1</t>
  </si>
  <si>
    <t>Supplier Subtotal 1</t>
  </si>
  <si>
    <t>Supplier Currency 1</t>
  </si>
  <si>
    <t>C:\Users\josea\Desktop\2018\UVG 2018\Research\CubeSat\Hardware\Altium\Flight Boards\PT-MIS-PCB-004_v1\PT-MIS-PCB-004_v1.PrjPcb</t>
  </si>
  <si>
    <t>64</t>
  </si>
  <si>
    <t>29/11/2018 5:53:20 p. m.</t>
  </si>
  <si>
    <t>PT-MIS-PCB-004 BOM Purchasing</t>
  </si>
  <si>
    <t>BOM_PartType</t>
  </si>
  <si>
    <t>BOM</t>
  </si>
  <si>
    <t>Bill of Materials</t>
  </si>
  <si>
    <t>Category</t>
  </si>
  <si>
    <t>AZUR SPACE</t>
  </si>
  <si>
    <t>HNR 0003805-01-01</t>
  </si>
  <si>
    <t>-</t>
  </si>
  <si>
    <t>TRIPLE JUNCTION SOLAR CELL ASSEMBLY 3G30A</t>
  </si>
  <si>
    <t>CAP CER 0.1UF 25V Y5V 0805</t>
  </si>
  <si>
    <t>CAP CER 22UF 25V X5R 0805</t>
  </si>
  <si>
    <t>AMBIENT LIGHTSENSOR MINIFLAT SMD</t>
  </si>
  <si>
    <t>CONN HEADER 2 POS 2.54</t>
  </si>
  <si>
    <t>0533980371</t>
  </si>
  <si>
    <t>CONN HEADER 3POS 1.25MM VERT SMD</t>
  </si>
  <si>
    <t>RES SMD 0 OHM JUMPER 1/8W 0805</t>
  </si>
  <si>
    <t>RES MF 1/2W 1% AXIAL</t>
  </si>
  <si>
    <t>Axial</t>
  </si>
  <si>
    <t>SWITCH DETECTOR SPST-NO 10MA 5V</t>
  </si>
  <si>
    <t>24-TSSOP</t>
  </si>
  <si>
    <t>IC I/O EXPANDER I2C 16BIT 24TSSOP</t>
  </si>
  <si>
    <t>Capacitors</t>
  </si>
  <si>
    <t>Photodiodes</t>
  </si>
  <si>
    <t>Connectors</t>
  </si>
  <si>
    <t>Solar Cells</t>
  </si>
  <si>
    <t>Resistors</t>
  </si>
  <si>
    <t>Switch</t>
  </si>
  <si>
    <t>Integrated Circuits</t>
  </si>
  <si>
    <t>BOM Purchasing for PT-MIS-PCB-004_v1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</si>
</sst>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u/>
      <sz val="10"/>
      <color indexed="13"/>
      <name val="Arial"/>
      <family val="2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D55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9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10" fillId="3" borderId="6" xfId="0" applyFont="1" applyFill="1" applyBorder="1"/>
    <xf numFmtId="0" fontId="9" fillId="3" borderId="7" xfId="0" applyFont="1" applyFill="1" applyBorder="1" applyAlignment="1">
      <alignment horizontal="left"/>
    </xf>
    <xf numFmtId="0" fontId="10" fillId="3" borderId="7" xfId="0" applyFont="1" applyFill="1" applyBorder="1"/>
    <xf numFmtId="0" fontId="9" fillId="3" borderId="7" xfId="0" applyFont="1" applyFill="1" applyBorder="1"/>
    <xf numFmtId="0" fontId="11" fillId="3" borderId="0" xfId="0" applyFont="1" applyFill="1"/>
    <xf numFmtId="164" fontId="10" fillId="3" borderId="7" xfId="0" applyNumberFormat="1" applyFont="1" applyFill="1" applyBorder="1" applyAlignment="1">
      <alignment horizontal="left"/>
    </xf>
    <xf numFmtId="165" fontId="10" fillId="3" borderId="7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3" fillId="0" borderId="0" xfId="0" applyFont="1" applyAlignment="1">
      <alignment vertical="center" wrapText="1"/>
    </xf>
    <xf numFmtId="0" fontId="16" fillId="0" borderId="0" xfId="0" applyFont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0" fillId="0" borderId="5" xfId="0" applyBorder="1" applyAlignment="1">
      <alignment vertical="top"/>
    </xf>
    <xf numFmtId="0" fontId="2" fillId="3" borderId="0" xfId="1" applyFill="1" applyAlignment="1" applyProtection="1"/>
    <xf numFmtId="0" fontId="18" fillId="3" borderId="0" xfId="0" applyFont="1" applyFill="1"/>
    <xf numFmtId="0" fontId="15" fillId="0" borderId="0" xfId="0" applyFont="1" applyAlignment="1">
      <alignment vertical="top"/>
    </xf>
    <xf numFmtId="0" fontId="0" fillId="0" borderId="3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9" fillId="0" borderId="0" xfId="0" applyFont="1" applyAlignment="1" applyProtection="1">
      <alignment horizontal="left" vertical="top"/>
      <protection locked="0"/>
    </xf>
    <xf numFmtId="0" fontId="6" fillId="5" borderId="26" xfId="0" applyFont="1" applyFill="1" applyBorder="1"/>
    <xf numFmtId="0" fontId="6" fillId="5" borderId="26" xfId="0" applyFont="1" applyFill="1" applyBorder="1" applyAlignment="1">
      <alignment wrapText="1"/>
    </xf>
    <xf numFmtId="0" fontId="6" fillId="5" borderId="27" xfId="0" applyFont="1" applyFill="1" applyBorder="1"/>
    <xf numFmtId="0" fontId="6" fillId="5" borderId="10" xfId="0" applyFont="1" applyFill="1" applyBorder="1"/>
    <xf numFmtId="0" fontId="6" fillId="5" borderId="25" xfId="0" applyFont="1" applyFill="1" applyBorder="1"/>
    <xf numFmtId="0" fontId="6" fillId="5" borderId="10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left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left" vertical="center"/>
    </xf>
    <xf numFmtId="0" fontId="3" fillId="0" borderId="0" xfId="0" applyFont="1" applyAlignment="1" applyProtection="1">
      <alignment horizontal="left" vertical="top"/>
      <protection locked="0"/>
    </xf>
    <xf numFmtId="0" fontId="9" fillId="3" borderId="0" xfId="0" quotePrefix="1" applyFont="1" applyFill="1" applyAlignment="1">
      <alignment horizontal="left"/>
    </xf>
    <xf numFmtId="0" fontId="9" fillId="3" borderId="6" xfId="0" quotePrefix="1" applyFont="1" applyFill="1" applyBorder="1" applyAlignment="1">
      <alignment horizontal="left"/>
    </xf>
    <xf numFmtId="0" fontId="9" fillId="3" borderId="7" xfId="0" quotePrefix="1" applyFont="1" applyFill="1" applyBorder="1" applyAlignment="1">
      <alignment horizontal="left"/>
    </xf>
    <xf numFmtId="0" fontId="10" fillId="3" borderId="1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vertical="center"/>
    </xf>
    <xf numFmtId="0" fontId="19" fillId="0" borderId="0" xfId="0" quotePrefix="1" applyFont="1" applyAlignment="1" applyProtection="1">
      <alignment horizontal="right" vertical="top"/>
      <protection locked="0"/>
    </xf>
    <xf numFmtId="0" fontId="5" fillId="5" borderId="20" xfId="0" quotePrefix="1" applyFont="1" applyFill="1" applyBorder="1" applyAlignment="1">
      <alignment horizontal="center" vertical="center" wrapText="1"/>
    </xf>
    <xf numFmtId="0" fontId="14" fillId="4" borderId="10" xfId="0" quotePrefix="1" applyFont="1" applyFill="1" applyBorder="1" applyAlignment="1">
      <alignment horizontal="left" vertical="center"/>
    </xf>
    <xf numFmtId="0" fontId="14" fillId="2" borderId="0" xfId="0" quotePrefix="1" applyFont="1" applyFill="1" applyAlignment="1">
      <alignment horizontal="left" vertical="center"/>
    </xf>
    <xf numFmtId="0" fontId="14" fillId="4" borderId="0" xfId="0" quotePrefix="1" applyFont="1" applyFill="1" applyAlignment="1">
      <alignment horizontal="left" vertic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20" fillId="7" borderId="12" xfId="1" quotePrefix="1" applyFont="1" applyFill="1" applyBorder="1" applyAlignment="1" applyProtection="1">
      <alignment horizontal="center" vertical="center" wrapText="1"/>
    </xf>
    <xf numFmtId="0" fontId="20" fillId="7" borderId="14" xfId="1" quotePrefix="1" applyFont="1" applyFill="1" applyBorder="1" applyAlignment="1" applyProtection="1">
      <alignment horizontal="center" vertical="center" wrapText="1"/>
    </xf>
    <xf numFmtId="0" fontId="8" fillId="7" borderId="14" xfId="0" quotePrefix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2" fontId="8" fillId="7" borderId="21" xfId="0" applyNumberFormat="1" applyFont="1" applyFill="1" applyBorder="1" applyAlignment="1">
      <alignment horizontal="center" vertical="center" wrapText="1"/>
    </xf>
    <xf numFmtId="0" fontId="8" fillId="7" borderId="31" xfId="0" quotePrefix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20" fillId="6" borderId="16" xfId="1" quotePrefix="1" applyFont="1" applyFill="1" applyBorder="1" applyAlignment="1" applyProtection="1">
      <alignment horizontal="center" vertical="center" wrapText="1"/>
    </xf>
    <xf numFmtId="0" fontId="8" fillId="6" borderId="16" xfId="0" quotePrefix="1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2" fontId="8" fillId="6" borderId="22" xfId="0" applyNumberFormat="1" applyFont="1" applyFill="1" applyBorder="1" applyAlignment="1">
      <alignment horizontal="center" vertical="center" wrapText="1"/>
    </xf>
    <xf numFmtId="0" fontId="8" fillId="6" borderId="32" xfId="0" quotePrefix="1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1" fillId="0" borderId="19" xfId="0" applyFont="1" applyBorder="1" applyAlignment="1">
      <alignment horizontal="center" vertical="center"/>
    </xf>
    <xf numFmtId="0" fontId="22" fillId="3" borderId="2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0" fillId="7" borderId="3" xfId="1" quotePrefix="1" applyFont="1" applyFill="1" applyBorder="1" applyAlignment="1" applyProtection="1">
      <alignment horizontal="center" vertical="center" wrapText="1"/>
    </xf>
    <xf numFmtId="0" fontId="20" fillId="7" borderId="35" xfId="1" quotePrefix="1" applyFont="1" applyFill="1" applyBorder="1" applyAlignment="1" applyProtection="1">
      <alignment horizontal="center" vertical="center" wrapText="1"/>
    </xf>
    <xf numFmtId="0" fontId="8" fillId="7" borderId="35" xfId="0" quotePrefix="1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2" fontId="8" fillId="7" borderId="36" xfId="0" applyNumberFormat="1" applyFont="1" applyFill="1" applyBorder="1" applyAlignment="1">
      <alignment horizontal="center" vertical="center" wrapText="1"/>
    </xf>
    <xf numFmtId="0" fontId="8" fillId="7" borderId="37" xfId="0" quotePrefix="1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5" fillId="5" borderId="38" xfId="0" applyFont="1" applyFill="1" applyBorder="1" applyAlignment="1">
      <alignment horizontal="center" vertical="center" wrapText="1"/>
    </xf>
    <xf numFmtId="0" fontId="5" fillId="5" borderId="23" xfId="0" quotePrefix="1" applyFont="1" applyFill="1" applyBorder="1" applyAlignment="1">
      <alignment horizontal="center" vertical="center" wrapText="1"/>
    </xf>
    <xf numFmtId="0" fontId="5" fillId="5" borderId="39" xfId="0" quotePrefix="1" applyFont="1" applyFill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24" fillId="5" borderId="24" xfId="0" applyFont="1" applyFill="1" applyBorder="1"/>
    <xf numFmtId="0" fontId="25" fillId="7" borderId="12" xfId="1" quotePrefix="1" applyFont="1" applyFill="1" applyBorder="1" applyAlignment="1" applyProtection="1">
      <alignment horizontal="center" vertical="center" wrapText="1"/>
    </xf>
    <xf numFmtId="0" fontId="3" fillId="0" borderId="34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12" fillId="3" borderId="41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1134957</xdr:colOff>
      <xdr:row>2</xdr:row>
      <xdr:rowOff>38100</xdr:rowOff>
    </xdr:from>
    <xdr:to>
      <xdr:col>13</xdr:col>
      <xdr:colOff>1204518</xdr:colOff>
      <xdr:row>7</xdr:row>
      <xdr:rowOff>175265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73003B9E-CE5C-434B-B13E-52E7CFEE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5696" y="692426"/>
          <a:ext cx="2570909" cy="1230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990183</xdr:colOff>
      <xdr:row>2</xdr:row>
      <xdr:rowOff>267117</xdr:rowOff>
    </xdr:from>
    <xdr:to>
      <xdr:col>11</xdr:col>
      <xdr:colOff>1198490</xdr:colOff>
      <xdr:row>6</xdr:row>
      <xdr:rowOff>192572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318F87-D3E2-4D8D-B625-7DAF0054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0248" y="921443"/>
          <a:ext cx="1458981" cy="81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RC0805FR-0710KL&amp;seller=Digi-Key&amp;sku=311-10.0KCRCT-ND&amp;country=GT&amp;channel=BOM%20Report&amp;" TargetMode="External"/><Relationship Id="rId13" Type="http://schemas.openxmlformats.org/officeDocument/2006/relationships/hyperlink" Target="https://octopart-clicks.com/click/altium?manufacturer=KEMET&amp;mpn=C0805C104Z3VACTU&amp;seller=Digi-Key&amp;sku=399-9158-1-ND&amp;country=GT&amp;channel=BOM%20Report&amp;ref=man&amp;" TargetMode="External"/><Relationship Id="rId18" Type="http://schemas.openxmlformats.org/officeDocument/2006/relationships/hyperlink" Target="https://octopart-clicks.com/click/altium?manufacturer=Molex&amp;mpn=0533980371%2B&amp;seller=Digi-Key&amp;sku=WM7607CT-ND&amp;country=GT&amp;channel=BOM%20Report&amp;ref=man&amp;" TargetMode="External"/><Relationship Id="rId26" Type="http://schemas.openxmlformats.org/officeDocument/2006/relationships/hyperlink" Target="https://octopart-clicks.com/click/altium?manufacturer=Taiyo%20Yuden&amp;mpn=LMK212BJ106KG-T&amp;seller=Digi-Key&amp;sku=587-1300-1-ND&amp;country=GT&amp;channel=BOM%20Report&amp;ref=supplier&amp;" TargetMode="External"/><Relationship Id="rId3" Type="http://schemas.openxmlformats.org/officeDocument/2006/relationships/hyperlink" Target="https://octopart-clicks.com/click/altium?manufacturer=Murata&amp;mpn=GRM21BR61E226ME44L&amp;seller=Digi-Key&amp;sku=490-10749-1-ND&amp;country=GT&amp;channel=BOM%20Report&amp;" TargetMode="External"/><Relationship Id="rId21" Type="http://schemas.openxmlformats.org/officeDocument/2006/relationships/hyperlink" Target="https://octopart-clicks.com/click/altium?manufacturer=Yageo&amp;mpn=MFR50SFTE52-5R6&amp;seller=Mouser&amp;sku=603-MFR50SFTE52-5R6&amp;country=GT&amp;channel=BOM%20Report&amp;ref=man&amp;" TargetMode="External"/><Relationship Id="rId34" Type="http://schemas.openxmlformats.org/officeDocument/2006/relationships/hyperlink" Target="https://octopart-clicks.com/click/altium?manufacturer=Panasonic&amp;mpn=ESE-18L11C&amp;seller=Digi-Key&amp;sku=P14172SCT-ND&amp;country=GT&amp;channel=BOM%20Report&amp;ref=supplier&amp;" TargetMode="External"/><Relationship Id="rId7" Type="http://schemas.openxmlformats.org/officeDocument/2006/relationships/hyperlink" Target="https://octopart-clicks.com/click/altium?manufacturer=Yageo&amp;mpn=RC0805JR-070RL&amp;seller=Digi-Key&amp;sku=311-0.0ARDKR-ND&amp;country=GT&amp;channel=BOM%20Report&amp;" TargetMode="External"/><Relationship Id="rId12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" TargetMode="External"/><Relationship Id="rId17" Type="http://schemas.openxmlformats.org/officeDocument/2006/relationships/hyperlink" Target="https://octopart-clicks.com/click/altium?manufacturer=Wurth%20Electronics&amp;mpn=61300211121&amp;seller=Digi-Key&amp;sku=732-5315-ND&amp;country=GT&amp;channel=BOM%20Report&amp;ref=man&amp;" TargetMode="External"/><Relationship Id="rId25" Type="http://schemas.openxmlformats.org/officeDocument/2006/relationships/hyperlink" Target="https://octopart-clicks.com/click/altium?manufacturer=KEMET&amp;mpn=C0805C104Z3VACTU&amp;seller=Digi-Key&amp;sku=399-9158-1-ND&amp;country=GT&amp;channel=BOM%20Report&amp;ref=supplier&amp;" TargetMode="External"/><Relationship Id="rId33" Type="http://schemas.openxmlformats.org/officeDocument/2006/relationships/hyperlink" Target="https://octopart-clicks.com/click/altium?manufacturer=Yageo&amp;mpn=MFR50SFTE52-5R6&amp;seller=Mouser&amp;sku=603-MFR50SFTE52-5R6&amp;country=GT&amp;channel=BOM%20Report&amp;ref=supplier&amp;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Taiyo%20Yuden&amp;mpn=LMK212BJ106KG-T&amp;seller=Digi-Key&amp;sku=587-1300-1-ND&amp;country=GT&amp;channel=BOM%20Report&amp;" TargetMode="External"/><Relationship Id="rId16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ref=man&amp;" TargetMode="External"/><Relationship Id="rId20" Type="http://schemas.openxmlformats.org/officeDocument/2006/relationships/hyperlink" Target="https://octopart-clicks.com/click/altium?manufacturer=Yageo&amp;mpn=RC0805FR-0710KL&amp;seller=Digi-Key&amp;sku=311-10.0KCRCT-ND&amp;country=GT&amp;channel=BOM%20Report&amp;ref=man&amp;" TargetMode="External"/><Relationship Id="rId29" Type="http://schemas.openxmlformats.org/officeDocument/2006/relationships/hyperlink" Target="https://octopart-clicks.com/click/altium?manufacturer=Wurth%20Electronics&amp;mpn=61300211121&amp;seller=Digi-Key&amp;sku=732-5315-ND&amp;country=GT&amp;channel=BOM%20Report&amp;ref=supplier&amp;" TargetMode="External"/><Relationship Id="rId1" Type="http://schemas.openxmlformats.org/officeDocument/2006/relationships/hyperlink" Target="https://octopart-clicks.com/click/altium?manufacturer=KEMET&amp;mpn=C0805C104Z3VACTU&amp;seller=Digi-Key&amp;sku=399-9158-1-ND&amp;country=GT&amp;channel=BOM%20Report&amp;" TargetMode="External"/><Relationship Id="rId6" Type="http://schemas.openxmlformats.org/officeDocument/2006/relationships/hyperlink" Target="https://octopart-clicks.com/click/altium?manufacturer=Molex&amp;mpn=0533980371%2B&amp;seller=Digi-Key&amp;sku=WM7607CT-ND&amp;country=GT&amp;channel=BOM%20Report&amp;" TargetMode="External"/><Relationship Id="rId11" Type="http://schemas.openxmlformats.org/officeDocument/2006/relationships/hyperlink" Target="https://octopart-clicks.com/click/altium?manufacturer=Texas%20Instruments&amp;mpn=TCA9539QPWRQ1&amp;seller=Digi-Key&amp;sku=296-44183-6-ND&amp;country=GT&amp;channel=BOM%20Report&amp;" TargetMode="External"/><Relationship Id="rId24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ref=man&amp;" TargetMode="External"/><Relationship Id="rId32" Type="http://schemas.openxmlformats.org/officeDocument/2006/relationships/hyperlink" Target="https://octopart-clicks.com/click/altium?manufacturer=Yageo&amp;mpn=RC0805FR-0710KL&amp;seller=Digi-Key&amp;sku=311-10.0KCRCT-ND&amp;country=GT&amp;channel=BOM%20Report&amp;ref=supplier&amp;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Wurth%20Electronics&amp;mpn=61300211121&amp;seller=Digi-Key&amp;sku=732-5315-ND&amp;country=GT&amp;channel=BOM%20Report&amp;" TargetMode="External"/><Relationship Id="rId15" Type="http://schemas.openxmlformats.org/officeDocument/2006/relationships/hyperlink" Target="https://octopart-clicks.com/click/altium?manufacturer=Murata&amp;mpn=GRM21BR61E226ME44L&amp;seller=Digi-Key&amp;sku=490-10749-1-ND&amp;country=GT&amp;channel=BOM%20Report&amp;ref=man&amp;" TargetMode="External"/><Relationship Id="rId23" Type="http://schemas.openxmlformats.org/officeDocument/2006/relationships/hyperlink" Target="https://octopart-clicks.com/click/altium?manufacturer=Texas%20Instruments&amp;mpn=TCA9539QPWRQ1&amp;seller=Digi-Key&amp;sku=296-44183-6-ND&amp;country=GT&amp;channel=BOM%20Report&amp;ref=man&amp;" TargetMode="External"/><Relationship Id="rId28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ref=supplier&amp;" TargetMode="External"/><Relationship Id="rId36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ref=supplier&amp;" TargetMode="External"/><Relationship Id="rId10" Type="http://schemas.openxmlformats.org/officeDocument/2006/relationships/hyperlink" Target="https://octopart-clicks.com/click/altium?manufacturer=Panasonic&amp;mpn=ESE-18L11C&amp;seller=Digi-Key&amp;sku=P14172SCT-ND&amp;country=GT&amp;channel=BOM%20Report&amp;" TargetMode="External"/><Relationship Id="rId19" Type="http://schemas.openxmlformats.org/officeDocument/2006/relationships/hyperlink" Target="https://octopart-clicks.com/click/altium?manufacturer=Yageo&amp;mpn=RC0805JR-070RL&amp;seller=Digi-Key&amp;sku=311-0.0ARDKR-ND&amp;country=GT&amp;channel=BOM%20Report&amp;ref=man&amp;" TargetMode="External"/><Relationship Id="rId31" Type="http://schemas.openxmlformats.org/officeDocument/2006/relationships/hyperlink" Target="https://octopart-clicks.com/click/altium?manufacturer=Yageo&amp;mpn=RC0805JR-070RL&amp;seller=Digi-Key&amp;sku=311-0.0ARDKR-ND&amp;country=GT&amp;channel=BOM%20Report&amp;ref=supplier&amp;" TargetMode="External"/><Relationship Id="rId4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" TargetMode="External"/><Relationship Id="rId9" Type="http://schemas.openxmlformats.org/officeDocument/2006/relationships/hyperlink" Target="https://octopart-clicks.com/click/altium?manufacturer=Yageo&amp;mpn=MFR50SFTE52-5R6&amp;seller=Mouser&amp;sku=603-MFR50SFTE52-5R6&amp;country=GT&amp;channel=BOM%20Report&amp;" TargetMode="External"/><Relationship Id="rId14" Type="http://schemas.openxmlformats.org/officeDocument/2006/relationships/hyperlink" Target="https://octopart-clicks.com/click/altium?manufacturer=Taiyo%20Yuden&amp;mpn=LMK212BJ106KG-T&amp;seller=Digi-Key&amp;sku=587-1300-1-ND&amp;country=GT&amp;channel=BOM%20Report&amp;ref=man&amp;" TargetMode="External"/><Relationship Id="rId22" Type="http://schemas.openxmlformats.org/officeDocument/2006/relationships/hyperlink" Target="https://octopart-clicks.com/click/altium?manufacturer=Panasonic&amp;mpn=ESE-18L11C&amp;seller=Digi-Key&amp;sku=P14172SCT-ND&amp;country=GT&amp;channel=BOM%20Report&amp;ref=man&amp;" TargetMode="External"/><Relationship Id="rId27" Type="http://schemas.openxmlformats.org/officeDocument/2006/relationships/hyperlink" Target="https://octopart-clicks.com/click/altium?manufacturer=Murata&amp;mpn=GRM21BR61E226ME44L&amp;seller=Digi-Key&amp;sku=490-10749-1-ND&amp;country=GT&amp;channel=BOM%20Report&amp;ref=supplier&amp;" TargetMode="External"/><Relationship Id="rId30" Type="http://schemas.openxmlformats.org/officeDocument/2006/relationships/hyperlink" Target="https://octopart-clicks.com/click/altium?manufacturer=Molex&amp;mpn=0533980371%2B&amp;seller=Digi-Key&amp;sku=WM7607CT-ND&amp;country=GT&amp;channel=BOM%20Report&amp;ref=supplier&amp;" TargetMode="External"/><Relationship Id="rId35" Type="http://schemas.openxmlformats.org/officeDocument/2006/relationships/hyperlink" Target="https://octopart-clicks.com/click/altium?manufacturer=Texas%20Instruments&amp;mpn=TCA9539QPWRQ1&amp;seller=Digi-Key&amp;sku=296-44183-6-ND&amp;country=GT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1"/>
  <sheetViews>
    <sheetView showGridLines="0" tabSelected="1" zoomScale="70" zoomScaleNormal="70" workbookViewId="0"/>
  </sheetViews>
  <sheetFormatPr baseColWidth="10" defaultColWidth="9.140625" defaultRowHeight="12.75" x14ac:dyDescent="0.2"/>
  <cols>
    <col min="1" max="1" width="3.140625" style="1" customWidth="1"/>
    <col min="2" max="2" width="2.7109375" style="1" bestFit="1" customWidth="1"/>
    <col min="3" max="3" width="20.7109375" style="3" customWidth="1"/>
    <col min="4" max="4" width="35.7109375" style="3" customWidth="1"/>
    <col min="5" max="5" width="25.7109375" style="3" customWidth="1"/>
    <col min="6" max="6" width="20.7109375" style="96" customWidth="1"/>
    <col min="7" max="7" width="40.7109375" style="1" customWidth="1"/>
    <col min="8" max="8" width="10.7109375" style="1" customWidth="1"/>
    <col min="9" max="9" width="10.7109375" style="40" customWidth="1"/>
    <col min="10" max="10" width="20.7109375" style="1" customWidth="1"/>
    <col min="11" max="13" width="18.7109375" style="1" customWidth="1"/>
    <col min="14" max="14" width="18.7109375" style="3" customWidth="1"/>
    <col min="15" max="16384" width="9.140625" style="1"/>
  </cols>
  <sheetData>
    <row r="1" spans="1:14" ht="13.5" thickBot="1" x14ac:dyDescent="0.25">
      <c r="A1" s="104"/>
      <c r="B1" s="45"/>
      <c r="C1" s="46"/>
      <c r="D1" s="46"/>
      <c r="E1" s="46"/>
      <c r="F1" s="45"/>
      <c r="G1" s="45"/>
      <c r="H1" s="45"/>
      <c r="I1" s="47"/>
      <c r="J1" s="45"/>
      <c r="K1" s="45"/>
      <c r="L1" s="45"/>
      <c r="M1" s="45"/>
      <c r="N1" s="48"/>
    </row>
    <row r="2" spans="1:14" ht="37.5" customHeight="1" thickBot="1" x14ac:dyDescent="0.25">
      <c r="A2" s="42"/>
      <c r="B2" s="108" t="s">
        <v>23</v>
      </c>
      <c r="C2" s="109"/>
      <c r="D2" s="109"/>
      <c r="E2" s="110"/>
      <c r="F2" s="57" t="s">
        <v>114</v>
      </c>
      <c r="G2" s="49"/>
      <c r="H2" s="49"/>
      <c r="I2" s="50"/>
      <c r="J2" s="49"/>
      <c r="K2" s="49"/>
      <c r="L2" s="49"/>
      <c r="M2" s="49"/>
      <c r="N2" s="51"/>
    </row>
    <row r="3" spans="1:14" ht="23.25" customHeight="1" x14ac:dyDescent="0.2">
      <c r="A3" s="42"/>
      <c r="B3" s="12"/>
      <c r="C3" s="12" t="s">
        <v>14</v>
      </c>
      <c r="D3" s="53" t="s">
        <v>26</v>
      </c>
      <c r="E3" s="12"/>
      <c r="G3" s="12"/>
      <c r="I3" s="34"/>
      <c r="J3" s="12"/>
      <c r="K3" s="14"/>
      <c r="L3" s="2"/>
      <c r="N3" s="32"/>
    </row>
    <row r="4" spans="1:14" ht="17.25" customHeight="1" x14ac:dyDescent="0.2">
      <c r="A4" s="42"/>
      <c r="B4" s="12"/>
      <c r="C4" s="12" t="s">
        <v>15</v>
      </c>
      <c r="D4" s="54" t="s">
        <v>26</v>
      </c>
      <c r="E4" s="15"/>
      <c r="G4" s="31"/>
      <c r="H4" s="14"/>
      <c r="I4" s="35"/>
      <c r="J4" s="14"/>
      <c r="N4" s="32"/>
    </row>
    <row r="5" spans="1:14" ht="17.25" customHeight="1" x14ac:dyDescent="0.3">
      <c r="A5" s="42"/>
      <c r="B5" s="12"/>
      <c r="C5" s="12" t="s">
        <v>16</v>
      </c>
      <c r="D5" s="55" t="s">
        <v>27</v>
      </c>
      <c r="E5" s="17"/>
      <c r="G5" s="2"/>
      <c r="H5" s="14"/>
      <c r="I5" s="35"/>
      <c r="J5" s="14"/>
      <c r="K5" s="30"/>
      <c r="N5" s="32"/>
    </row>
    <row r="6" spans="1:14" x14ac:dyDescent="0.2">
      <c r="A6" s="42"/>
      <c r="B6" s="18"/>
      <c r="C6" s="18"/>
      <c r="D6" s="18"/>
      <c r="E6" s="16"/>
      <c r="F6" s="13"/>
      <c r="G6" s="2"/>
      <c r="H6" s="14"/>
      <c r="I6" s="35"/>
      <c r="J6" s="14"/>
      <c r="K6" s="12"/>
      <c r="N6" s="32"/>
    </row>
    <row r="7" spans="1:14" ht="15.75" customHeight="1" x14ac:dyDescent="0.2">
      <c r="A7" s="42"/>
      <c r="B7" s="19"/>
      <c r="C7" s="14" t="s">
        <v>18</v>
      </c>
      <c r="D7" s="56" t="s">
        <v>28</v>
      </c>
      <c r="E7" s="56" t="s">
        <v>29</v>
      </c>
      <c r="G7" s="2"/>
      <c r="H7" s="19"/>
      <c r="I7" s="36"/>
      <c r="J7" s="19"/>
      <c r="K7" s="29"/>
      <c r="N7" s="32"/>
    </row>
    <row r="8" spans="1:14" ht="15.75" customHeight="1" x14ac:dyDescent="0.2">
      <c r="A8" s="42"/>
      <c r="B8" s="17"/>
      <c r="C8" s="17" t="s">
        <v>17</v>
      </c>
      <c r="D8" s="20">
        <f ca="1">TODAY()</f>
        <v>43545</v>
      </c>
      <c r="E8" s="21">
        <f ca="1">NOW()</f>
        <v>43545.514719907405</v>
      </c>
      <c r="G8" s="19"/>
      <c r="H8" s="19"/>
      <c r="I8" s="36"/>
      <c r="J8" s="19"/>
      <c r="K8" s="14"/>
      <c r="N8" s="32"/>
    </row>
    <row r="9" spans="1:14" s="25" customFormat="1" ht="40.5" customHeight="1" x14ac:dyDescent="0.2">
      <c r="A9" s="43"/>
      <c r="B9" s="97" t="s">
        <v>19</v>
      </c>
      <c r="C9" s="98" t="s">
        <v>90</v>
      </c>
      <c r="D9" s="98" t="s">
        <v>33</v>
      </c>
      <c r="E9" s="98" t="s">
        <v>43</v>
      </c>
      <c r="F9" s="98" t="s">
        <v>55</v>
      </c>
      <c r="G9" s="98" t="s">
        <v>58</v>
      </c>
      <c r="H9" s="98" t="s">
        <v>62</v>
      </c>
      <c r="I9" s="98" t="s">
        <v>63</v>
      </c>
      <c r="J9" s="98" t="s">
        <v>66</v>
      </c>
      <c r="K9" s="99" t="s">
        <v>79</v>
      </c>
      <c r="L9" s="98" t="s">
        <v>80</v>
      </c>
      <c r="M9" s="98" t="s">
        <v>81</v>
      </c>
      <c r="N9" s="59" t="s">
        <v>82</v>
      </c>
    </row>
    <row r="10" spans="1:14" s="2" customFormat="1" ht="13.5" customHeight="1" x14ac:dyDescent="0.2">
      <c r="A10" s="42"/>
      <c r="B10" s="63">
        <f t="shared" ref="B10:B22" si="0">ROW(B10) - ROW($B$9)</f>
        <v>1</v>
      </c>
      <c r="C10" s="64" t="s">
        <v>107</v>
      </c>
      <c r="D10" s="65" t="s">
        <v>34</v>
      </c>
      <c r="E10" s="66" t="s">
        <v>44</v>
      </c>
      <c r="F10" s="67" t="s">
        <v>56</v>
      </c>
      <c r="G10" s="67" t="s">
        <v>95</v>
      </c>
      <c r="H10" s="68">
        <v>1</v>
      </c>
      <c r="I10" s="67" t="s">
        <v>64</v>
      </c>
      <c r="J10" s="66" t="s">
        <v>67</v>
      </c>
      <c r="K10" s="69">
        <v>10</v>
      </c>
      <c r="L10" s="70">
        <v>0.08</v>
      </c>
      <c r="M10" s="70">
        <v>0.81</v>
      </c>
      <c r="N10" s="71" t="s">
        <v>32</v>
      </c>
    </row>
    <row r="11" spans="1:14" s="2" customFormat="1" ht="13.5" customHeight="1" x14ac:dyDescent="0.2">
      <c r="A11" s="42"/>
      <c r="B11" s="72">
        <f t="shared" si="0"/>
        <v>2</v>
      </c>
      <c r="C11" s="73" t="s">
        <v>107</v>
      </c>
      <c r="D11" s="74" t="s">
        <v>35</v>
      </c>
      <c r="E11" s="74" t="s">
        <v>45</v>
      </c>
      <c r="F11" s="75" t="s">
        <v>56</v>
      </c>
      <c r="G11" s="75" t="s">
        <v>59</v>
      </c>
      <c r="H11" s="73">
        <v>9</v>
      </c>
      <c r="I11" s="75" t="s">
        <v>64</v>
      </c>
      <c r="J11" s="74" t="s">
        <v>68</v>
      </c>
      <c r="K11" s="76">
        <v>90</v>
      </c>
      <c r="L11" s="77">
        <v>0.11</v>
      </c>
      <c r="M11" s="77">
        <f>L11*K11</f>
        <v>9.9</v>
      </c>
      <c r="N11" s="78" t="s">
        <v>32</v>
      </c>
    </row>
    <row r="12" spans="1:14" s="2" customFormat="1" ht="13.5" customHeight="1" x14ac:dyDescent="0.2">
      <c r="A12" s="42"/>
      <c r="B12" s="63">
        <f t="shared" si="0"/>
        <v>3</v>
      </c>
      <c r="C12" s="64" t="s">
        <v>107</v>
      </c>
      <c r="D12" s="105" t="s">
        <v>36</v>
      </c>
      <c r="E12" s="66" t="s">
        <v>46</v>
      </c>
      <c r="F12" s="67" t="s">
        <v>56</v>
      </c>
      <c r="G12" s="67" t="s">
        <v>96</v>
      </c>
      <c r="H12" s="68">
        <v>4</v>
      </c>
      <c r="I12" s="67" t="s">
        <v>64</v>
      </c>
      <c r="J12" s="66" t="s">
        <v>69</v>
      </c>
      <c r="K12" s="69">
        <v>40</v>
      </c>
      <c r="L12" s="70">
        <v>0.44</v>
      </c>
      <c r="M12" s="70">
        <v>17.399999999999999</v>
      </c>
      <c r="N12" s="71" t="s">
        <v>32</v>
      </c>
    </row>
    <row r="13" spans="1:14" s="2" customFormat="1" ht="13.5" customHeight="1" x14ac:dyDescent="0.2">
      <c r="A13" s="42"/>
      <c r="B13" s="72">
        <f t="shared" si="0"/>
        <v>4</v>
      </c>
      <c r="C13" s="73" t="s">
        <v>108</v>
      </c>
      <c r="D13" s="74" t="s">
        <v>37</v>
      </c>
      <c r="E13" s="74" t="s">
        <v>47</v>
      </c>
      <c r="F13" s="75" t="s">
        <v>93</v>
      </c>
      <c r="G13" s="75" t="s">
        <v>97</v>
      </c>
      <c r="H13" s="73">
        <v>2</v>
      </c>
      <c r="I13" s="75" t="s">
        <v>64</v>
      </c>
      <c r="J13" s="74" t="s">
        <v>70</v>
      </c>
      <c r="K13" s="76">
        <v>20</v>
      </c>
      <c r="L13" s="77">
        <v>2</v>
      </c>
      <c r="M13" s="77">
        <v>39.96</v>
      </c>
      <c r="N13" s="78" t="s">
        <v>32</v>
      </c>
    </row>
    <row r="14" spans="1:14" s="2" customFormat="1" ht="13.5" customHeight="1" x14ac:dyDescent="0.2">
      <c r="A14" s="42"/>
      <c r="B14" s="63">
        <f t="shared" si="0"/>
        <v>5</v>
      </c>
      <c r="C14" s="64" t="s">
        <v>109</v>
      </c>
      <c r="D14" s="65" t="s">
        <v>38</v>
      </c>
      <c r="E14" s="66" t="s">
        <v>48</v>
      </c>
      <c r="F14" s="67" t="s">
        <v>93</v>
      </c>
      <c r="G14" s="67" t="s">
        <v>98</v>
      </c>
      <c r="H14" s="68">
        <v>3</v>
      </c>
      <c r="I14" s="67" t="s">
        <v>64</v>
      </c>
      <c r="J14" s="66" t="s">
        <v>71</v>
      </c>
      <c r="K14" s="69">
        <v>30</v>
      </c>
      <c r="L14" s="70">
        <v>0.09</v>
      </c>
      <c r="M14" s="70">
        <v>2.64</v>
      </c>
      <c r="N14" s="71" t="s">
        <v>32</v>
      </c>
    </row>
    <row r="15" spans="1:14" s="2" customFormat="1" ht="13.5" customHeight="1" x14ac:dyDescent="0.2">
      <c r="A15" s="42"/>
      <c r="B15" s="72">
        <f t="shared" si="0"/>
        <v>6</v>
      </c>
      <c r="C15" s="73" t="s">
        <v>109</v>
      </c>
      <c r="D15" s="74" t="s">
        <v>39</v>
      </c>
      <c r="E15" s="74" t="s">
        <v>99</v>
      </c>
      <c r="F15" s="75" t="s">
        <v>93</v>
      </c>
      <c r="G15" s="75" t="s">
        <v>100</v>
      </c>
      <c r="H15" s="73">
        <v>2</v>
      </c>
      <c r="I15" s="75" t="s">
        <v>64</v>
      </c>
      <c r="J15" s="74" t="s">
        <v>72</v>
      </c>
      <c r="K15" s="76">
        <v>10</v>
      </c>
      <c r="L15" s="77">
        <v>0.99</v>
      </c>
      <c r="M15" s="77">
        <f>L15*K15</f>
        <v>9.9</v>
      </c>
      <c r="N15" s="78" t="s">
        <v>32</v>
      </c>
    </row>
    <row r="16" spans="1:14" s="2" customFormat="1" ht="13.5" customHeight="1" x14ac:dyDescent="0.2">
      <c r="A16" s="42"/>
      <c r="B16" s="63">
        <f t="shared" si="0"/>
        <v>7</v>
      </c>
      <c r="C16" s="64" t="s">
        <v>110</v>
      </c>
      <c r="D16" s="65" t="s">
        <v>91</v>
      </c>
      <c r="E16" s="66" t="s">
        <v>92</v>
      </c>
      <c r="F16" s="67" t="s">
        <v>93</v>
      </c>
      <c r="G16" s="67" t="s">
        <v>94</v>
      </c>
      <c r="H16" s="68">
        <v>1</v>
      </c>
      <c r="I16" s="67" t="s">
        <v>91</v>
      </c>
      <c r="J16" s="66" t="s">
        <v>92</v>
      </c>
      <c r="K16" s="69">
        <v>10</v>
      </c>
      <c r="L16" s="70">
        <v>500</v>
      </c>
      <c r="M16" s="70">
        <f>L16*K16</f>
        <v>5000</v>
      </c>
      <c r="N16" s="71" t="s">
        <v>32</v>
      </c>
    </row>
    <row r="17" spans="1:14" s="2" customFormat="1" ht="13.5" customHeight="1" x14ac:dyDescent="0.2">
      <c r="A17" s="42"/>
      <c r="B17" s="72">
        <f t="shared" si="0"/>
        <v>8</v>
      </c>
      <c r="C17" s="73" t="s">
        <v>111</v>
      </c>
      <c r="D17" s="74" t="s">
        <v>40</v>
      </c>
      <c r="E17" s="74" t="s">
        <v>49</v>
      </c>
      <c r="F17" s="75" t="s">
        <v>56</v>
      </c>
      <c r="G17" s="75" t="s">
        <v>101</v>
      </c>
      <c r="H17" s="73">
        <v>4</v>
      </c>
      <c r="I17" s="75" t="s">
        <v>64</v>
      </c>
      <c r="J17" s="74" t="s">
        <v>73</v>
      </c>
      <c r="K17" s="76">
        <v>40</v>
      </c>
      <c r="L17" s="77">
        <v>0.03</v>
      </c>
      <c r="M17" s="77">
        <v>1.0900000000000001</v>
      </c>
      <c r="N17" s="78" t="s">
        <v>32</v>
      </c>
    </row>
    <row r="18" spans="1:14" s="2" customFormat="1" ht="13.5" customHeight="1" x14ac:dyDescent="0.2">
      <c r="A18" s="42"/>
      <c r="B18" s="63">
        <f t="shared" si="0"/>
        <v>9</v>
      </c>
      <c r="C18" s="64" t="s">
        <v>111</v>
      </c>
      <c r="D18" s="65" t="s">
        <v>40</v>
      </c>
      <c r="E18" s="66" t="s">
        <v>50</v>
      </c>
      <c r="F18" s="67" t="s">
        <v>56</v>
      </c>
      <c r="G18" s="67" t="s">
        <v>60</v>
      </c>
      <c r="H18" s="68">
        <v>15</v>
      </c>
      <c r="I18" s="67" t="s">
        <v>64</v>
      </c>
      <c r="J18" s="66" t="s">
        <v>74</v>
      </c>
      <c r="K18" s="69">
        <v>150</v>
      </c>
      <c r="L18" s="70">
        <v>0.02</v>
      </c>
      <c r="M18" s="70">
        <v>2.79</v>
      </c>
      <c r="N18" s="71" t="s">
        <v>32</v>
      </c>
    </row>
    <row r="19" spans="1:14" s="2" customFormat="1" ht="13.5" customHeight="1" x14ac:dyDescent="0.2">
      <c r="A19" s="42"/>
      <c r="B19" s="72">
        <f t="shared" si="0"/>
        <v>10</v>
      </c>
      <c r="C19" s="73" t="s">
        <v>111</v>
      </c>
      <c r="D19" s="74" t="s">
        <v>40</v>
      </c>
      <c r="E19" s="74" t="s">
        <v>51</v>
      </c>
      <c r="F19" s="75" t="s">
        <v>103</v>
      </c>
      <c r="G19" s="75" t="s">
        <v>102</v>
      </c>
      <c r="H19" s="73">
        <v>4</v>
      </c>
      <c r="I19" s="75" t="s">
        <v>65</v>
      </c>
      <c r="J19" s="74" t="s">
        <v>75</v>
      </c>
      <c r="K19" s="76">
        <v>40</v>
      </c>
      <c r="L19" s="77">
        <v>0.14000000000000001</v>
      </c>
      <c r="M19" s="77">
        <v>5.44</v>
      </c>
      <c r="N19" s="78" t="s">
        <v>32</v>
      </c>
    </row>
    <row r="20" spans="1:14" s="2" customFormat="1" ht="13.5" customHeight="1" x14ac:dyDescent="0.2">
      <c r="A20" s="42"/>
      <c r="B20" s="63">
        <f t="shared" si="0"/>
        <v>11</v>
      </c>
      <c r="C20" s="64" t="s">
        <v>112</v>
      </c>
      <c r="D20" s="65" t="s">
        <v>41</v>
      </c>
      <c r="E20" s="66" t="s">
        <v>52</v>
      </c>
      <c r="F20" s="67" t="s">
        <v>93</v>
      </c>
      <c r="G20" s="67" t="s">
        <v>104</v>
      </c>
      <c r="H20" s="68">
        <v>4</v>
      </c>
      <c r="I20" s="67" t="s">
        <v>64</v>
      </c>
      <c r="J20" s="66" t="s">
        <v>76</v>
      </c>
      <c r="K20" s="69">
        <v>40</v>
      </c>
      <c r="L20" s="70">
        <v>0.55000000000000004</v>
      </c>
      <c r="M20" s="70">
        <v>22.18</v>
      </c>
      <c r="N20" s="71" t="s">
        <v>32</v>
      </c>
    </row>
    <row r="21" spans="1:14" s="2" customFormat="1" ht="13.5" customHeight="1" x14ac:dyDescent="0.2">
      <c r="A21" s="42"/>
      <c r="B21" s="72">
        <f t="shared" si="0"/>
        <v>12</v>
      </c>
      <c r="C21" s="73" t="s">
        <v>113</v>
      </c>
      <c r="D21" s="74" t="s">
        <v>42</v>
      </c>
      <c r="E21" s="74" t="s">
        <v>53</v>
      </c>
      <c r="F21" s="75" t="s">
        <v>105</v>
      </c>
      <c r="G21" s="75" t="s">
        <v>106</v>
      </c>
      <c r="H21" s="73">
        <v>1</v>
      </c>
      <c r="I21" s="75" t="s">
        <v>64</v>
      </c>
      <c r="J21" s="74" t="s">
        <v>77</v>
      </c>
      <c r="K21" s="76">
        <v>10</v>
      </c>
      <c r="L21" s="77">
        <v>1.45</v>
      </c>
      <c r="M21" s="77">
        <v>14.52</v>
      </c>
      <c r="N21" s="78" t="s">
        <v>32</v>
      </c>
    </row>
    <row r="22" spans="1:14" s="2" customFormat="1" ht="13.5" customHeight="1" x14ac:dyDescent="0.2">
      <c r="A22" s="42"/>
      <c r="B22" s="63">
        <f t="shared" si="0"/>
        <v>13</v>
      </c>
      <c r="C22" s="85" t="s">
        <v>113</v>
      </c>
      <c r="D22" s="86" t="s">
        <v>42</v>
      </c>
      <c r="E22" s="87" t="s">
        <v>54</v>
      </c>
      <c r="F22" s="88" t="s">
        <v>57</v>
      </c>
      <c r="G22" s="88" t="s">
        <v>61</v>
      </c>
      <c r="H22" s="89">
        <v>4</v>
      </c>
      <c r="I22" s="88" t="s">
        <v>64</v>
      </c>
      <c r="J22" s="87" t="s">
        <v>78</v>
      </c>
      <c r="K22" s="90">
        <v>40</v>
      </c>
      <c r="L22" s="91">
        <v>0.89</v>
      </c>
      <c r="M22" s="91">
        <v>35.72</v>
      </c>
      <c r="N22" s="92" t="s">
        <v>32</v>
      </c>
    </row>
    <row r="23" spans="1:14" x14ac:dyDescent="0.2">
      <c r="A23" s="42"/>
      <c r="B23" s="79"/>
      <c r="C23" s="80"/>
      <c r="D23" s="81"/>
      <c r="E23" s="82"/>
      <c r="F23" s="83"/>
      <c r="G23" s="80"/>
      <c r="H23" s="84">
        <f>SUM(H10:H22)</f>
        <v>54</v>
      </c>
      <c r="I23" s="94"/>
      <c r="J23" s="93"/>
      <c r="K23" s="84">
        <f>SUM(K10:K22)</f>
        <v>530</v>
      </c>
      <c r="L23" s="94"/>
      <c r="M23" s="94">
        <f>SUM(M10:M22)</f>
        <v>5162.3500000000004</v>
      </c>
      <c r="N23" s="95"/>
    </row>
    <row r="24" spans="1:14" ht="13.5" thickBot="1" x14ac:dyDescent="0.25">
      <c r="A24" s="42"/>
      <c r="B24" s="106" t="s">
        <v>24</v>
      </c>
      <c r="C24" s="107"/>
      <c r="D24" s="5"/>
      <c r="E24" s="7"/>
      <c r="F24" s="52" t="s">
        <v>25</v>
      </c>
      <c r="G24" s="4"/>
      <c r="H24" s="4"/>
      <c r="I24" s="37"/>
      <c r="N24" s="32"/>
    </row>
    <row r="25" spans="1:14" ht="27" thickBot="1" x14ac:dyDescent="0.25">
      <c r="A25" s="42"/>
      <c r="B25" s="6"/>
      <c r="C25" s="6"/>
      <c r="D25" s="6"/>
      <c r="E25" s="8"/>
      <c r="F25" s="5"/>
      <c r="G25" s="5"/>
      <c r="H25" s="58" t="s">
        <v>31</v>
      </c>
      <c r="I25" s="41" t="s">
        <v>22</v>
      </c>
      <c r="J25" s="26" t="s">
        <v>20</v>
      </c>
      <c r="L25" s="100">
        <f>M23</f>
        <v>5162.3500000000004</v>
      </c>
      <c r="M25" s="101" t="s">
        <v>32</v>
      </c>
      <c r="N25" s="32"/>
    </row>
    <row r="26" spans="1:14" x14ac:dyDescent="0.2">
      <c r="A26" s="42"/>
      <c r="B26" s="6"/>
      <c r="C26" s="6"/>
      <c r="D26" s="6"/>
      <c r="E26" s="8"/>
      <c r="F26" s="5"/>
      <c r="G26" s="5"/>
      <c r="H26" s="5"/>
      <c r="I26" s="38"/>
      <c r="J26" s="27" t="s">
        <v>21</v>
      </c>
      <c r="K26" s="6"/>
      <c r="L26" s="102">
        <f>L25/10</f>
        <v>516.23500000000001</v>
      </c>
      <c r="M26" s="103" t="s">
        <v>32</v>
      </c>
      <c r="N26" s="32"/>
    </row>
    <row r="27" spans="1:14" ht="13.5" thickBot="1" x14ac:dyDescent="0.25">
      <c r="A27" s="44"/>
      <c r="B27" s="24"/>
      <c r="C27" s="11"/>
      <c r="D27" s="11"/>
      <c r="E27" s="9"/>
      <c r="F27" s="10"/>
      <c r="G27" s="10"/>
      <c r="H27" s="10"/>
      <c r="I27" s="39"/>
      <c r="J27" s="10"/>
      <c r="K27" s="11"/>
      <c r="L27" s="28"/>
      <c r="M27" s="28"/>
      <c r="N27" s="33"/>
    </row>
    <row r="29" spans="1:14" x14ac:dyDescent="0.2">
      <c r="C29" s="1"/>
      <c r="D29" s="1"/>
      <c r="E29" s="1"/>
    </row>
    <row r="30" spans="1:14" x14ac:dyDescent="0.2">
      <c r="C30" s="1"/>
      <c r="D30" s="1"/>
      <c r="E30" s="1"/>
    </row>
    <row r="31" spans="1:14" x14ac:dyDescent="0.2">
      <c r="C31" s="1"/>
      <c r="D31" s="1"/>
      <c r="E31" s="1"/>
    </row>
  </sheetData>
  <mergeCells count="2">
    <mergeCell ref="B24:C24"/>
    <mergeCell ref="B2:E2"/>
  </mergeCells>
  <phoneticPr fontId="0" type="noConversion"/>
  <conditionalFormatting sqref="M10">
    <cfRule type="containsBlanks" dxfId="9" priority="36">
      <formula>LEN(TRIM(M10))=0</formula>
    </cfRule>
  </conditionalFormatting>
  <conditionalFormatting sqref="M12">
    <cfRule type="containsBlanks" dxfId="8" priority="33">
      <formula>LEN(TRIM(M12))=0</formula>
    </cfRule>
  </conditionalFormatting>
  <conditionalFormatting sqref="M13">
    <cfRule type="containsBlanks" dxfId="7" priority="31">
      <formula>LEN(TRIM(M13))=0</formula>
    </cfRule>
  </conditionalFormatting>
  <conditionalFormatting sqref="M14">
    <cfRule type="containsBlanks" dxfId="6" priority="29">
      <formula>LEN(TRIM(M14))=0</formula>
    </cfRule>
  </conditionalFormatting>
  <conditionalFormatting sqref="M17">
    <cfRule type="containsBlanks" dxfId="5" priority="23">
      <formula>LEN(TRIM(M17))=0</formula>
    </cfRule>
  </conditionalFormatting>
  <conditionalFormatting sqref="M18">
    <cfRule type="containsBlanks" dxfId="4" priority="21">
      <formula>LEN(TRIM(M18))=0</formula>
    </cfRule>
  </conditionalFormatting>
  <conditionalFormatting sqref="M19">
    <cfRule type="containsBlanks" dxfId="3" priority="19">
      <formula>LEN(TRIM(M19))=0</formula>
    </cfRule>
  </conditionalFormatting>
  <conditionalFormatting sqref="M20">
    <cfRule type="containsBlanks" dxfId="2" priority="17">
      <formula>LEN(TRIM(M20))=0</formula>
    </cfRule>
  </conditionalFormatting>
  <conditionalFormatting sqref="M21">
    <cfRule type="containsBlanks" dxfId="1" priority="3">
      <formula>LEN(TRIM(M21))=0</formula>
    </cfRule>
  </conditionalFormatting>
  <conditionalFormatting sqref="M22">
    <cfRule type="containsBlanks" dxfId="0" priority="1">
      <formula>LEN(TRIM(M22))=0</formula>
    </cfRule>
  </conditionalFormatting>
  <hyperlinks>
    <hyperlink ref="D10" r:id="rId1" tooltip="Component" display="'KEMET" xr:uid="{4029B993-42E3-4EA3-BD03-D7E2D9653F6E}"/>
    <hyperlink ref="D11" r:id="rId2" tooltip="Component" display="'Taiyo Yuden" xr:uid="{C93E4AAE-981A-4AAC-9BA6-EE8DA6730461}"/>
    <hyperlink ref="D12" r:id="rId3" tooltip="Component" display="'Murata" xr:uid="{96DB5BA3-C2BA-42F9-8461-30EE92661A6B}"/>
    <hyperlink ref="D13" r:id="rId4" tooltip="Component" display="'Vishay Semiconductors" xr:uid="{53E5DAAA-5793-4552-9462-55805BA122D3}"/>
    <hyperlink ref="D14" r:id="rId5" tooltip="Component" display="'Wurth Electronics" xr:uid="{7EAC9A1A-E4FA-4790-8604-BB12A00E3EEA}"/>
    <hyperlink ref="D15" r:id="rId6" tooltip="Component" display="'Molex" xr:uid="{AD2702D7-13A2-4F91-B9DE-CC136B85EF1E}"/>
    <hyperlink ref="D16" tooltip="Component" display="'" xr:uid="{B31AD291-F431-4B06-BEB2-763EA26D81EF}"/>
    <hyperlink ref="D17" r:id="rId7" tooltip="Component" display="'Yageo" xr:uid="{F50E28BC-7FC3-4E74-BAFB-6790E7F0FD16}"/>
    <hyperlink ref="D18" r:id="rId8" tooltip="Component" display="'Yageo" xr:uid="{E8EF397C-C277-4A74-8D9E-3C316D072343}"/>
    <hyperlink ref="D19" r:id="rId9" tooltip="Component" display="'Yageo" xr:uid="{5A26BBFD-66E9-419C-86E5-AF25CC6BFB95}"/>
    <hyperlink ref="D20" r:id="rId10" tooltip="Component" display="'Panasonic" xr:uid="{91208453-5745-44AF-8299-80AF300ED946}"/>
    <hyperlink ref="D21" r:id="rId11" tooltip="Component" display="'Texas Instruments" xr:uid="{4D1D495E-66EC-4D68-8426-29C7913A3CEE}"/>
    <hyperlink ref="D22" r:id="rId12" tooltip="Component" display="'Texas Instruments" xr:uid="{69706117-11C2-4079-A97D-1318FDFAFD27}"/>
    <hyperlink ref="E10" r:id="rId13" tooltip="Manufacturer" display="'C0805C104Z3VACTU" xr:uid="{C0C4EC72-EF82-46B4-BF91-B69162C5CA88}"/>
    <hyperlink ref="E11" r:id="rId14" tooltip="Manufacturer" display="'LMK212BJ106KG-T" xr:uid="{1766987A-FC91-474E-A065-F96F52E1A287}"/>
    <hyperlink ref="E12" r:id="rId15" tooltip="Manufacturer" display="'GRM21BR61E226ME44L" xr:uid="{1B57D5E0-4D53-4A0F-894A-404A31BEBD89}"/>
    <hyperlink ref="E13" r:id="rId16" tooltip="Manufacturer" display="'TEMD6010FX01" xr:uid="{C415B965-6B1B-476E-9AD6-895754F1B531}"/>
    <hyperlink ref="E14" r:id="rId17" tooltip="Manufacturer" display="'61300211121" xr:uid="{4CE88264-945B-4D4D-955E-5B10343E5110}"/>
    <hyperlink ref="E15" r:id="rId18" tooltip="Manufacturer" display="'0533980371+" xr:uid="{2D171817-9B6D-40F5-8DB9-013D952CB46C}"/>
    <hyperlink ref="E16" tooltip="Manufacturer" display="'" xr:uid="{630727E1-BFBA-468C-A054-88DD7A9DE721}"/>
    <hyperlink ref="E17" r:id="rId19" tooltip="Manufacturer" display="'RC0805JR-070RL" xr:uid="{2BA9BF1E-EEF2-4F36-BC19-B43CF6FEC362}"/>
    <hyperlink ref="E18" r:id="rId20" tooltip="Manufacturer" display="'RC0805FR-0710KL" xr:uid="{57EAF572-C448-4C72-9325-99DBF4DA1109}"/>
    <hyperlink ref="E19" r:id="rId21" tooltip="Manufacturer" display="'MFR50SFTE52-5R6" xr:uid="{F4960132-FA78-4009-B206-49C710291D10}"/>
    <hyperlink ref="E20" r:id="rId22" tooltip="Manufacturer" display="'ESE-18L11C" xr:uid="{87D77738-86E5-45D2-BF2D-31CAD0D793DD}"/>
    <hyperlink ref="E21" r:id="rId23" tooltip="Manufacturer" display="'TCA9539QPWRQ1" xr:uid="{345AD41A-C58E-4D21-8324-A626CEBBB466}"/>
    <hyperlink ref="E22" r:id="rId24" tooltip="Manufacturer" display="'TPS22965TDSGRQ1" xr:uid="{F15C655C-414B-44B9-9CC2-106CF7476A75}"/>
    <hyperlink ref="J10" r:id="rId25" tooltip="Supplier" display="'399-9158-1-ND" xr:uid="{74B1C142-020F-4767-9169-A6847C99EE06}"/>
    <hyperlink ref="J11" r:id="rId26" tooltip="Supplier" display="'587-1300-1-ND" xr:uid="{607D26FA-99AF-47C5-B0B5-9C50CB12B97E}"/>
    <hyperlink ref="J12" r:id="rId27" tooltip="Supplier" display="'490-10749-1-ND" xr:uid="{ED6E31BB-8572-410B-9D57-3BF44D7FAA5B}"/>
    <hyperlink ref="J13" r:id="rId28" tooltip="Supplier" display="'751-1051-1-ND" xr:uid="{37DBC429-DA42-4941-9C46-0811627A5807}"/>
    <hyperlink ref="J14" r:id="rId29" tooltip="Supplier" display="'732-5315-ND" xr:uid="{22D39C48-9E67-441E-8534-A1261EE12C29}"/>
    <hyperlink ref="J15" r:id="rId30" tooltip="Supplier" display="'WM7607CT-ND" xr:uid="{00C9F5C9-42C1-4DC0-8F44-9F8DB91CC058}"/>
    <hyperlink ref="J17" r:id="rId31" tooltip="Supplier" display="'311-0.0ARDKR-ND" xr:uid="{E8EFD41A-96A0-4D58-831A-CF784E5F1CAC}"/>
    <hyperlink ref="J18" r:id="rId32" tooltip="Supplier" display="'311-10.0KCRCT-ND" xr:uid="{3FFF5FFF-FCF2-4A79-B108-D8DFBF74336D}"/>
    <hyperlink ref="J19" r:id="rId33" tooltip="Supplier" display="'603-MFR50SFTE52-5R6" xr:uid="{42F25E44-3968-4B3C-BD6B-5B6E246DC969}"/>
    <hyperlink ref="J20" r:id="rId34" tooltip="Supplier" display="'P14172SCT-ND" xr:uid="{6F92F69E-C719-499B-864D-E180B2666445}"/>
    <hyperlink ref="J21" r:id="rId35" tooltip="Supplier" display="'296-44183-6-ND" xr:uid="{66F307A1-ED2A-491F-8AF0-2B14B1C67548}"/>
    <hyperlink ref="J22" r:id="rId36" tooltip="Supplier" display="'296-38290-1-ND" xr:uid="{45C1316C-42BA-4F0E-B252-193F44EFF2CA}"/>
    <hyperlink ref="J16" tooltip="Manufacturer" display="'" xr:uid="{EC9C3740-B37D-4504-B79B-FC2DD8DF223F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7"/>
  <headerFooter alignWithMargins="0">
    <oddHeader>&amp;LCreated by FEDEVEL&amp;CMotherboard, Processor and Microcontroller Board Design&amp;Rhttp://www.fedevel.com</oddHeader>
    <oddFooter>&amp;C&amp;D&amp;R&amp;P/&amp;N</oddFooter>
  </headerFooter>
  <ignoredErrors>
    <ignoredError sqref="E14:E15 H25" numberStoredAsText="1"/>
  </ignoredError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23" t="s">
        <v>0</v>
      </c>
      <c r="B1" s="60" t="s">
        <v>83</v>
      </c>
    </row>
    <row r="2" spans="1:2" x14ac:dyDescent="0.2">
      <c r="A2" s="22" t="s">
        <v>1</v>
      </c>
      <c r="B2" s="61" t="s">
        <v>26</v>
      </c>
    </row>
    <row r="3" spans="1:2" x14ac:dyDescent="0.2">
      <c r="A3" s="23" t="s">
        <v>2</v>
      </c>
      <c r="B3" s="62" t="s">
        <v>27</v>
      </c>
    </row>
    <row r="4" spans="1:2" x14ac:dyDescent="0.2">
      <c r="A4" s="22" t="s">
        <v>3</v>
      </c>
      <c r="B4" s="61" t="s">
        <v>26</v>
      </c>
    </row>
    <row r="5" spans="1:2" x14ac:dyDescent="0.2">
      <c r="A5" s="23" t="s">
        <v>4</v>
      </c>
      <c r="B5" s="62" t="s">
        <v>83</v>
      </c>
    </row>
    <row r="6" spans="1:2" x14ac:dyDescent="0.2">
      <c r="A6" s="22" t="s">
        <v>5</v>
      </c>
      <c r="B6" s="61" t="s">
        <v>30</v>
      </c>
    </row>
    <row r="7" spans="1:2" x14ac:dyDescent="0.2">
      <c r="A7" s="23" t="s">
        <v>6</v>
      </c>
      <c r="B7" s="62" t="s">
        <v>84</v>
      </c>
    </row>
    <row r="8" spans="1:2" x14ac:dyDescent="0.2">
      <c r="A8" s="22" t="s">
        <v>7</v>
      </c>
      <c r="B8" s="61" t="s">
        <v>29</v>
      </c>
    </row>
    <row r="9" spans="1:2" x14ac:dyDescent="0.2">
      <c r="A9" s="23" t="s">
        <v>8</v>
      </c>
      <c r="B9" s="62" t="s">
        <v>28</v>
      </c>
    </row>
    <row r="10" spans="1:2" x14ac:dyDescent="0.2">
      <c r="A10" s="22" t="s">
        <v>9</v>
      </c>
      <c r="B10" s="61" t="s">
        <v>85</v>
      </c>
    </row>
    <row r="11" spans="1:2" x14ac:dyDescent="0.2">
      <c r="A11" s="23" t="s">
        <v>10</v>
      </c>
      <c r="B11" s="62" t="s">
        <v>86</v>
      </c>
    </row>
    <row r="12" spans="1:2" x14ac:dyDescent="0.2">
      <c r="A12" s="22" t="s">
        <v>11</v>
      </c>
      <c r="B12" s="61" t="s">
        <v>87</v>
      </c>
    </row>
    <row r="13" spans="1:2" x14ac:dyDescent="0.2">
      <c r="A13" s="23" t="s">
        <v>12</v>
      </c>
      <c r="B13" s="62" t="s">
        <v>88</v>
      </c>
    </row>
    <row r="14" spans="1:2" x14ac:dyDescent="0.2">
      <c r="A14" s="22" t="s">
        <v>13</v>
      </c>
      <c r="B14" s="61" t="s">
        <v>89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2012-02-04T13:58:31Z</cp:lastPrinted>
  <dcterms:created xsi:type="dcterms:W3CDTF">2002-11-05T15:28:02Z</dcterms:created>
  <dcterms:modified xsi:type="dcterms:W3CDTF">2019-03-21T18:21:16Z</dcterms:modified>
</cp:coreProperties>
</file>