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D:\Task\"/>
    </mc:Choice>
  </mc:AlternateContent>
  <xr:revisionPtr revIDLastSave="0" documentId="8_{23123AFE-2884-43D7-AB4D-934FAC7D4FED}" xr6:coauthVersionLast="47" xr6:coauthVersionMax="47" xr10:uidLastSave="{00000000-0000-0000-0000-000000000000}"/>
  <bookViews>
    <workbookView xWindow="-108" yWindow="-108" windowWidth="23256" windowHeight="13896" xr2:uid="{DF0B3D1C-9B5F-4336-9203-748AB5BDE353}"/>
  </bookViews>
  <sheets>
    <sheet name="Main DataSet" sheetId="1" r:id="rId1"/>
    <sheet name="KPI Analysis" sheetId="3" r:id="rId2"/>
    <sheet name="Analysis" sheetId="10" r:id="rId3"/>
    <sheet name="Dashboard" sheetId="14" r:id="rId4"/>
  </sheets>
  <definedNames>
    <definedName name="_xlnm._FilterDatabase" localSheetId="0" hidden="1">'Main DataSet'!$A$1:$M$51</definedName>
    <definedName name="Slicer_MOOD">#N/A</definedName>
    <definedName name="Slicer_WORKOUT_TYPE">#N/A</definedName>
    <definedName name="Slicer_Years__DAT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1" i="1" l="1"/>
  <c r="L51" i="1"/>
  <c r="K51" i="1"/>
  <c r="J51" i="1"/>
  <c r="I51" i="1"/>
  <c r="H51" i="1"/>
  <c r="F51" i="1"/>
  <c r="E51" i="1"/>
  <c r="D51" i="1"/>
  <c r="M50" i="1"/>
  <c r="L50" i="1"/>
  <c r="K50" i="1"/>
  <c r="J50" i="1"/>
  <c r="I50" i="1"/>
  <c r="H50" i="1"/>
  <c r="F50" i="1"/>
  <c r="E50" i="1"/>
  <c r="D50" i="1"/>
  <c r="M49" i="1"/>
  <c r="L49" i="1"/>
  <c r="K49" i="1"/>
  <c r="J49" i="1"/>
  <c r="I49" i="1"/>
  <c r="H49" i="1"/>
  <c r="F49" i="1"/>
  <c r="E49" i="1"/>
  <c r="D49" i="1"/>
  <c r="M48" i="1"/>
  <c r="L48" i="1"/>
  <c r="K48" i="1"/>
  <c r="J48" i="1"/>
  <c r="I48" i="1"/>
  <c r="H48" i="1"/>
  <c r="F48" i="1"/>
  <c r="E48" i="1"/>
  <c r="D48" i="1"/>
  <c r="M47" i="1"/>
  <c r="L47" i="1"/>
  <c r="K47" i="1"/>
  <c r="J47" i="1"/>
  <c r="I47" i="1"/>
  <c r="H47" i="1"/>
  <c r="F47" i="1"/>
  <c r="E47" i="1"/>
  <c r="D47" i="1"/>
  <c r="M46" i="1"/>
  <c r="L46" i="1"/>
  <c r="K46" i="1"/>
  <c r="J46" i="1"/>
  <c r="I46" i="1"/>
  <c r="H46" i="1"/>
  <c r="F46" i="1"/>
  <c r="E46" i="1"/>
  <c r="D46" i="1"/>
  <c r="M45" i="1"/>
  <c r="L45" i="1"/>
  <c r="K45" i="1"/>
  <c r="J45" i="1"/>
  <c r="I45" i="1"/>
  <c r="H45" i="1"/>
  <c r="F45" i="1"/>
  <c r="E45" i="1"/>
  <c r="D45" i="1"/>
  <c r="M44" i="1"/>
  <c r="L44" i="1"/>
  <c r="K44" i="1"/>
  <c r="J44" i="1"/>
  <c r="I44" i="1"/>
  <c r="H44" i="1"/>
  <c r="F44" i="1"/>
  <c r="E44" i="1"/>
  <c r="D44" i="1"/>
  <c r="M43" i="1"/>
  <c r="L43" i="1"/>
  <c r="K43" i="1"/>
  <c r="J43" i="1"/>
  <c r="I43" i="1"/>
  <c r="H43" i="1"/>
  <c r="F43" i="1"/>
  <c r="E43" i="1"/>
  <c r="D43" i="1"/>
  <c r="M42" i="1"/>
  <c r="L42" i="1"/>
  <c r="K42" i="1"/>
  <c r="J42" i="1"/>
  <c r="I42" i="1"/>
  <c r="H42" i="1"/>
  <c r="F42" i="1"/>
  <c r="E42" i="1"/>
  <c r="D42" i="1"/>
  <c r="M41" i="1"/>
  <c r="L41" i="1"/>
  <c r="K41" i="1"/>
  <c r="J41" i="1"/>
  <c r="I41" i="1"/>
  <c r="H41" i="1"/>
  <c r="F41" i="1"/>
  <c r="E41" i="1"/>
  <c r="D41" i="1"/>
  <c r="M40" i="1"/>
  <c r="L40" i="1"/>
  <c r="K40" i="1"/>
  <c r="J40" i="1"/>
  <c r="I40" i="1"/>
  <c r="H40" i="1"/>
  <c r="F40" i="1"/>
  <c r="E40" i="1"/>
  <c r="D40" i="1"/>
  <c r="M39" i="1"/>
  <c r="L39" i="1"/>
  <c r="K39" i="1"/>
  <c r="J39" i="1"/>
  <c r="I39" i="1"/>
  <c r="H39" i="1"/>
  <c r="F39" i="1"/>
  <c r="E39" i="1"/>
  <c r="D39" i="1"/>
  <c r="M38" i="1"/>
  <c r="L38" i="1"/>
  <c r="K38" i="1"/>
  <c r="J38" i="1"/>
  <c r="I38" i="1"/>
  <c r="H38" i="1"/>
  <c r="F38" i="1"/>
  <c r="E38" i="1"/>
  <c r="D38" i="1"/>
  <c r="M37" i="1"/>
  <c r="L37" i="1"/>
  <c r="K37" i="1"/>
  <c r="J37" i="1"/>
  <c r="I37" i="1"/>
  <c r="H37" i="1"/>
  <c r="F37" i="1"/>
  <c r="E37" i="1"/>
  <c r="D37" i="1"/>
  <c r="M36" i="1"/>
  <c r="L36" i="1"/>
  <c r="K36" i="1"/>
  <c r="J36" i="1"/>
  <c r="I36" i="1"/>
  <c r="H36" i="1"/>
  <c r="F36" i="1"/>
  <c r="E36" i="1"/>
  <c r="D36" i="1"/>
  <c r="M35" i="1"/>
  <c r="L35" i="1"/>
  <c r="K35" i="1"/>
  <c r="J35" i="1"/>
  <c r="I35" i="1"/>
  <c r="H35" i="1"/>
  <c r="F35" i="1"/>
  <c r="E35" i="1"/>
  <c r="D35" i="1"/>
  <c r="M34" i="1"/>
  <c r="L34" i="1"/>
  <c r="K34" i="1"/>
  <c r="J34" i="1"/>
  <c r="I34" i="1"/>
  <c r="H34" i="1"/>
  <c r="F34" i="1"/>
  <c r="E34" i="1"/>
  <c r="D34" i="1"/>
  <c r="M33" i="1"/>
  <c r="L33" i="1"/>
  <c r="K33" i="1"/>
  <c r="J33" i="1"/>
  <c r="I33" i="1"/>
  <c r="H33" i="1"/>
  <c r="F33" i="1"/>
  <c r="E33" i="1"/>
  <c r="D33" i="1"/>
  <c r="M32" i="1"/>
  <c r="L32" i="1"/>
  <c r="K32" i="1"/>
  <c r="J32" i="1"/>
  <c r="I32" i="1"/>
  <c r="H32" i="1"/>
  <c r="F32" i="1"/>
  <c r="E32" i="1"/>
  <c r="D32" i="1"/>
  <c r="M31" i="1"/>
  <c r="L31" i="1"/>
  <c r="K31" i="1"/>
  <c r="J31" i="1"/>
  <c r="I31" i="1"/>
  <c r="H31" i="1"/>
  <c r="F31" i="1"/>
  <c r="E31" i="1"/>
  <c r="D31" i="1"/>
  <c r="M30" i="1"/>
  <c r="L30" i="1"/>
  <c r="K30" i="1"/>
  <c r="J30" i="1"/>
  <c r="I30" i="1"/>
  <c r="H30" i="1"/>
  <c r="F30" i="1"/>
  <c r="E30" i="1"/>
  <c r="D30" i="1"/>
  <c r="M29" i="1"/>
  <c r="L29" i="1"/>
  <c r="K29" i="1"/>
  <c r="J29" i="1"/>
  <c r="I29" i="1"/>
  <c r="H29" i="1"/>
  <c r="F29" i="1"/>
  <c r="E29" i="1"/>
  <c r="D29" i="1"/>
  <c r="M28" i="1"/>
  <c r="L28" i="1"/>
  <c r="K28" i="1"/>
  <c r="J28" i="1"/>
  <c r="I28" i="1"/>
  <c r="H28" i="1"/>
  <c r="F28" i="1"/>
  <c r="E28" i="1"/>
  <c r="D28" i="1"/>
  <c r="M27" i="1"/>
  <c r="L27" i="1"/>
  <c r="K27" i="1"/>
  <c r="J27" i="1"/>
  <c r="I27" i="1"/>
  <c r="H27" i="1"/>
  <c r="F27" i="1"/>
  <c r="E27" i="1"/>
  <c r="D27" i="1"/>
  <c r="M26" i="1"/>
  <c r="L26" i="1"/>
  <c r="K26" i="1"/>
  <c r="J26" i="1"/>
  <c r="I26" i="1"/>
  <c r="H26" i="1"/>
  <c r="F26" i="1"/>
  <c r="E26" i="1"/>
  <c r="D26" i="1"/>
  <c r="M25" i="1"/>
  <c r="L25" i="1"/>
  <c r="K25" i="1"/>
  <c r="J25" i="1"/>
  <c r="I25" i="1"/>
  <c r="H25" i="1"/>
  <c r="F25" i="1"/>
  <c r="E25" i="1"/>
  <c r="D25" i="1"/>
  <c r="M24" i="1"/>
  <c r="L24" i="1"/>
  <c r="K24" i="1"/>
  <c r="J24" i="1"/>
  <c r="I24" i="1"/>
  <c r="H24" i="1"/>
  <c r="F24" i="1"/>
  <c r="E24" i="1"/>
  <c r="D24" i="1"/>
  <c r="M23" i="1"/>
  <c r="L23" i="1"/>
  <c r="K23" i="1"/>
  <c r="J23" i="1"/>
  <c r="I23" i="1"/>
  <c r="H23" i="1"/>
  <c r="F23" i="1"/>
  <c r="E23" i="1"/>
  <c r="D23" i="1"/>
  <c r="M22" i="1"/>
  <c r="L22" i="1"/>
  <c r="K22" i="1"/>
  <c r="J22" i="1"/>
  <c r="I22" i="1"/>
  <c r="H22" i="1"/>
  <c r="F22" i="1"/>
  <c r="E22" i="1"/>
  <c r="D22" i="1"/>
  <c r="M21" i="1"/>
  <c r="L21" i="1"/>
  <c r="K21" i="1"/>
  <c r="J21" i="1"/>
  <c r="I21" i="1"/>
  <c r="H21" i="1"/>
  <c r="F21" i="1"/>
  <c r="E21" i="1"/>
  <c r="D21" i="1"/>
  <c r="M20" i="1"/>
  <c r="L20" i="1"/>
  <c r="K20" i="1"/>
  <c r="J20" i="1"/>
  <c r="I20" i="1"/>
  <c r="H20" i="1"/>
  <c r="F20" i="1"/>
  <c r="E20" i="1"/>
  <c r="D20" i="1"/>
  <c r="M19" i="1"/>
  <c r="L19" i="1"/>
  <c r="K19" i="1"/>
  <c r="J19" i="1"/>
  <c r="I19" i="1"/>
  <c r="H19" i="1"/>
  <c r="F19" i="1"/>
  <c r="E19" i="1"/>
  <c r="D19" i="1"/>
  <c r="M18" i="1"/>
  <c r="L18" i="1"/>
  <c r="K18" i="1"/>
  <c r="J18" i="1"/>
  <c r="I18" i="1"/>
  <c r="H18" i="1"/>
  <c r="F18" i="1"/>
  <c r="E18" i="1"/>
  <c r="D18" i="1"/>
  <c r="M17" i="1"/>
  <c r="L17" i="1"/>
  <c r="K17" i="1"/>
  <c r="J17" i="1"/>
  <c r="I17" i="1"/>
  <c r="H17" i="1"/>
  <c r="F17" i="1"/>
  <c r="E17" i="1"/>
  <c r="D17" i="1"/>
  <c r="M16" i="1"/>
  <c r="L16" i="1"/>
  <c r="K16" i="1"/>
  <c r="J16" i="1"/>
  <c r="I16" i="1"/>
  <c r="H16" i="1"/>
  <c r="F16" i="1"/>
  <c r="E16" i="1"/>
  <c r="D16" i="1"/>
  <c r="M15" i="1"/>
  <c r="L15" i="1"/>
  <c r="K15" i="1"/>
  <c r="J15" i="1"/>
  <c r="I15" i="1"/>
  <c r="H15" i="1"/>
  <c r="F15" i="1"/>
  <c r="E15" i="1"/>
  <c r="D15" i="1"/>
  <c r="M14" i="1"/>
  <c r="L14" i="1"/>
  <c r="K14" i="1"/>
  <c r="J14" i="1"/>
  <c r="I14" i="1"/>
  <c r="H14" i="1"/>
  <c r="F14" i="1"/>
  <c r="E14" i="1"/>
  <c r="D14" i="1"/>
  <c r="M13" i="1"/>
  <c r="L13" i="1"/>
  <c r="K13" i="1"/>
  <c r="J13" i="1"/>
  <c r="I13" i="1"/>
  <c r="H13" i="1"/>
  <c r="F13" i="1"/>
  <c r="E13" i="1"/>
  <c r="D13" i="1"/>
  <c r="M12" i="1"/>
  <c r="L12" i="1"/>
  <c r="K12" i="1"/>
  <c r="J12" i="1"/>
  <c r="I12" i="1"/>
  <c r="H12" i="1"/>
  <c r="F12" i="1"/>
  <c r="E12" i="1"/>
  <c r="D12" i="1"/>
  <c r="M11" i="1"/>
  <c r="L11" i="1"/>
  <c r="K11" i="1"/>
  <c r="J11" i="1"/>
  <c r="I11" i="1"/>
  <c r="H11" i="1"/>
  <c r="F11" i="1"/>
  <c r="E11" i="1"/>
  <c r="D11" i="1"/>
  <c r="M10" i="1"/>
  <c r="L10" i="1"/>
  <c r="K10" i="1"/>
  <c r="J10" i="1"/>
  <c r="I10" i="1"/>
  <c r="H10" i="1"/>
  <c r="F10" i="1"/>
  <c r="E10" i="1"/>
  <c r="D10" i="1"/>
  <c r="M9" i="1"/>
  <c r="L9" i="1"/>
  <c r="K9" i="1"/>
  <c r="J9" i="1"/>
  <c r="I9" i="1"/>
  <c r="H9" i="1"/>
  <c r="F9" i="1"/>
  <c r="E9" i="1"/>
  <c r="D9" i="1"/>
  <c r="M8" i="1"/>
  <c r="L8" i="1"/>
  <c r="K8" i="1"/>
  <c r="J8" i="1"/>
  <c r="I8" i="1"/>
  <c r="H8" i="1"/>
  <c r="F8" i="1"/>
  <c r="E8" i="1"/>
  <c r="D8" i="1"/>
  <c r="M7" i="1"/>
  <c r="L7" i="1"/>
  <c r="K7" i="1"/>
  <c r="J7" i="1"/>
  <c r="I7" i="1"/>
  <c r="H7" i="1"/>
  <c r="F7" i="1"/>
  <c r="E7" i="1"/>
  <c r="D7" i="1"/>
  <c r="M6" i="1"/>
  <c r="L6" i="1"/>
  <c r="K6" i="1"/>
  <c r="J6" i="1"/>
  <c r="I6" i="1"/>
  <c r="H6" i="1"/>
  <c r="F6" i="1"/>
  <c r="E6" i="1"/>
  <c r="D6" i="1"/>
  <c r="M5" i="1"/>
  <c r="L5" i="1"/>
  <c r="K5" i="1"/>
  <c r="J5" i="1"/>
  <c r="I5" i="1"/>
  <c r="H5" i="1"/>
  <c r="F5" i="1"/>
  <c r="E5" i="1"/>
  <c r="D5" i="1"/>
  <c r="M4" i="1"/>
  <c r="L4" i="1"/>
  <c r="K4" i="1"/>
  <c r="J4" i="1"/>
  <c r="I4" i="1"/>
  <c r="H4" i="1"/>
  <c r="F4" i="1"/>
  <c r="E4" i="1"/>
  <c r="D4" i="1"/>
  <c r="M3" i="1"/>
  <c r="L3" i="1"/>
  <c r="K3" i="1"/>
  <c r="J3" i="1"/>
  <c r="I3" i="1"/>
  <c r="H3" i="1"/>
  <c r="F3" i="1"/>
  <c r="E3" i="1"/>
  <c r="D3" i="1"/>
  <c r="M2" i="1"/>
  <c r="L2" i="1"/>
  <c r="K2" i="1"/>
  <c r="J2" i="1"/>
  <c r="I2" i="1"/>
  <c r="H2" i="1"/>
  <c r="F2" i="1"/>
  <c r="E2" i="1"/>
  <c r="D2" i="1"/>
</calcChain>
</file>

<file path=xl/sharedStrings.xml><?xml version="1.0" encoding="utf-8"?>
<sst xmlns="http://schemas.openxmlformats.org/spreadsheetml/2006/main" count="108" uniqueCount="58">
  <si>
    <t>DATE</t>
  </si>
  <si>
    <t>STEPS</t>
  </si>
  <si>
    <t>DISTANCE_KM</t>
  </si>
  <si>
    <t>CALORIES_BURNED</t>
  </si>
  <si>
    <t>ACTIVE_MINUTES</t>
  </si>
  <si>
    <t>WATER_INTAKE_LITERS</t>
  </si>
  <si>
    <t>SLEEP_DURATION_HOURS</t>
  </si>
  <si>
    <t>WORKOUT_TYPE</t>
  </si>
  <si>
    <t>MOOD</t>
  </si>
  <si>
    <t>Walking</t>
  </si>
  <si>
    <t>Energetic</t>
  </si>
  <si>
    <t>Happy</t>
  </si>
  <si>
    <t>Sad</t>
  </si>
  <si>
    <t>Tired</t>
  </si>
  <si>
    <t>HEART_RATE</t>
  </si>
  <si>
    <t>KM_PER_STEP</t>
  </si>
  <si>
    <t>CALORIES_PER_MINUTE</t>
  </si>
  <si>
    <t>WATER_PER_HOUR_SLEEP</t>
  </si>
  <si>
    <t>Row Labels</t>
  </si>
  <si>
    <t>Cycling/Light Cardio</t>
  </si>
  <si>
    <t>Inactive or Not Tracked</t>
  </si>
  <si>
    <t>Grand Total</t>
  </si>
  <si>
    <t>Sum of CALORIES_BURNED</t>
  </si>
  <si>
    <t>Average of CALORIES_BURNED</t>
  </si>
  <si>
    <t>Sum of HEART_RATE</t>
  </si>
  <si>
    <t>Average of HEART_RATE</t>
  </si>
  <si>
    <t>2024</t>
  </si>
  <si>
    <t>2025</t>
  </si>
  <si>
    <t>Sum of STEPS</t>
  </si>
  <si>
    <t>Average of STEPS</t>
  </si>
  <si>
    <t>Average of ACTIVE_MINUTES</t>
  </si>
  <si>
    <t>Average of SLEEP_DURATION_HOURS</t>
  </si>
  <si>
    <t>Sum of WATER_INTAKE_LITERS</t>
  </si>
  <si>
    <t>KPI #1: Average Steps per Day</t>
  </si>
  <si>
    <t>Sum of DISTANCE_KM</t>
  </si>
  <si>
    <t>KPI #2: Total Distance Covered</t>
  </si>
  <si>
    <t>KPI#3: Average Calories Burned</t>
  </si>
  <si>
    <t>KPI#4:Average Active Minutes</t>
  </si>
  <si>
    <t>KPI#5: Total Water Intake</t>
  </si>
  <si>
    <t>KPI#6:Average Sleep Duration</t>
  </si>
  <si>
    <t>KPI#7:Average Heart Rate</t>
  </si>
  <si>
    <t>KPI#8: Workout Type-wise Average calories</t>
  </si>
  <si>
    <t>KPI#9: Mood-wise Average Sleep</t>
  </si>
  <si>
    <t>KPI Analysis</t>
  </si>
  <si>
    <t>Yearly Steps Counts</t>
  </si>
  <si>
    <t>Max of CALORIES_BURNED</t>
  </si>
  <si>
    <t>Steps to Calories Burned Summary</t>
  </si>
  <si>
    <t>Workout-wise Average Heart Rate</t>
  </si>
  <si>
    <t>Calories Burned by Mood</t>
  </si>
  <si>
    <t>Mood-wise Average Sleep Duration</t>
  </si>
  <si>
    <t>Count of MOOD</t>
  </si>
  <si>
    <t>Column Labels</t>
  </si>
  <si>
    <t>Year &amp; Mood -wise Averge Heart Rate</t>
  </si>
  <si>
    <t>Average of WATER_INTAKE_LITERS</t>
  </si>
  <si>
    <t>Annual  Average Water Consumption</t>
  </si>
  <si>
    <t>Top Calories- Burning Workout</t>
  </si>
  <si>
    <t>Count of Mood per Sleep Duration</t>
  </si>
  <si>
    <t>Heart Rate Accumulation per Active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</si>
</sst>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Aptos Narrow"/>
      <family val="2"/>
      <scheme val="minor"/>
    </font>
    <font>
      <b/>
      <sz val="11"/>
      <color theme="1"/>
      <name val="Aptos Narrow"/>
      <family val="2"/>
      <scheme val="minor"/>
    </font>
    <font>
      <b/>
      <sz val="20"/>
      <color theme="1"/>
      <name val="Arial Black"/>
      <family val="2"/>
    </font>
    <font>
      <sz val="11"/>
      <color rgb="FFFF0000"/>
      <name val="Aptos Narrow"/>
      <family val="2"/>
      <scheme val="minor"/>
    </font>
  </fonts>
  <fills count="5">
    <fill>
      <patternFill patternType="none"/>
    </fill>
    <fill>
      <patternFill patternType="gray125"/>
    </fill>
    <fill>
      <patternFill patternType="solid">
        <fgColor theme="3" tint="0.89999084444715716"/>
        <bgColor indexed="64"/>
      </patternFill>
    </fill>
    <fill>
      <patternFill patternType="solid">
        <fgColor theme="8" tint="0.79998168889431442"/>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9">
    <xf numFmtId="0" fontId="0" fillId="0" borderId="0" xfId="0"/>
    <xf numFmtId="14" fontId="0" fillId="0" borderId="0" xfId="0" applyNumberFormat="1"/>
    <xf numFmtId="16" fontId="0" fillId="0" borderId="0" xfId="0" applyNumberFormat="1"/>
    <xf numFmtId="1" fontId="0" fillId="0" borderId="0" xfId="0" applyNumberFormat="1"/>
    <xf numFmtId="2" fontId="0" fillId="0" borderId="0" xfId="0" applyNumberFormat="1"/>
    <xf numFmtId="2" fontId="0" fillId="0" borderId="1" xfId="0" applyNumberFormat="1" applyBorder="1"/>
    <xf numFmtId="0" fontId="0" fillId="0" borderId="1" xfId="0" applyBorder="1" applyAlignment="1">
      <alignment horizontal="left"/>
    </xf>
    <xf numFmtId="0" fontId="0" fillId="0" borderId="0" xfId="0" applyAlignment="1">
      <alignment horizontal="center"/>
    </xf>
    <xf numFmtId="14" fontId="0" fillId="0" borderId="0" xfId="0" applyNumberFormat="1" applyAlignment="1">
      <alignment horizontal="center"/>
    </xf>
    <xf numFmtId="2" fontId="0" fillId="0" borderId="0" xfId="0" applyNumberFormat="1" applyAlignment="1">
      <alignment horizontal="center"/>
    </xf>
    <xf numFmtId="164" fontId="0" fillId="0" borderId="0" xfId="0" applyNumberFormat="1"/>
    <xf numFmtId="0" fontId="1"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9" xfId="0" pivotButton="1" applyBorder="1"/>
    <xf numFmtId="0" fontId="0" fillId="0" borderId="6" xfId="0" applyBorder="1"/>
    <xf numFmtId="0" fontId="0" fillId="0" borderId="2" xfId="0" applyBorder="1" applyAlignment="1">
      <alignment horizontal="left"/>
    </xf>
    <xf numFmtId="0" fontId="0" fillId="0" borderId="10" xfId="0" applyBorder="1" applyAlignment="1">
      <alignment horizontal="left"/>
    </xf>
    <xf numFmtId="2" fontId="0" fillId="0" borderId="7" xfId="0" applyNumberFormat="1" applyBorder="1"/>
    <xf numFmtId="2" fontId="0" fillId="0" borderId="8" xfId="0" applyNumberFormat="1" applyBorder="1"/>
    <xf numFmtId="0" fontId="0" fillId="0" borderId="7" xfId="0" applyBorder="1" applyAlignment="1">
      <alignment horizontal="left"/>
    </xf>
    <xf numFmtId="1" fontId="0" fillId="0" borderId="3" xfId="0" applyNumberFormat="1" applyBorder="1"/>
    <xf numFmtId="1" fontId="0" fillId="0" borderId="5" xfId="0" applyNumberFormat="1" applyBorder="1"/>
    <xf numFmtId="1" fontId="0" fillId="0" borderId="8" xfId="0" applyNumberFormat="1" applyBorder="1"/>
    <xf numFmtId="0" fontId="0" fillId="0" borderId="3" xfId="0" applyBorder="1"/>
    <xf numFmtId="0" fontId="0" fillId="0" borderId="5" xfId="0" applyBorder="1"/>
    <xf numFmtId="0" fontId="1" fillId="3" borderId="0" xfId="0" applyFont="1" applyFill="1"/>
    <xf numFmtId="0" fontId="0" fillId="0" borderId="7" xfId="0" applyBorder="1"/>
    <xf numFmtId="0" fontId="0" fillId="0" borderId="8" xfId="0" applyBorder="1"/>
    <xf numFmtId="0" fontId="2" fillId="0" borderId="4" xfId="0" applyFont="1" applyBorder="1"/>
    <xf numFmtId="14" fontId="1" fillId="2" borderId="5" xfId="0" applyNumberFormat="1" applyFont="1" applyFill="1" applyBorder="1" applyAlignment="1">
      <alignment horizontal="center" vertical="center"/>
    </xf>
    <xf numFmtId="0" fontId="1" fillId="2" borderId="8" xfId="0" applyFont="1" applyFill="1" applyBorder="1" applyAlignment="1">
      <alignment horizontal="center" vertical="center"/>
    </xf>
    <xf numFmtId="0" fontId="1" fillId="2" borderId="10" xfId="0" applyFont="1" applyFill="1" applyBorder="1" applyAlignment="1">
      <alignment horizontal="center" vertical="center"/>
    </xf>
    <xf numFmtId="14" fontId="0" fillId="0" borderId="11" xfId="0" applyNumberFormat="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164" fontId="0" fillId="0" borderId="1" xfId="0" applyNumberFormat="1" applyBorder="1"/>
    <xf numFmtId="1" fontId="0" fillId="0" borderId="12" xfId="0" applyNumberFormat="1" applyBorder="1"/>
    <xf numFmtId="14" fontId="0" fillId="0" borderId="6" xfId="0" applyNumberFormat="1" applyBorder="1" applyAlignment="1">
      <alignment horizontal="center"/>
    </xf>
    <xf numFmtId="0" fontId="0" fillId="0" borderId="7" xfId="0" applyBorder="1" applyAlignment="1">
      <alignment horizontal="center"/>
    </xf>
    <xf numFmtId="1" fontId="0" fillId="0" borderId="7" xfId="0" applyNumberFormat="1" applyBorder="1" applyAlignment="1">
      <alignment horizontal="center"/>
    </xf>
    <xf numFmtId="2" fontId="0" fillId="0" borderId="7" xfId="0" applyNumberFormat="1" applyBorder="1" applyAlignment="1">
      <alignment horizontal="center"/>
    </xf>
    <xf numFmtId="164" fontId="0" fillId="0" borderId="7" xfId="0" applyNumberFormat="1" applyBorder="1"/>
    <xf numFmtId="1" fontId="0" fillId="0" borderId="9" xfId="0" applyNumberFormat="1" applyBorder="1"/>
    <xf numFmtId="0" fontId="1" fillId="3" borderId="1" xfId="0" applyFont="1" applyFill="1" applyBorder="1"/>
    <xf numFmtId="2" fontId="0" fillId="0" borderId="0" xfId="0" applyNumberFormat="1" applyAlignment="1">
      <alignment horizontal="left"/>
    </xf>
    <xf numFmtId="2" fontId="0" fillId="0" borderId="3" xfId="0" applyNumberFormat="1" applyBorder="1"/>
    <xf numFmtId="2" fontId="0" fillId="0" borderId="5" xfId="0" applyNumberFormat="1" applyBorder="1"/>
    <xf numFmtId="0" fontId="0" fillId="4" borderId="0" xfId="0" applyFill="1"/>
    <xf numFmtId="0" fontId="0" fillId="0" borderId="0" xfId="0" applyNumberFormat="1"/>
    <xf numFmtId="0" fontId="3" fillId="0" borderId="13" xfId="0" applyFont="1" applyFill="1" applyBorder="1"/>
    <xf numFmtId="0" fontId="3" fillId="0" borderId="14" xfId="0" applyFont="1" applyFill="1" applyBorder="1"/>
    <xf numFmtId="0" fontId="3" fillId="0" borderId="15" xfId="0" applyFont="1" applyFill="1" applyBorder="1"/>
    <xf numFmtId="0" fontId="3" fillId="0" borderId="0" xfId="0" applyFont="1" applyFill="1" applyBorder="1"/>
    <xf numFmtId="0" fontId="3" fillId="0" borderId="16" xfId="0" applyFont="1" applyFill="1" applyBorder="1"/>
    <xf numFmtId="0" fontId="3" fillId="0" borderId="17" xfId="0" applyFont="1" applyFill="1" applyBorder="1"/>
    <xf numFmtId="0" fontId="3" fillId="0" borderId="18" xfId="0" applyFont="1" applyFill="1" applyBorder="1"/>
    <xf numFmtId="0" fontId="3" fillId="0" borderId="19" xfId="0" applyFont="1" applyFill="1" applyBorder="1"/>
  </cellXfs>
  <cellStyles count="1">
    <cellStyle name="Normal" xfId="0" builtinId="0"/>
  </cellStyles>
  <dxfs count="57">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numFmt numFmtId="1" formatCode="0"/>
      <border diagonalUp="0" diagonalDown="0" outline="0">
        <left style="thin">
          <color indexed="64"/>
        </left>
        <right/>
        <top style="thin">
          <color indexed="64"/>
        </top>
        <bottom style="thin">
          <color indexed="64"/>
        </bottom>
      </border>
    </dxf>
    <dxf>
      <font>
        <strike val="0"/>
        <outline val="0"/>
        <shadow val="0"/>
        <u val="none"/>
        <vertAlign val="baseline"/>
        <sz val="11"/>
        <color theme="1"/>
        <name val="Aptos Narrow"/>
        <family val="2"/>
        <scheme val="minor"/>
      </font>
      <numFmt numFmtId="2" formatCode="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numFmt numFmtId="164" formatCode="0.0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numFmt numFmtId="19" formatCode="dd/mm/yyyy"/>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dxf>
    <dxf>
      <border outline="0">
        <bottom style="thin">
          <color indexed="64"/>
        </bottom>
      </border>
    </dxf>
    <dxf>
      <font>
        <b/>
        <i val="0"/>
        <strike val="0"/>
        <condense val="0"/>
        <extend val="0"/>
        <outline val="0"/>
        <shadow val="0"/>
        <u val="none"/>
        <vertAlign val="baseline"/>
        <sz val="11"/>
        <color theme="1"/>
        <name val="Aptos Narrow"/>
        <family val="2"/>
        <scheme val="minor"/>
      </font>
      <fill>
        <patternFill patternType="solid">
          <fgColor indexed="64"/>
          <bgColor theme="3" tint="0.89999084444715716"/>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[Health_Fitness_Dashboard_2024_25.xlsx]Analysis!PivotTable31</c:name>
    <c:fmtId val="11"/>
  </c:pivotSource>
  <c:chart>
    <c:title>
      <c:tx>
        <c:rich>
          <a:bodyPr rot="0" spcFirstLastPara="1" vertOverflow="ellipsis" vert="horz" wrap="square" anchor="ctr" anchorCtr="1"/>
          <a:lstStyle/>
          <a:p>
            <a:pPr algn="ctr" rtl="0">
              <a:defRPr lang="en-US" sz="1320" b="1" i="0" u="none" strike="noStrike" kern="1200" spc="0" baseline="0">
                <a:solidFill>
                  <a:sysClr val="window" lastClr="FFFFFF"/>
                </a:solidFill>
                <a:latin typeface="+mn-lt"/>
                <a:ea typeface="+mn-ea"/>
                <a:cs typeface="+mn-cs"/>
              </a:defRPr>
            </a:pPr>
            <a:r>
              <a:rPr lang="en-US"/>
              <a:t>Total Steps Taken Each Year</a:t>
            </a:r>
          </a:p>
        </c:rich>
      </c:tx>
      <c:overlay val="0"/>
      <c:spPr>
        <a:noFill/>
        <a:ln>
          <a:noFill/>
        </a:ln>
        <a:effectLst/>
      </c:spPr>
      <c:txPr>
        <a:bodyPr rot="0" spcFirstLastPara="1" vertOverflow="ellipsis" vert="horz" wrap="square" anchor="ctr" anchorCtr="1"/>
        <a:lstStyle/>
        <a:p>
          <a:pPr algn="ctr" rtl="0">
            <a:defRPr lang="en-US" sz="1320" b="1" i="0" u="none" strike="noStrike" kern="1200" spc="0" baseline="0">
              <a:solidFill>
                <a:sysClr val="window" lastClr="FFFFFF"/>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spc="0" baseline="0">
                  <a:solidFill>
                    <a:sysClr val="window" lastClr="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numFmt formatCode="#,##0&quot; steps&quot;" sourceLinked="0"/>
          <c:spPr>
            <a:noFill/>
            <a:ln>
              <a:noFill/>
            </a:ln>
            <a:effectLst/>
          </c:spPr>
          <c:txPr>
            <a:bodyPr rot="0" spcFirstLastPara="1" vertOverflow="ellipsis" vert="horz" wrap="square" anchor="ctr" anchorCtr="1"/>
            <a:lstStyle/>
            <a:p>
              <a:pPr>
                <a:defRPr lang="en-US" sz="1100" b="1" i="0" u="none" strike="noStrike" kern="1200" spc="0" baseline="0">
                  <a:solidFill>
                    <a:sysClr val="window" lastClr="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62631373630964"/>
                  <c:h val="0.15475806797366681"/>
                </c:manualLayout>
              </c15:layout>
            </c:ext>
          </c:extLst>
        </c:dLbl>
      </c:pivotFmt>
      <c:pivotFmt>
        <c:idx val="4"/>
        <c:spPr>
          <a:solidFill>
            <a:srgbClr val="00B0F0"/>
          </a:solidFill>
          <a:ln>
            <a:noFill/>
          </a:ln>
          <a:effectLst/>
        </c:spPr>
        <c:dLbl>
          <c:idx val="0"/>
          <c:numFmt formatCode="#,##0&quot; steps&quot;" sourceLinked="0"/>
          <c:spPr>
            <a:noFill/>
            <a:ln>
              <a:noFill/>
            </a:ln>
            <a:effectLst/>
          </c:spPr>
          <c:txPr>
            <a:bodyPr rot="0" spcFirstLastPara="1" vertOverflow="ellipsis" vert="horz" wrap="square" lIns="38100" tIns="19050" rIns="38100" bIns="19050" anchor="ctr" anchorCtr="0">
              <a:noAutofit/>
            </a:bodyPr>
            <a:lstStyle/>
            <a:p>
              <a:pPr algn="ctr">
                <a:defRPr lang="en-US" sz="1100" b="1" i="0" u="none" strike="noStrike" kern="1200" spc="0" baseline="0">
                  <a:solidFill>
                    <a:sysClr val="window" lastClr="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86294165132409"/>
                  <c:h val="0.13598244553221497"/>
                </c:manualLayout>
              </c15:layout>
            </c:ext>
          </c:extLst>
        </c:dLbl>
      </c:pivotFmt>
    </c:pivotFmts>
    <c:plotArea>
      <c:layout/>
      <c:barChart>
        <c:barDir val="bar"/>
        <c:grouping val="clustered"/>
        <c:varyColors val="1"/>
        <c:ser>
          <c:idx val="0"/>
          <c:order val="0"/>
          <c:tx>
            <c:strRef>
              <c:f>Analysis!$E$2</c:f>
              <c:strCache>
                <c:ptCount val="1"/>
                <c:pt idx="0">
                  <c:v>Total</c:v>
                </c:pt>
              </c:strCache>
            </c:strRef>
          </c:tx>
          <c:invertIfNegative val="1"/>
          <c:dPt>
            <c:idx val="0"/>
            <c:invertIfNegative val="1"/>
            <c:bubble3D val="0"/>
            <c:spPr>
              <a:solidFill>
                <a:srgbClr val="00B0F0"/>
              </a:solidFill>
              <a:ln>
                <a:noFill/>
              </a:ln>
              <a:effectLst/>
            </c:spPr>
            <c:extLst>
              <c:ext xmlns:c16="http://schemas.microsoft.com/office/drawing/2014/chart" uri="{C3380CC4-5D6E-409C-BE32-E72D297353CC}">
                <c16:uniqueId val="{00000001-0A4D-47D7-AEFE-D9177CC46DC1}"/>
              </c:ext>
            </c:extLst>
          </c:dPt>
          <c:dPt>
            <c:idx val="1"/>
            <c:invertIfNegative val="1"/>
            <c:bubble3D val="0"/>
            <c:spPr>
              <a:solidFill>
                <a:schemeClr val="accent2"/>
              </a:solidFill>
              <a:ln>
                <a:noFill/>
              </a:ln>
              <a:effectLst/>
            </c:spPr>
            <c:extLst>
              <c:ext xmlns:c16="http://schemas.microsoft.com/office/drawing/2014/chart" uri="{C3380CC4-5D6E-409C-BE32-E72D297353CC}">
                <c16:uniqueId val="{00000000-0A4D-47D7-AEFE-D9177CC46DC1}"/>
              </c:ext>
            </c:extLst>
          </c:dPt>
          <c:dLbls>
            <c:dLbl>
              <c:idx val="0"/>
              <c:numFmt formatCode="#,##0&quot; steps&quot;" sourceLinked="0"/>
              <c:spPr>
                <a:noFill/>
                <a:ln>
                  <a:noFill/>
                </a:ln>
                <a:effectLst/>
              </c:spPr>
              <c:txPr>
                <a:bodyPr rot="0" spcFirstLastPara="1" vertOverflow="ellipsis" vert="horz" wrap="square" lIns="38100" tIns="19050" rIns="38100" bIns="19050" anchor="ctr" anchorCtr="0">
                  <a:noAutofit/>
                </a:bodyPr>
                <a:lstStyle/>
                <a:p>
                  <a:pPr algn="ctr">
                    <a:defRPr lang="en-US" sz="1100" b="1" i="0" u="none" strike="noStrike" kern="1200" spc="0" baseline="0">
                      <a:solidFill>
                        <a:sysClr val="window" lastClr="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86294165132409"/>
                      <c:h val="0.13598244553221497"/>
                    </c:manualLayout>
                  </c15:layout>
                </c:ext>
                <c:ext xmlns:c16="http://schemas.microsoft.com/office/drawing/2014/chart" uri="{C3380CC4-5D6E-409C-BE32-E72D297353CC}">
                  <c16:uniqueId val="{00000001-0A4D-47D7-AEFE-D9177CC46DC1}"/>
                </c:ext>
              </c:extLst>
            </c:dLbl>
            <c:dLbl>
              <c:idx val="1"/>
              <c:numFmt formatCode="#,##0&quot; steps&quot;" sourceLinked="0"/>
              <c:spPr>
                <a:noFill/>
                <a:ln>
                  <a:noFill/>
                </a:ln>
                <a:effectLst/>
              </c:spPr>
              <c:txPr>
                <a:bodyPr rot="0" spcFirstLastPara="1" vertOverflow="ellipsis" vert="horz" wrap="square" anchor="ctr" anchorCtr="1"/>
                <a:lstStyle/>
                <a:p>
                  <a:pPr>
                    <a:defRPr lang="en-US" sz="1100" b="1" i="0" u="none" strike="noStrike" kern="1200" spc="0" baseline="0">
                      <a:solidFill>
                        <a:sysClr val="window" lastClr="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62631373630964"/>
                      <c:h val="0.15475806797366681"/>
                    </c:manualLayout>
                  </c15:layout>
                </c:ext>
                <c:ext xmlns:c16="http://schemas.microsoft.com/office/drawing/2014/chart" uri="{C3380CC4-5D6E-409C-BE32-E72D297353CC}">
                  <c16:uniqueId val="{00000000-0A4D-47D7-AEFE-D9177CC46DC1}"/>
                </c:ext>
              </c:extLst>
            </c:dLbl>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spc="0" baseline="0">
                    <a:solidFill>
                      <a:sysClr val="window" lastClr="FFFFF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Analysis!$D$3:$D$5</c:f>
              <c:strCache>
                <c:ptCount val="2"/>
                <c:pt idx="0">
                  <c:v>2024</c:v>
                </c:pt>
                <c:pt idx="1">
                  <c:v>2025</c:v>
                </c:pt>
              </c:strCache>
            </c:strRef>
          </c:cat>
          <c:val>
            <c:numRef>
              <c:f>Analysis!$E$3:$E$5</c:f>
              <c:numCache>
                <c:formatCode>General</c:formatCode>
                <c:ptCount val="2"/>
                <c:pt idx="0">
                  <c:v>199173</c:v>
                </c:pt>
                <c:pt idx="1">
                  <c:v>119527</c:v>
                </c:pt>
              </c:numCache>
            </c:numRef>
          </c:val>
          <c:extLst>
            <c:ext xmlns:c16="http://schemas.microsoft.com/office/drawing/2014/chart" uri="{C3380CC4-5D6E-409C-BE32-E72D297353CC}">
              <c16:uniqueId val="{00000000-0C38-45D1-9B4E-3634430BB161}"/>
            </c:ext>
          </c:extLst>
        </c:ser>
        <c:dLbls>
          <c:showLegendKey val="0"/>
          <c:showVal val="0"/>
          <c:showCatName val="0"/>
          <c:showSerName val="0"/>
          <c:showPercent val="0"/>
          <c:showBubbleSize val="0"/>
        </c:dLbls>
        <c:gapWidth val="182"/>
        <c:axId val="1575912367"/>
        <c:axId val="1575912847"/>
      </c:barChart>
      <c:catAx>
        <c:axId val="157591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spc="0" baseline="0">
                <a:solidFill>
                  <a:sysClr val="window" lastClr="FFFFFF"/>
                </a:solidFill>
                <a:latin typeface="+mn-lt"/>
                <a:ea typeface="+mn-ea"/>
                <a:cs typeface="+mn-cs"/>
              </a:defRPr>
            </a:pPr>
            <a:endParaRPr lang="en-US"/>
          </a:p>
        </c:txPr>
        <c:crossAx val="1575912847"/>
        <c:crosses val="autoZero"/>
        <c:auto val="1"/>
        <c:lblAlgn val="ctr"/>
        <c:lblOffset val="100"/>
        <c:noMultiLvlLbl val="0"/>
      </c:catAx>
      <c:valAx>
        <c:axId val="1575912847"/>
        <c:scaling>
          <c:orientation val="minMax"/>
        </c:scaling>
        <c:delete val="1"/>
        <c:axPos val="b"/>
        <c:numFmt formatCode="General" sourceLinked="1"/>
        <c:majorTickMark val="none"/>
        <c:minorTickMark val="none"/>
        <c:tickLblPos val="nextTo"/>
        <c:crossAx val="157591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lgn="ctr" rtl="0">
        <a:defRPr lang="en-US" sz="1100" b="1" i="0" u="none" strike="noStrike" kern="1200" spc="0" baseline="0">
          <a:solidFill>
            <a:sysClr val="window" lastClr="FFFFFF"/>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[Health_Fitness_Dashboard_2024_25.xlsx]Analysis!PivotTable33</c:name>
    <c:fmtId val="65"/>
  </c:pivotSource>
  <c:chart>
    <c:title>
      <c:tx>
        <c:rich>
          <a:bodyPr rot="0" spcFirstLastPara="1" vertOverflow="ellipsis" vert="horz" wrap="square" anchor="ctr" anchorCtr="1"/>
          <a:lstStyle/>
          <a:p>
            <a:pPr>
              <a:defRPr lang="en-US" sz="1320" b="1" i="0" u="none" strike="noStrike" kern="1200" spc="0" baseline="0">
                <a:solidFill>
                  <a:schemeClr val="bg1"/>
                </a:solidFill>
                <a:latin typeface="+mn-lt"/>
                <a:ea typeface="+mn-ea"/>
                <a:cs typeface="+mn-cs"/>
              </a:defRPr>
            </a:pPr>
            <a:r>
              <a:rPr lang="en-IN"/>
              <a:t>Heart Rate Comparison by Workout Type</a:t>
            </a:r>
          </a:p>
        </c:rich>
      </c:tx>
      <c:overlay val="0"/>
      <c:spPr>
        <a:noFill/>
        <a:ln>
          <a:noFill/>
        </a:ln>
        <a:effectLst/>
      </c:spPr>
      <c:txPr>
        <a:bodyPr rot="0" spcFirstLastPara="1" vertOverflow="ellipsis" vert="horz" wrap="square" anchor="ctr" anchorCtr="1"/>
        <a:lstStyle/>
        <a:p>
          <a:pPr>
            <a:defRPr lang="en-US" sz="1320" b="1" i="0" u="none" strike="noStrike" kern="1200" spc="0" baseline="0">
              <a:solidFill>
                <a:schemeClr val="bg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spc="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spc="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col"/>
        <c:grouping val="stacked"/>
        <c:varyColors val="0"/>
        <c:ser>
          <c:idx val="0"/>
          <c:order val="0"/>
          <c:tx>
            <c:strRef>
              <c:f>Analysis!$K$2</c:f>
              <c:strCache>
                <c:ptCount val="1"/>
                <c:pt idx="0">
                  <c:v>Average of HEART_RATE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spc="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Analysis!$J$3:$J$6</c:f>
              <c:strCache>
                <c:ptCount val="3"/>
                <c:pt idx="0">
                  <c:v>Cycling/Light Cardio</c:v>
                </c:pt>
                <c:pt idx="1">
                  <c:v>Inactive or Not Tracked</c:v>
                </c:pt>
                <c:pt idx="2">
                  <c:v>Walking</c:v>
                </c:pt>
              </c:strCache>
            </c:strRef>
          </c:cat>
          <c:val>
            <c:numRef>
              <c:f>Analysis!$K$3:$K$6</c:f>
              <c:numCache>
                <c:formatCode>0.00</c:formatCode>
                <c:ptCount val="3"/>
                <c:pt idx="0">
                  <c:v>97.24</c:v>
                </c:pt>
                <c:pt idx="1">
                  <c:v>58.488235294117651</c:v>
                </c:pt>
                <c:pt idx="2">
                  <c:v>76.249999999999986</c:v>
                </c:pt>
              </c:numCache>
            </c:numRef>
          </c:val>
          <c:extLst>
            <c:ext xmlns:c16="http://schemas.microsoft.com/office/drawing/2014/chart" uri="{C3380CC4-5D6E-409C-BE32-E72D297353CC}">
              <c16:uniqueId val="{00000000-E9D2-41A1-AAB2-FEF141B4F296}"/>
            </c:ext>
          </c:extLst>
        </c:ser>
        <c:ser>
          <c:idx val="1"/>
          <c:order val="1"/>
          <c:tx>
            <c:strRef>
              <c:f>Analysis!$L$2</c:f>
              <c:strCache>
                <c:ptCount val="1"/>
                <c:pt idx="0">
                  <c:v>Sum of HEART_RATE</c:v>
                </c:pt>
              </c:strCache>
            </c:strRef>
          </c:tx>
          <c:spPr>
            <a:solidFill>
              <a:schemeClr val="accent2"/>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spc="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Analysis!$J$3:$J$6</c:f>
              <c:strCache>
                <c:ptCount val="3"/>
                <c:pt idx="0">
                  <c:v>Cycling/Light Cardio</c:v>
                </c:pt>
                <c:pt idx="1">
                  <c:v>Inactive or Not Tracked</c:v>
                </c:pt>
                <c:pt idx="2">
                  <c:v>Walking</c:v>
                </c:pt>
              </c:strCache>
            </c:strRef>
          </c:cat>
          <c:val>
            <c:numRef>
              <c:f>Analysis!$L$3:$L$6</c:f>
              <c:numCache>
                <c:formatCode>0.00</c:formatCode>
                <c:ptCount val="3"/>
                <c:pt idx="0">
                  <c:v>972.4</c:v>
                </c:pt>
                <c:pt idx="1">
                  <c:v>994.30000000000007</c:v>
                </c:pt>
                <c:pt idx="2">
                  <c:v>1753.7499999999998</c:v>
                </c:pt>
              </c:numCache>
            </c:numRef>
          </c:val>
          <c:extLst>
            <c:ext xmlns:c16="http://schemas.microsoft.com/office/drawing/2014/chart" uri="{C3380CC4-5D6E-409C-BE32-E72D297353CC}">
              <c16:uniqueId val="{00000001-E9D2-41A1-AAB2-FEF141B4F296}"/>
            </c:ext>
          </c:extLst>
        </c:ser>
        <c:dLbls>
          <c:showLegendKey val="0"/>
          <c:showVal val="0"/>
          <c:showCatName val="0"/>
          <c:showSerName val="0"/>
          <c:showPercent val="0"/>
          <c:showBubbleSize val="0"/>
        </c:dLbls>
        <c:gapWidth val="150"/>
        <c:overlap val="100"/>
        <c:axId val="1576454719"/>
        <c:axId val="1576456639"/>
      </c:barChart>
      <c:catAx>
        <c:axId val="1576454719"/>
        <c:scaling>
          <c:orientation val="minMax"/>
        </c:scaling>
        <c:delete val="1"/>
        <c:axPos val="b"/>
        <c:numFmt formatCode="General" sourceLinked="1"/>
        <c:majorTickMark val="none"/>
        <c:minorTickMark val="none"/>
        <c:tickLblPos val="nextTo"/>
        <c:crossAx val="1576456639"/>
        <c:crosses val="autoZero"/>
        <c:auto val="1"/>
        <c:lblAlgn val="ctr"/>
        <c:lblOffset val="100"/>
        <c:noMultiLvlLbl val="0"/>
      </c:catAx>
      <c:valAx>
        <c:axId val="157645663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57645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1" i="0" u="none" strike="noStrike" kern="1200" spc="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rtl="0">
        <a:defRPr lang="en-US" sz="1100" b="1" i="0" u="none" strike="noStrike" kern="1200" spc="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[Health_Fitness_Dashboard_2024_25.xlsx]Analysis!PivotTable36</c:name>
    <c:fmtId val="4"/>
  </c:pivotSource>
  <c:chart>
    <c:title>
      <c:tx>
        <c:rich>
          <a:bodyPr rot="0" spcFirstLastPara="1" vertOverflow="ellipsis" vert="horz" wrap="square" anchor="ctr" anchorCtr="1"/>
          <a:lstStyle/>
          <a:p>
            <a:pPr algn="ctr" rtl="0">
              <a:defRPr lang="en-US" sz="1320" b="1" i="0" u="none" strike="noStrike" kern="1200" spc="0" baseline="0">
                <a:solidFill>
                  <a:schemeClr val="bg1"/>
                </a:solidFill>
                <a:latin typeface="+mn-lt"/>
                <a:ea typeface="+mn-ea"/>
                <a:cs typeface="+mn-cs"/>
              </a:defRPr>
            </a:pPr>
            <a:r>
              <a:rPr lang="en-IN"/>
              <a:t>Average Heart Rate by Mood</a:t>
            </a:r>
          </a:p>
        </c:rich>
      </c:tx>
      <c:overlay val="0"/>
      <c:spPr>
        <a:noFill/>
        <a:ln>
          <a:noFill/>
        </a:ln>
        <a:effectLst/>
      </c:spPr>
      <c:txPr>
        <a:bodyPr rot="0" spcFirstLastPara="1" vertOverflow="ellipsis" vert="horz" wrap="square" anchor="ctr" anchorCtr="1"/>
        <a:lstStyle/>
        <a:p>
          <a:pPr algn="ctr" rtl="0">
            <a:defRPr lang="en-US" sz="1320" b="1" i="0" u="none" strike="noStrike" kern="1200" spc="0" baseline="0">
              <a:solidFill>
                <a:schemeClr val="bg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outerShdw blurRad="50800" dist="50800" dir="5400000" algn="ctr" rotWithShape="0">
              <a:schemeClr val="tx1"/>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numFmt formatCode="#,##0&quot; bpm&quot;" sourceLinked="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numFmt formatCode="#,##0&quot; bpm&quot;" sourceLinked="0"/>
          <c:spPr>
            <a:noFill/>
            <a:ln>
              <a:noFill/>
            </a:ln>
            <a:effectLst/>
          </c:spPr>
          <c:txPr>
            <a:bodyPr rot="0" spcFirstLastPara="1" vertOverflow="ellipsis" vert="horz" wrap="square" anchor="ctr" anchorCtr="1"/>
            <a:lstStyle/>
            <a:p>
              <a:pPr>
                <a:defRPr lang="en-US" sz="11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Analysis!$K$25:$K$29</c:f>
              <c:strCache>
                <c:ptCount val="1"/>
                <c:pt idx="0">
                  <c:v>2024</c:v>
                </c:pt>
              </c:strCache>
            </c:strRef>
          </c:tx>
          <c:spPr>
            <a:solidFill>
              <a:srgbClr val="00B0F0"/>
            </a:solidFill>
            <a:ln>
              <a:noFill/>
            </a:ln>
            <a:effectLst>
              <a:outerShdw blurRad="50800" dist="50800" dir="5400000" algn="ctr" rotWithShape="0">
                <a:schemeClr val="tx1"/>
              </a:outerShdw>
            </a:effectLst>
          </c:spPr>
          <c:invertIfNegative val="1"/>
          <c:dLbls>
            <c:numFmt formatCode="#,##0&quot; bpm&quot;" sourceLinked="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Analysis!$J$30:$J$34</c:f>
              <c:strCache>
                <c:ptCount val="4"/>
                <c:pt idx="0">
                  <c:v>Energetic</c:v>
                </c:pt>
                <c:pt idx="1">
                  <c:v>Happy</c:v>
                </c:pt>
                <c:pt idx="2">
                  <c:v>Sad</c:v>
                </c:pt>
                <c:pt idx="3">
                  <c:v>Tired</c:v>
                </c:pt>
              </c:strCache>
            </c:strRef>
          </c:cat>
          <c:val>
            <c:numRef>
              <c:f>Analysis!$K$30:$K$34</c:f>
              <c:numCache>
                <c:formatCode>0.00</c:formatCode>
                <c:ptCount val="4"/>
                <c:pt idx="0">
                  <c:v>72.720000000000013</c:v>
                </c:pt>
                <c:pt idx="1">
                  <c:v>68.364999999999995</c:v>
                </c:pt>
                <c:pt idx="2">
                  <c:v>77.055555555555557</c:v>
                </c:pt>
                <c:pt idx="3">
                  <c:v>77.334545454545463</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a:outerShdw blurRad="50800" dist="50800" dir="5400000" algn="ctr" rotWithShape="0">
                      <a:schemeClr val="tx1"/>
                    </a:outerShdw>
                  </a:effectLst>
                </c14:spPr>
              </c14:invertSolidFillFmt>
            </c:ext>
            <c:ext xmlns:c16="http://schemas.microsoft.com/office/drawing/2014/chart" uri="{C3380CC4-5D6E-409C-BE32-E72D297353CC}">
              <c16:uniqueId val="{00000000-88E4-4EBB-8BD2-DF83E4DA4C87}"/>
            </c:ext>
          </c:extLst>
        </c:ser>
        <c:ser>
          <c:idx val="1"/>
          <c:order val="1"/>
          <c:tx>
            <c:strRef>
              <c:f>Analysis!$L$25:$L$29</c:f>
              <c:strCache>
                <c:ptCount val="1"/>
                <c:pt idx="0">
                  <c:v>2025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numFmt formatCode="#,##0&quot; bpm&quot;" sourceLinked="0"/>
            <c:spPr>
              <a:noFill/>
              <a:ln>
                <a:noFill/>
              </a:ln>
              <a:effectLst/>
            </c:spPr>
            <c:txPr>
              <a:bodyPr rot="0" spcFirstLastPara="1" vertOverflow="ellipsis" vert="horz" wrap="square" anchor="ctr" anchorCtr="1"/>
              <a:lstStyle/>
              <a:p>
                <a:pPr>
                  <a:defRPr lang="en-US" sz="11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Analysis!$J$30:$J$34</c:f>
              <c:strCache>
                <c:ptCount val="4"/>
                <c:pt idx="0">
                  <c:v>Energetic</c:v>
                </c:pt>
                <c:pt idx="1">
                  <c:v>Happy</c:v>
                </c:pt>
                <c:pt idx="2">
                  <c:v>Sad</c:v>
                </c:pt>
                <c:pt idx="3">
                  <c:v>Tired</c:v>
                </c:pt>
              </c:strCache>
            </c:strRef>
          </c:cat>
          <c:val>
            <c:numRef>
              <c:f>Analysis!$L$30:$L$34</c:f>
              <c:numCache>
                <c:formatCode>0.00</c:formatCode>
                <c:ptCount val="4"/>
                <c:pt idx="0">
                  <c:v>73.552499999999981</c:v>
                </c:pt>
                <c:pt idx="1">
                  <c:v>68.726666666666674</c:v>
                </c:pt>
                <c:pt idx="2">
                  <c:v>60.2</c:v>
                </c:pt>
                <c:pt idx="3">
                  <c:v>76.995714285714286</c:v>
                </c:pt>
              </c:numCache>
            </c:numRef>
          </c:val>
          <c:extLst>
            <c:ext xmlns:c16="http://schemas.microsoft.com/office/drawing/2014/chart" uri="{C3380CC4-5D6E-409C-BE32-E72D297353CC}">
              <c16:uniqueId val="{00000011-258C-40BF-B20B-5F71CD20565C}"/>
            </c:ext>
          </c:extLst>
        </c:ser>
        <c:dLbls>
          <c:dLblPos val="outEnd"/>
          <c:showLegendKey val="0"/>
          <c:showVal val="1"/>
          <c:showCatName val="0"/>
          <c:showSerName val="0"/>
          <c:showPercent val="0"/>
          <c:showBubbleSize val="0"/>
        </c:dLbls>
        <c:gapWidth val="100"/>
        <c:overlap val="-24"/>
        <c:axId val="1576457119"/>
        <c:axId val="1576457599"/>
      </c:barChart>
      <c:catAx>
        <c:axId val="15764571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lang="en-US" sz="1100" b="1" i="0" u="none" strike="noStrike" kern="1200" spc="0" baseline="0">
                <a:solidFill>
                  <a:schemeClr val="bg1"/>
                </a:solidFill>
                <a:latin typeface="+mn-lt"/>
                <a:ea typeface="+mn-ea"/>
                <a:cs typeface="+mn-cs"/>
              </a:defRPr>
            </a:pPr>
            <a:endParaRPr lang="en-US"/>
          </a:p>
        </c:txPr>
        <c:crossAx val="1576457599"/>
        <c:crosses val="autoZero"/>
        <c:auto val="1"/>
        <c:lblAlgn val="ctr"/>
        <c:lblOffset val="100"/>
        <c:noMultiLvlLbl val="0"/>
      </c:catAx>
      <c:valAx>
        <c:axId val="1576457599"/>
        <c:scaling>
          <c:orientation val="minMax"/>
        </c:scaling>
        <c:delete val="1"/>
        <c:axPos val="l"/>
        <c:numFmt formatCode="0.00" sourceLinked="1"/>
        <c:majorTickMark val="none"/>
        <c:minorTickMark val="none"/>
        <c:tickLblPos val="nextTo"/>
        <c:crossAx val="157645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1" i="0" u="none" strike="noStrike" kern="1200" spc="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lgn="ctr" rtl="0">
        <a:defRPr lang="en-US" sz="1100" b="1" i="0" u="none" strike="noStrike" kern="1200" spc="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[Health_Fitness_Dashboard_2024_25.xlsx]Analysis!PivotTable39</c:name>
    <c:fmtId val="3"/>
  </c:pivotSource>
  <c:chart>
    <c:title>
      <c:tx>
        <c:rich>
          <a:bodyPr rot="0" spcFirstLastPara="1" vertOverflow="ellipsis" vert="horz" wrap="square" anchor="ctr" anchorCtr="1"/>
          <a:lstStyle/>
          <a:p>
            <a:pPr algn="ctr" rtl="0">
              <a:defRPr lang="en-US" sz="1320" b="1" i="0" u="none" strike="noStrike" kern="1200" spc="0" baseline="0">
                <a:solidFill>
                  <a:sysClr val="window" lastClr="FFFFFF"/>
                </a:solidFill>
                <a:latin typeface="+mn-lt"/>
                <a:ea typeface="+mn-ea"/>
                <a:cs typeface="+mn-cs"/>
              </a:defRPr>
            </a:pPr>
            <a:r>
              <a:rPr lang="en-US"/>
              <a:t>Mood Count vs Sleep Duration </a:t>
            </a:r>
          </a:p>
        </c:rich>
      </c:tx>
      <c:overlay val="0"/>
      <c:spPr>
        <a:noFill/>
        <a:ln>
          <a:noFill/>
        </a:ln>
        <a:effectLst/>
      </c:spPr>
      <c:txPr>
        <a:bodyPr rot="0" spcFirstLastPara="1" vertOverflow="ellipsis" vert="horz" wrap="square" anchor="ctr" anchorCtr="1"/>
        <a:lstStyle/>
        <a:p>
          <a:pPr algn="ctr" rtl="0">
            <a:defRPr lang="en-US" sz="1320" b="1" i="0" u="none" strike="noStrike" kern="1200" spc="0" baseline="0">
              <a:solidFill>
                <a:sysClr val="window" lastClr="FFFFFF"/>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spc="0" baseline="0">
                  <a:solidFill>
                    <a:sysClr val="window" lastClr="FFFF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Analysis!$K$50</c:f>
              <c:strCache>
                <c:ptCount val="1"/>
                <c:pt idx="0">
                  <c:v>Total</c:v>
                </c:pt>
              </c:strCache>
            </c:strRef>
          </c:tx>
          <c:spPr>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spc="0" baseline="0">
                    <a:solidFill>
                      <a:sysClr val="window" lastClr="FFFF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Analysis!$J$51:$J$75</c:f>
              <c:strCache>
                <c:ptCount val="24"/>
                <c:pt idx="0">
                  <c:v>3.3</c:v>
                </c:pt>
                <c:pt idx="1">
                  <c:v>3.5</c:v>
                </c:pt>
                <c:pt idx="2">
                  <c:v>4.3</c:v>
                </c:pt>
                <c:pt idx="3">
                  <c:v>4.4</c:v>
                </c:pt>
                <c:pt idx="4">
                  <c:v>4.5</c:v>
                </c:pt>
                <c:pt idx="5">
                  <c:v>4.6</c:v>
                </c:pt>
                <c:pt idx="6">
                  <c:v>4.8</c:v>
                </c:pt>
                <c:pt idx="7">
                  <c:v>5.4</c:v>
                </c:pt>
                <c:pt idx="8">
                  <c:v>5.5</c:v>
                </c:pt>
                <c:pt idx="9">
                  <c:v>5.6</c:v>
                </c:pt>
                <c:pt idx="10">
                  <c:v>6</c:v>
                </c:pt>
                <c:pt idx="11">
                  <c:v>6.5</c:v>
                </c:pt>
                <c:pt idx="12">
                  <c:v>6.7</c:v>
                </c:pt>
                <c:pt idx="13">
                  <c:v>6.8</c:v>
                </c:pt>
                <c:pt idx="14">
                  <c:v>7</c:v>
                </c:pt>
                <c:pt idx="15">
                  <c:v>7.5</c:v>
                </c:pt>
                <c:pt idx="16">
                  <c:v>8.3</c:v>
                </c:pt>
                <c:pt idx="17">
                  <c:v>8.4</c:v>
                </c:pt>
                <c:pt idx="18">
                  <c:v>8.5</c:v>
                </c:pt>
                <c:pt idx="19">
                  <c:v>8.6</c:v>
                </c:pt>
                <c:pt idx="20">
                  <c:v>8.7</c:v>
                </c:pt>
                <c:pt idx="21">
                  <c:v>8.8</c:v>
                </c:pt>
                <c:pt idx="22">
                  <c:v>9</c:v>
                </c:pt>
                <c:pt idx="23">
                  <c:v>9.5</c:v>
                </c:pt>
              </c:strCache>
            </c:strRef>
          </c:cat>
          <c:val>
            <c:numRef>
              <c:f>Analysis!$K$51:$K$75</c:f>
              <c:numCache>
                <c:formatCode>General</c:formatCode>
                <c:ptCount val="24"/>
                <c:pt idx="0">
                  <c:v>1</c:v>
                </c:pt>
                <c:pt idx="1">
                  <c:v>2</c:v>
                </c:pt>
                <c:pt idx="2">
                  <c:v>1</c:v>
                </c:pt>
                <c:pt idx="3">
                  <c:v>1</c:v>
                </c:pt>
                <c:pt idx="4">
                  <c:v>2</c:v>
                </c:pt>
                <c:pt idx="5">
                  <c:v>2</c:v>
                </c:pt>
                <c:pt idx="6">
                  <c:v>1</c:v>
                </c:pt>
                <c:pt idx="7">
                  <c:v>2</c:v>
                </c:pt>
                <c:pt idx="8">
                  <c:v>2</c:v>
                </c:pt>
                <c:pt idx="9">
                  <c:v>4</c:v>
                </c:pt>
                <c:pt idx="10">
                  <c:v>1</c:v>
                </c:pt>
                <c:pt idx="11">
                  <c:v>4</c:v>
                </c:pt>
                <c:pt idx="12">
                  <c:v>3</c:v>
                </c:pt>
                <c:pt idx="13">
                  <c:v>2</c:v>
                </c:pt>
                <c:pt idx="14">
                  <c:v>2</c:v>
                </c:pt>
                <c:pt idx="15">
                  <c:v>5</c:v>
                </c:pt>
                <c:pt idx="16">
                  <c:v>1</c:v>
                </c:pt>
                <c:pt idx="17">
                  <c:v>1</c:v>
                </c:pt>
                <c:pt idx="18">
                  <c:v>2</c:v>
                </c:pt>
                <c:pt idx="19">
                  <c:v>6</c:v>
                </c:pt>
                <c:pt idx="20">
                  <c:v>2</c:v>
                </c:pt>
                <c:pt idx="21">
                  <c:v>1</c:v>
                </c:pt>
                <c:pt idx="22">
                  <c:v>1</c:v>
                </c:pt>
                <c:pt idx="23">
                  <c:v>1</c:v>
                </c:pt>
              </c:numCache>
            </c:numRef>
          </c:val>
          <c:smooth val="0"/>
          <c:extLst>
            <c:ext xmlns:c16="http://schemas.microsoft.com/office/drawing/2014/chart" uri="{C3380CC4-5D6E-409C-BE32-E72D297353CC}">
              <c16:uniqueId val="{00000000-2361-4A18-BC83-8EBB48CB3818}"/>
            </c:ext>
          </c:extLst>
        </c:ser>
        <c:dLbls>
          <c:showLegendKey val="0"/>
          <c:showVal val="0"/>
          <c:showCatName val="0"/>
          <c:showSerName val="0"/>
          <c:showPercent val="0"/>
          <c:showBubbleSize val="0"/>
        </c:dLbls>
        <c:marker val="1"/>
        <c:smooth val="0"/>
        <c:axId val="1576485919"/>
        <c:axId val="1576506559"/>
      </c:lineChart>
      <c:catAx>
        <c:axId val="1576485919"/>
        <c:scaling>
          <c:orientation val="minMax"/>
        </c:scaling>
        <c:delete val="1"/>
        <c:axPos val="b"/>
        <c:numFmt formatCode="General" sourceLinked="1"/>
        <c:majorTickMark val="none"/>
        <c:minorTickMark val="none"/>
        <c:tickLblPos val="nextTo"/>
        <c:crossAx val="1576506559"/>
        <c:crosses val="autoZero"/>
        <c:auto val="1"/>
        <c:lblAlgn val="ctr"/>
        <c:lblOffset val="100"/>
        <c:noMultiLvlLbl val="0"/>
      </c:catAx>
      <c:valAx>
        <c:axId val="1576506559"/>
        <c:scaling>
          <c:orientation val="minMax"/>
        </c:scaling>
        <c:delete val="1"/>
        <c:axPos val="l"/>
        <c:numFmt formatCode="General" sourceLinked="1"/>
        <c:majorTickMark val="none"/>
        <c:minorTickMark val="none"/>
        <c:tickLblPos val="nextTo"/>
        <c:crossAx val="157648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lgn="ctr" rtl="0">
        <a:defRPr lang="en-US" sz="1100" b="1" i="0" u="none" strike="noStrike" kern="1200" spc="0" baseline="0">
          <a:solidFill>
            <a:sysClr val="window" lastClr="FFFFFF"/>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[Health_Fitness_Dashboard_2024_25.xlsx]Analysis!PivotTable34</c:name>
    <c:fmtId val="7"/>
  </c:pivotSource>
  <c:chart>
    <c:title>
      <c:tx>
        <c:rich>
          <a:bodyPr rot="0" spcFirstLastPara="1" vertOverflow="ellipsis" vert="horz" wrap="square" anchor="ctr" anchorCtr="1"/>
          <a:lstStyle/>
          <a:p>
            <a:pPr>
              <a:defRPr lang="en-US" sz="1320" b="1" i="0" u="none" strike="noStrike" kern="1200" cap="all" spc="0" baseline="0">
                <a:solidFill>
                  <a:sysClr val="window" lastClr="FFFFFF"/>
                </a:solidFill>
                <a:latin typeface="+mn-lt"/>
                <a:ea typeface="+mn-ea"/>
                <a:cs typeface="+mn-cs"/>
              </a:defRPr>
            </a:pPr>
            <a:r>
              <a:rPr lang="en-US"/>
              <a:t>Calories Burned by Mood Type</a:t>
            </a:r>
          </a:p>
        </c:rich>
      </c:tx>
      <c:layout>
        <c:manualLayout>
          <c:xMode val="edge"/>
          <c:yMode val="edge"/>
          <c:x val="0.13201158111931602"/>
          <c:y val="4.2419208664652215E-2"/>
        </c:manualLayout>
      </c:layout>
      <c:overlay val="0"/>
      <c:spPr>
        <a:noFill/>
        <a:ln>
          <a:noFill/>
        </a:ln>
        <a:effectLst/>
      </c:spPr>
      <c:txPr>
        <a:bodyPr rot="0" spcFirstLastPara="1" vertOverflow="ellipsis" vert="horz" wrap="square" anchor="ctr" anchorCtr="1"/>
        <a:lstStyle/>
        <a:p>
          <a:pPr>
            <a:defRPr lang="en-US" sz="1320" b="1" i="0" u="none" strike="noStrike" kern="1200" cap="all" spc="0" baseline="0">
              <a:solidFill>
                <a:sysClr val="window" lastClr="FFFFFF"/>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solidFill>
              <a:schemeClr val="bg1"/>
            </a:solid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spc="0" baseline="0">
                  <a:solidFill>
                    <a:sysClr val="window" lastClr="FFFFFF"/>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solidFill>
              <a:schemeClr val="bg1"/>
            </a:solid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solidFill>
              <a:schemeClr val="bg1"/>
            </a:solidFill>
          </a:ln>
          <a:effectLst/>
          <a:scene3d>
            <a:camera prst="orthographicFront"/>
            <a:lightRig rig="brightRoom" dir="t"/>
          </a:scene3d>
          <a:sp3d prstMaterial="flat">
            <a:bevelT w="50800" h="101600" prst="angle"/>
            <a:contourClr>
              <a:srgbClr val="000000"/>
            </a:contourClr>
          </a:sp3d>
        </c:spPr>
      </c:pivotFmt>
      <c:pivotFmt>
        <c:idx val="9"/>
        <c:spPr>
          <a:solidFill>
            <a:schemeClr val="accent3"/>
          </a:solidFill>
          <a:ln>
            <a:solidFill>
              <a:schemeClr val="bg1"/>
            </a:solid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solidFill>
              <a:schemeClr val="bg1"/>
            </a:solid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Analysis!$K$9</c:f>
              <c:strCache>
                <c:ptCount val="1"/>
                <c:pt idx="0">
                  <c:v>Total</c:v>
                </c:pt>
              </c:strCache>
            </c:strRef>
          </c:tx>
          <c:spPr>
            <a:ln>
              <a:solidFill>
                <a:schemeClr val="bg1"/>
              </a:solidFill>
            </a:ln>
          </c:spPr>
          <c:dPt>
            <c:idx val="0"/>
            <c:bubble3D val="0"/>
            <c:spPr>
              <a:solidFill>
                <a:schemeClr val="accent1"/>
              </a:solidFill>
              <a:ln>
                <a:solidFill>
                  <a:schemeClr val="bg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0E5-4DD9-95BF-0561A6715069}"/>
              </c:ext>
            </c:extLst>
          </c:dPt>
          <c:dPt>
            <c:idx val="1"/>
            <c:bubble3D val="0"/>
            <c:spPr>
              <a:solidFill>
                <a:schemeClr val="accent2"/>
              </a:solidFill>
              <a:ln>
                <a:solidFill>
                  <a:schemeClr val="bg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0E5-4DD9-95BF-0561A6715069}"/>
              </c:ext>
            </c:extLst>
          </c:dPt>
          <c:dPt>
            <c:idx val="2"/>
            <c:bubble3D val="0"/>
            <c:spPr>
              <a:solidFill>
                <a:schemeClr val="accent3"/>
              </a:solidFill>
              <a:ln>
                <a:solidFill>
                  <a:schemeClr val="bg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0E5-4DD9-95BF-0561A6715069}"/>
              </c:ext>
            </c:extLst>
          </c:dPt>
          <c:dPt>
            <c:idx val="3"/>
            <c:bubble3D val="0"/>
            <c:spPr>
              <a:solidFill>
                <a:schemeClr val="accent4"/>
              </a:solidFill>
              <a:ln>
                <a:solidFill>
                  <a:schemeClr val="bg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0E5-4DD9-95BF-0561A6715069}"/>
              </c:ext>
            </c:extLst>
          </c:dPt>
          <c:dLbls>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spc="0" baseline="0">
                    <a:solidFill>
                      <a:sysClr val="window" lastClr="FFFFFF"/>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Analysis!$J$10:$J$14</c:f>
              <c:strCache>
                <c:ptCount val="4"/>
                <c:pt idx="0">
                  <c:v>Energetic</c:v>
                </c:pt>
                <c:pt idx="1">
                  <c:v>Happy</c:v>
                </c:pt>
                <c:pt idx="2">
                  <c:v>Sad</c:v>
                </c:pt>
                <c:pt idx="3">
                  <c:v>Tired</c:v>
                </c:pt>
              </c:strCache>
            </c:strRef>
          </c:cat>
          <c:val>
            <c:numRef>
              <c:f>Analysis!$K$10:$K$14</c:f>
              <c:numCache>
                <c:formatCode>0</c:formatCode>
                <c:ptCount val="4"/>
                <c:pt idx="0">
                  <c:v>4109</c:v>
                </c:pt>
                <c:pt idx="1">
                  <c:v>1385.7600000000002</c:v>
                </c:pt>
                <c:pt idx="2">
                  <c:v>2393.52</c:v>
                </c:pt>
                <c:pt idx="3">
                  <c:v>4859.7199999999993</c:v>
                </c:pt>
              </c:numCache>
            </c:numRef>
          </c:val>
          <c:extLst>
            <c:ext xmlns:c16="http://schemas.microsoft.com/office/drawing/2014/chart" uri="{C3380CC4-5D6E-409C-BE32-E72D297353CC}">
              <c16:uniqueId val="{00000008-40E5-4DD9-95BF-0561A6715069}"/>
            </c:ext>
          </c:extLst>
        </c:ser>
        <c:dLbls>
          <c:showLegendKey val="0"/>
          <c:showVal val="0"/>
          <c:showCatName val="0"/>
          <c:showSerName val="0"/>
          <c:showPercent val="1"/>
          <c:showBubbleSize val="0"/>
          <c:showLeaderLines val="1"/>
        </c:dLbls>
        <c:firstSliceAng val="0"/>
        <c:holeSize val="50"/>
      </c:doughnutChart>
      <c:spPr>
        <a:noFill/>
        <a:ln>
          <a:noFill/>
        </a:ln>
        <a:effectLst>
          <a:outerShdw blurRad="50800" dist="50800" dir="5400000" algn="ctr" rotWithShape="0">
            <a:schemeClr val="bg1">
              <a:alpha val="0"/>
            </a:schemeClr>
          </a:outerShdw>
        </a:effectLst>
      </c:spPr>
    </c:plotArea>
    <c:legend>
      <c:legendPos val="tr"/>
      <c:overlay val="0"/>
      <c:spPr>
        <a:noFill/>
        <a:ln>
          <a:noFill/>
        </a:ln>
        <a:effectLst/>
      </c:spPr>
      <c:txPr>
        <a:bodyPr rot="0" spcFirstLastPara="1" vertOverflow="ellipsis" vert="horz" wrap="square" anchor="ctr" anchorCtr="1"/>
        <a:lstStyle/>
        <a:p>
          <a:pPr>
            <a:defRPr lang="en-US" sz="1100" b="1" i="0" u="none" strike="noStrike" kern="1200" spc="0" baseline="0">
              <a:solidFill>
                <a:sysClr val="window" lastClr="FFFF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lgn="ctr" rtl="0">
        <a:defRPr lang="en-US" sz="1100" b="1" i="0" u="none" strike="noStrike" kern="1200" spc="0" baseline="0">
          <a:solidFill>
            <a:sysClr val="window" lastClr="FFFFFF"/>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[Health_Fitness_Dashboard_2024_25.xlsx]Analysis!PivotTable37</c:name>
    <c:fmtId val="2"/>
  </c:pivotSource>
  <c:chart>
    <c:title>
      <c:tx>
        <c:rich>
          <a:bodyPr rot="0" spcFirstLastPara="1" vertOverflow="ellipsis" vert="horz" wrap="square" anchor="ctr" anchorCtr="1"/>
          <a:lstStyle/>
          <a:p>
            <a:pPr>
              <a:defRPr lang="en-US" sz="1320" b="1" i="0" u="none" strike="noStrike" kern="1200" cap="all" spc="0" baseline="0">
                <a:solidFill>
                  <a:schemeClr val="bg1"/>
                </a:solidFill>
                <a:latin typeface="+mn-lt"/>
                <a:ea typeface="+mn-ea"/>
                <a:cs typeface="+mn-cs"/>
              </a:defRPr>
            </a:pPr>
            <a:r>
              <a:rPr lang="en-US"/>
              <a:t>Yearly Water Intake Overview</a:t>
            </a:r>
          </a:p>
        </c:rich>
      </c:tx>
      <c:overlay val="0"/>
      <c:spPr>
        <a:noFill/>
        <a:ln>
          <a:noFill/>
        </a:ln>
        <a:effectLst/>
      </c:spPr>
      <c:txPr>
        <a:bodyPr rot="0" spcFirstLastPara="1" vertOverflow="ellipsis" vert="horz" wrap="square" anchor="ctr" anchorCtr="1"/>
        <a:lstStyle/>
        <a:p>
          <a:pPr>
            <a:defRPr lang="en-US" sz="1320" b="1" i="0" u="none" strike="noStrike" kern="1200" cap="all"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rgbClr val="00B0F0"/>
          </a:solidFill>
          <a:ln>
            <a:solidFill>
              <a:schemeClr val="bg1"/>
            </a:solid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spc="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B0F0"/>
          </a:solidFill>
          <a:ln>
            <a:solidFill>
              <a:schemeClr val="bg1"/>
            </a:solidFill>
          </a:ln>
          <a:effectLst/>
          <a:scene3d>
            <a:camera prst="orthographicFront"/>
            <a:lightRig rig="brightRoom" dir="t"/>
          </a:scene3d>
          <a:sp3d prstMaterial="flat">
            <a:bevelT w="50800" h="101600" prst="angle"/>
            <a:contourClr>
              <a:srgbClr val="000000"/>
            </a:contourClr>
          </a:sp3d>
        </c:spPr>
        <c:dLbl>
          <c:idx val="0"/>
          <c:numFmt formatCode="#,##0&quot; L&quot;" sourceLinked="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spc="0" baseline="0">
                  <a:solidFill>
                    <a:schemeClr val="bg1"/>
                  </a:solidFill>
                  <a:latin typeface="+mn-lt"/>
                  <a:ea typeface="+mn-ea"/>
                  <a:cs typeface="+mn-cs"/>
                </a:defRPr>
              </a:pPr>
              <a:endParaRPr lang="en-US"/>
            </a:p>
          </c:txPr>
        </c:dLbl>
      </c:pivotFmt>
      <c:pivotFmt>
        <c:idx val="6"/>
        <c:spPr>
          <a:solidFill>
            <a:schemeClr val="accent1"/>
          </a:solidFill>
          <a:ln>
            <a:solidFill>
              <a:schemeClr val="bg1"/>
            </a:solid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Analysis!$K$37</c:f>
              <c:strCache>
                <c:ptCount val="1"/>
                <c:pt idx="0">
                  <c:v>Total</c:v>
                </c:pt>
              </c:strCache>
            </c:strRef>
          </c:tx>
          <c:spPr>
            <a:solidFill>
              <a:srgbClr val="00B0F0"/>
            </a:solidFill>
            <a:ln>
              <a:solidFill>
                <a:schemeClr val="bg1"/>
              </a:solidFill>
            </a:ln>
          </c:spPr>
          <c:dPt>
            <c:idx val="0"/>
            <c:bubble3D val="0"/>
            <c:spPr>
              <a:solidFill>
                <a:srgbClr val="00B0F0"/>
              </a:solidFill>
              <a:ln>
                <a:solidFill>
                  <a:schemeClr val="bg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DEC-4E95-BCB9-55733DC275FE}"/>
              </c:ext>
            </c:extLst>
          </c:dPt>
          <c:dPt>
            <c:idx val="1"/>
            <c:bubble3D val="0"/>
            <c:spPr>
              <a:solidFill>
                <a:schemeClr val="accent2"/>
              </a:solidFill>
              <a:ln>
                <a:solidFill>
                  <a:schemeClr val="bg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DEC-4E95-BCB9-55733DC275FE}"/>
              </c:ext>
            </c:extLst>
          </c:dPt>
          <c:dLbls>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spc="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Analysis!$J$38:$J$40</c:f>
              <c:strCache>
                <c:ptCount val="2"/>
                <c:pt idx="0">
                  <c:v>2024</c:v>
                </c:pt>
                <c:pt idx="1">
                  <c:v>2025</c:v>
                </c:pt>
              </c:strCache>
            </c:strRef>
          </c:cat>
          <c:val>
            <c:numRef>
              <c:f>Analysis!$K$38:$K$40</c:f>
              <c:numCache>
                <c:formatCode>General</c:formatCode>
                <c:ptCount val="2"/>
                <c:pt idx="0">
                  <c:v>2.4838709677419346</c:v>
                </c:pt>
                <c:pt idx="1">
                  <c:v>2.5052631578947362</c:v>
                </c:pt>
              </c:numCache>
            </c:numRef>
          </c:val>
          <c:extLst>
            <c:ext xmlns:c16="http://schemas.microsoft.com/office/drawing/2014/chart" uri="{C3380CC4-5D6E-409C-BE32-E72D297353CC}">
              <c16:uniqueId val="{00000004-CDEC-4E95-BCB9-55733DC275F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1" i="0" u="none" strike="noStrike" kern="1200" spc="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lgn="ctr" rtl="0">
        <a:defRPr lang="en-US" sz="1100" b="1" i="0" u="none" strike="noStrike" kern="1200" spc="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jpg"/><Relationship Id="rId1" Type="http://schemas.openxmlformats.org/officeDocument/2006/relationships/image" Target="../media/image1.jpe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20320</xdr:colOff>
      <xdr:row>42</xdr:row>
      <xdr:rowOff>10160</xdr:rowOff>
    </xdr:to>
    <xdr:pic>
      <xdr:nvPicPr>
        <xdr:cNvPr id="3" name="Picture 2">
          <a:extLst>
            <a:ext uri="{FF2B5EF4-FFF2-40B4-BE49-F238E27FC236}">
              <a16:creationId xmlns:a16="http://schemas.microsoft.com/office/drawing/2014/main" id="{A7D39503-A369-3BCC-3421-2E6DA58B6D14}"/>
            </a:ext>
          </a:extLst>
        </xdr:cNvPr>
        <xdr:cNvPicPr>
          <a:picLocks noChangeAspect="1"/>
        </xdr:cNvPicPr>
      </xdr:nvPicPr>
      <xdr:blipFill>
        <a:blip xmlns:r="http://schemas.openxmlformats.org/officeDocument/2006/relationships" r:embed="rId1"/>
        <a:stretch>
          <a:fillRect/>
        </a:stretch>
      </xdr:blipFill>
      <xdr:spPr>
        <a:xfrm>
          <a:off x="0" y="0"/>
          <a:ext cx="12821920" cy="7701280"/>
        </a:xfrm>
        <a:prstGeom prst="rect">
          <a:avLst/>
        </a:prstGeom>
      </xdr:spPr>
    </xdr:pic>
    <xdr:clientData/>
  </xdr:twoCellAnchor>
  <xdr:twoCellAnchor>
    <xdr:from>
      <xdr:col>0</xdr:col>
      <xdr:colOff>601980</xdr:colOff>
      <xdr:row>1</xdr:row>
      <xdr:rowOff>15240</xdr:rowOff>
    </xdr:from>
    <xdr:to>
      <xdr:col>20</xdr:col>
      <xdr:colOff>15240</xdr:colOff>
      <xdr:row>3</xdr:row>
      <xdr:rowOff>137160</xdr:rowOff>
    </xdr:to>
    <xdr:sp macro="" textlink="">
      <xdr:nvSpPr>
        <xdr:cNvPr id="4" name="TextBox 3">
          <a:extLst>
            <a:ext uri="{FF2B5EF4-FFF2-40B4-BE49-F238E27FC236}">
              <a16:creationId xmlns:a16="http://schemas.microsoft.com/office/drawing/2014/main" id="{C9C3DC0A-C552-12B2-11CF-8D2E508637A6}"/>
            </a:ext>
          </a:extLst>
        </xdr:cNvPr>
        <xdr:cNvSpPr txBox="1"/>
      </xdr:nvSpPr>
      <xdr:spPr>
        <a:xfrm>
          <a:off x="601980" y="198120"/>
          <a:ext cx="11605260" cy="487680"/>
        </a:xfrm>
        <a:prstGeom prst="rect">
          <a:avLst/>
        </a:prstGeom>
        <a:blipFill>
          <a:blip xmlns:r="http://schemas.openxmlformats.org/officeDocument/2006/relationships" r:embed="rId2"/>
          <a:stretch>
            <a:fillRect/>
          </a:stretch>
        </a:blipFill>
        <a:ln w="9525" cmpd="sng">
          <a:solidFill>
            <a:schemeClr val="bg1"/>
          </a:solidFill>
        </a:ln>
        <a:effectLst>
          <a:outerShdw blurRad="50800" dist="50800" dir="5400000" algn="ctr" rotWithShape="0">
            <a:schemeClr val="bg1"/>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bg1"/>
              </a:solidFill>
              <a:latin typeface="Arial Rounded MT Bold" panose="020F0704030504030204" pitchFamily="34" charset="0"/>
            </a:rPr>
            <a:t>Health &amp; Fitness Dashboard - 2024-25</a:t>
          </a:r>
        </a:p>
      </xdr:txBody>
    </xdr:sp>
    <xdr:clientData/>
  </xdr:twoCellAnchor>
  <xdr:twoCellAnchor>
    <xdr:from>
      <xdr:col>1</xdr:col>
      <xdr:colOff>0</xdr:colOff>
      <xdr:row>24</xdr:row>
      <xdr:rowOff>125780</xdr:rowOff>
    </xdr:from>
    <xdr:to>
      <xdr:col>6</xdr:col>
      <xdr:colOff>262340</xdr:colOff>
      <xdr:row>39</xdr:row>
      <xdr:rowOff>167639</xdr:rowOff>
    </xdr:to>
    <xdr:graphicFrame macro="">
      <xdr:nvGraphicFramePr>
        <xdr:cNvPr id="16" name="Chart 15">
          <a:extLst>
            <a:ext uri="{FF2B5EF4-FFF2-40B4-BE49-F238E27FC236}">
              <a16:creationId xmlns:a16="http://schemas.microsoft.com/office/drawing/2014/main" id="{B8547D3B-1898-4A09-BCAE-C3680ABBB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167</xdr:colOff>
      <xdr:row>9</xdr:row>
      <xdr:rowOff>14526</xdr:rowOff>
    </xdr:from>
    <xdr:to>
      <xdr:col>6</xdr:col>
      <xdr:colOff>266700</xdr:colOff>
      <xdr:row>23</xdr:row>
      <xdr:rowOff>182879</xdr:rowOff>
    </xdr:to>
    <xdr:graphicFrame macro="">
      <xdr:nvGraphicFramePr>
        <xdr:cNvPr id="17" name="Chart 16">
          <a:extLst>
            <a:ext uri="{FF2B5EF4-FFF2-40B4-BE49-F238E27FC236}">
              <a16:creationId xmlns:a16="http://schemas.microsoft.com/office/drawing/2014/main" id="{F05C9B09-C0DF-4053-BD7E-CF016740B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116119</xdr:colOff>
      <xdr:row>9</xdr:row>
      <xdr:rowOff>12260</xdr:rowOff>
    </xdr:from>
    <xdr:to>
      <xdr:col>15</xdr:col>
      <xdr:colOff>155088</xdr:colOff>
      <xdr:row>23</xdr:row>
      <xdr:rowOff>175260</xdr:rowOff>
    </xdr:to>
    <xdr:graphicFrame macro="">
      <xdr:nvGraphicFramePr>
        <xdr:cNvPr id="18" name="Chart 17">
          <a:extLst>
            <a:ext uri="{FF2B5EF4-FFF2-40B4-BE49-F238E27FC236}">
              <a16:creationId xmlns:a16="http://schemas.microsoft.com/office/drawing/2014/main" id="{D11FF96B-AA18-41B2-B922-8519C43A1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114301</xdr:colOff>
      <xdr:row>24</xdr:row>
      <xdr:rowOff>174070</xdr:rowOff>
    </xdr:from>
    <xdr:to>
      <xdr:col>15</xdr:col>
      <xdr:colOff>152811</xdr:colOff>
      <xdr:row>39</xdr:row>
      <xdr:rowOff>175259</xdr:rowOff>
    </xdr:to>
    <xdr:graphicFrame macro="">
      <xdr:nvGraphicFramePr>
        <xdr:cNvPr id="19" name="Chart 18">
          <a:extLst>
            <a:ext uri="{FF2B5EF4-FFF2-40B4-BE49-F238E27FC236}">
              <a16:creationId xmlns:a16="http://schemas.microsoft.com/office/drawing/2014/main" id="{547F3778-4233-45D6-9603-9769A46E3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2690</xdr:colOff>
      <xdr:row>24</xdr:row>
      <xdr:rowOff>182002</xdr:rowOff>
    </xdr:from>
    <xdr:to>
      <xdr:col>19</xdr:col>
      <xdr:colOff>601980</xdr:colOff>
      <xdr:row>39</xdr:row>
      <xdr:rowOff>175260</xdr:rowOff>
    </xdr:to>
    <xdr:graphicFrame macro="">
      <xdr:nvGraphicFramePr>
        <xdr:cNvPr id="21" name="Chart 20">
          <a:extLst>
            <a:ext uri="{FF2B5EF4-FFF2-40B4-BE49-F238E27FC236}">
              <a16:creationId xmlns:a16="http://schemas.microsoft.com/office/drawing/2014/main" id="{43202B6B-9C66-4BE5-8DD5-30EB747A2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8965</xdr:colOff>
      <xdr:row>8</xdr:row>
      <xdr:rowOff>152399</xdr:rowOff>
    </xdr:from>
    <xdr:to>
      <xdr:col>20</xdr:col>
      <xdr:colOff>7620</xdr:colOff>
      <xdr:row>23</xdr:row>
      <xdr:rowOff>167640</xdr:rowOff>
    </xdr:to>
    <xdr:graphicFrame macro="">
      <xdr:nvGraphicFramePr>
        <xdr:cNvPr id="22" name="Chart 21">
          <a:extLst>
            <a:ext uri="{FF2B5EF4-FFF2-40B4-BE49-F238E27FC236}">
              <a16:creationId xmlns:a16="http://schemas.microsoft.com/office/drawing/2014/main" id="{FE21C165-29EA-4E1B-AEE0-82213EF0E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xdr:col>
      <xdr:colOff>0</xdr:colOff>
      <xdr:row>5</xdr:row>
      <xdr:rowOff>7620</xdr:rowOff>
    </xdr:from>
    <xdr:to>
      <xdr:col>6</xdr:col>
      <xdr:colOff>296803</xdr:colOff>
      <xdr:row>7</xdr:row>
      <xdr:rowOff>49581</xdr:rowOff>
    </xdr:to>
    <mc:AlternateContent xmlns:mc="http://schemas.openxmlformats.org/markup-compatibility/2006">
      <mc:Choice xmlns:a14="http://schemas.microsoft.com/office/drawing/2010/main" Requires="a14">
        <xdr:graphicFrame macro="">
          <xdr:nvGraphicFramePr>
            <xdr:cNvPr id="24" name="MOOD 1">
              <a:extLst>
                <a:ext uri="{FF2B5EF4-FFF2-40B4-BE49-F238E27FC236}">
                  <a16:creationId xmlns:a16="http://schemas.microsoft.com/office/drawing/2014/main" id="{7E285002-A3C5-4AE6-BE44-6B9C8EAF10E9}"/>
                </a:ext>
              </a:extLst>
            </xdr:cNvPr>
            <xdr:cNvGraphicFramePr/>
          </xdr:nvGraphicFramePr>
          <xdr:xfrm>
            <a:off x="0" y="0"/>
            <a:ext cx="0" cy="0"/>
          </xdr:xfrm>
          <a:graphic>
            <a:graphicData uri="http://schemas.microsoft.com/office/drawing/2010/slicer">
              <sle:slicer xmlns:sle="http://schemas.microsoft.com/office/drawing/2010/slicer" name="MOOD 1"/>
            </a:graphicData>
          </a:graphic>
        </xdr:graphicFrame>
      </mc:Choice>
      <mc:Fallback>
        <xdr:sp macro="" textlink="">
          <xdr:nvSpPr>
            <xdr:cNvPr id="0" name=""/>
            <xdr:cNvSpPr>
              <a:spLocks noTextEdit="1"/>
            </xdr:cNvSpPr>
          </xdr:nvSpPr>
          <xdr:spPr>
            <a:xfrm>
              <a:off x="609600" y="922020"/>
              <a:ext cx="3344803" cy="407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117231</xdr:colOff>
      <xdr:row>5</xdr:row>
      <xdr:rowOff>25120</xdr:rowOff>
    </xdr:from>
    <xdr:to>
      <xdr:col>15</xdr:col>
      <xdr:colOff>115833</xdr:colOff>
      <xdr:row>7</xdr:row>
      <xdr:rowOff>74281</xdr:rowOff>
    </xdr:to>
    <mc:AlternateContent xmlns:mc="http://schemas.openxmlformats.org/markup-compatibility/2006">
      <mc:Choice xmlns:a14="http://schemas.microsoft.com/office/drawing/2010/main" Requires="a14">
        <xdr:graphicFrame macro="">
          <xdr:nvGraphicFramePr>
            <xdr:cNvPr id="25" name="WORKOUT_TYPE 1">
              <a:extLst>
                <a:ext uri="{FF2B5EF4-FFF2-40B4-BE49-F238E27FC236}">
                  <a16:creationId xmlns:a16="http://schemas.microsoft.com/office/drawing/2014/main" id="{26924670-BBAA-4322-96EC-DCBFB18569F0}"/>
                </a:ext>
              </a:extLst>
            </xdr:cNvPr>
            <xdr:cNvGraphicFramePr/>
          </xdr:nvGraphicFramePr>
          <xdr:xfrm>
            <a:off x="0" y="0"/>
            <a:ext cx="0" cy="0"/>
          </xdr:xfrm>
          <a:graphic>
            <a:graphicData uri="http://schemas.microsoft.com/office/drawing/2010/slicer">
              <sle:slicer xmlns:sle="http://schemas.microsoft.com/office/drawing/2010/slicer" name="WORKOUT_TYPE 1"/>
            </a:graphicData>
          </a:graphic>
        </xdr:graphicFrame>
      </mc:Choice>
      <mc:Fallback>
        <xdr:sp macro="" textlink="">
          <xdr:nvSpPr>
            <xdr:cNvPr id="0" name=""/>
            <xdr:cNvSpPr>
              <a:spLocks noTextEdit="1"/>
            </xdr:cNvSpPr>
          </xdr:nvSpPr>
          <xdr:spPr>
            <a:xfrm>
              <a:off x="4384431" y="939520"/>
              <a:ext cx="4875402" cy="414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16</xdr:col>
      <xdr:colOff>1674</xdr:colOff>
      <xdr:row>5</xdr:row>
      <xdr:rowOff>33496</xdr:rowOff>
    </xdr:from>
    <xdr:to>
      <xdr:col>19</xdr:col>
      <xdr:colOff>603375</xdr:colOff>
      <xdr:row>7</xdr:row>
      <xdr:rowOff>82657</xdr:rowOff>
    </xdr:to>
    <mc:AlternateContent xmlns:mc="http://schemas.openxmlformats.org/markup-compatibility/2006">
      <mc:Choice xmlns:a14="http://schemas.microsoft.com/office/drawing/2010/main" Requires="a14">
        <xdr:graphicFrame macro="">
          <xdr:nvGraphicFramePr>
            <xdr:cNvPr id="26" name="Years (DATE) 1">
              <a:extLst>
                <a:ext uri="{FF2B5EF4-FFF2-40B4-BE49-F238E27FC236}">
                  <a16:creationId xmlns:a16="http://schemas.microsoft.com/office/drawing/2014/main" id="{A9D3E427-086A-41A5-8CA2-392ED8F8E3B3}"/>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dr:sp macro="" textlink="">
          <xdr:nvSpPr>
            <xdr:cNvPr id="0" name=""/>
            <xdr:cNvSpPr>
              <a:spLocks noTextEdit="1"/>
            </xdr:cNvSpPr>
          </xdr:nvSpPr>
          <xdr:spPr>
            <a:xfrm>
              <a:off x="9755274" y="947896"/>
              <a:ext cx="2430501" cy="414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refreshedDate="45859.947264467592" createdVersion="8" refreshedVersion="8" minRefreshableVersion="3" recordCount="50" xr:uid="{8C2B83CB-4C6B-4275-B65D-60D513FA23DD}">
  <cacheSource type="worksheet">
    <worksheetSource ref="A1:M51" sheet="Main DataSet"/>
  </cacheSource>
  <cacheFields count="16">
    <cacheField name="DATE" numFmtId="14">
      <sharedItems containsSemiMixedTypes="0" containsNonDate="0" containsDate="1" containsString="0" minDate="2024-06-01T00:00:00" maxDate="2025-05-11T00:00:00" count="50">
        <d v="2025-05-10T00:00:00"/>
        <d v="2025-05-03T00:00:00"/>
        <d v="2025-04-26T00:00:00"/>
        <d v="2025-04-19T00:00:00"/>
        <d v="2025-04-12T00:00:00"/>
        <d v="2025-04-05T00:00:00"/>
        <d v="2025-03-29T00:00:00"/>
        <d v="2025-03-22T00:00:00"/>
        <d v="2025-03-15T00:00:00"/>
        <d v="2025-03-08T00:00:00"/>
        <d v="2025-03-01T00:00:00"/>
        <d v="2025-02-22T00:00:00"/>
        <d v="2025-02-15T00:00:00"/>
        <d v="2025-02-08T00:00:00"/>
        <d v="2025-02-01T00:00:00"/>
        <d v="2025-01-25T00:00:00"/>
        <d v="2025-01-18T00:00:00"/>
        <d v="2025-01-11T00:00:00"/>
        <d v="2025-01-04T00:00:00"/>
        <d v="2024-12-28T00:00:00"/>
        <d v="2024-12-21T00:00:00"/>
        <d v="2024-12-14T00:00:00"/>
        <d v="2024-12-07T00:00:00"/>
        <d v="2024-11-30T00:00:00"/>
        <d v="2024-11-23T00:00:00"/>
        <d v="2024-11-16T00:00:00"/>
        <d v="2024-11-09T00:00:00"/>
        <d v="2024-11-02T00:00:00"/>
        <d v="2024-10-26T00:00:00"/>
        <d v="2024-10-19T00:00:00"/>
        <d v="2024-10-12T00:00:00"/>
        <d v="2024-10-05T00:00:00"/>
        <d v="2024-09-28T00:00:00"/>
        <d v="2024-09-21T00:00:00"/>
        <d v="2024-09-14T00:00:00"/>
        <d v="2024-09-07T00:00:00"/>
        <d v="2024-08-31T00:00:00"/>
        <d v="2024-08-24T00:00:00"/>
        <d v="2024-08-17T00:00:00"/>
        <d v="2024-08-10T00:00:00"/>
        <d v="2024-08-03T00:00:00"/>
        <d v="2024-07-27T00:00:00"/>
        <d v="2024-07-20T00:00:00"/>
        <d v="2024-07-13T00:00:00"/>
        <d v="2024-07-06T00:00:00"/>
        <d v="2024-06-29T00:00:00"/>
        <d v="2024-06-22T00:00:00"/>
        <d v="2024-06-15T00:00:00"/>
        <d v="2024-06-08T00:00:00"/>
        <d v="2024-06-01T00:00:00"/>
      </sharedItems>
      <fieldGroup par="15"/>
    </cacheField>
    <cacheField name="STEPS" numFmtId="0">
      <sharedItems containsSemiMixedTypes="0" containsString="0" containsNumber="1" containsInteger="1" minValue="568" maxValue="9975"/>
    </cacheField>
    <cacheField name="DISTANCE_KM" numFmtId="0">
      <sharedItems containsSemiMixedTypes="0" containsString="0" containsNumber="1" minValue="3.5" maxValue="20"/>
    </cacheField>
    <cacheField name="CALORIES_BURNED" numFmtId="1">
      <sharedItems containsSemiMixedTypes="0" containsString="0" containsNumber="1" minValue="22.72" maxValue="399"/>
    </cacheField>
    <cacheField name="ACTIVE_MINUTES" numFmtId="2">
      <sharedItems containsSemiMixedTypes="0" containsString="0" containsNumber="1" minValue="42" maxValue="240"/>
    </cacheField>
    <cacheField name="WATER_INTAKE_LITERS" numFmtId="0">
      <sharedItems containsSemiMixedTypes="0" containsString="0" containsNumber="1" minValue="1.8" maxValue="3.2"/>
    </cacheField>
    <cacheField name="SLEEP_DURATION_HOURS" numFmtId="0">
      <sharedItems containsSemiMixedTypes="0" containsString="0" containsNumber="1" minValue="3.3" maxValue="9.5" count="24">
        <n v="7"/>
        <n v="8.6"/>
        <n v="6.8"/>
        <n v="5.6"/>
        <n v="6.7"/>
        <n v="8.6999999999999993"/>
        <n v="6"/>
        <n v="8.8000000000000007"/>
        <n v="9"/>
        <n v="4.8"/>
        <n v="7.5"/>
        <n v="8.5"/>
        <n v="9.5"/>
        <n v="4.4000000000000004"/>
        <n v="3.3"/>
        <n v="6.5"/>
        <n v="3.5"/>
        <n v="5.4"/>
        <n v="4.3"/>
        <n v="4.5"/>
        <n v="4.5999999999999996"/>
        <n v="5.5"/>
        <n v="8.4"/>
        <n v="8.3000000000000007"/>
      </sharedItems>
    </cacheField>
    <cacheField name="HEART_RATE" numFmtId="2">
      <sharedItems containsSemiMixedTypes="0" containsString="0" containsNumber="1" minValue="56.3" maxValue="104.76"/>
    </cacheField>
    <cacheField name="WORKOUT_TYPE" numFmtId="0">
      <sharedItems count="3">
        <s v="Cycling/Light Cardio"/>
        <s v="Inactive or Not Tracked"/>
        <s v="Walking"/>
      </sharedItems>
    </cacheField>
    <cacheField name="MOOD" numFmtId="0">
      <sharedItems count="4">
        <s v="Happy"/>
        <s v="Energetic"/>
        <s v="Tired"/>
        <s v="Sad"/>
      </sharedItems>
    </cacheField>
    <cacheField name="KM_PER_STEP" numFmtId="164">
      <sharedItems containsSemiMixedTypes="0" containsString="0" containsNumber="1" minValue="4.4087723264752429E-4" maxValue="7.9225352112676055E-3"/>
    </cacheField>
    <cacheField name="CALORIES_PER_MINUTE" numFmtId="2">
      <sharedItems containsSemiMixedTypes="0" containsString="0" containsNumber="1" minValue="0.42074074074074069" maxValue="7.5606837606837622"/>
    </cacheField>
    <cacheField name="WATER_PER_HOUR_SLEEP" numFmtId="1">
      <sharedItems containsSemiMixedTypes="0" containsString="0" containsNumber="1" minValue="0.20689655172413796" maxValue="0.91428571428571437"/>
    </cacheField>
    <cacheField name="Months (DATE)" numFmtId="0" databaseField="0">
      <fieldGroup base="0">
        <rangePr groupBy="months" startDate="2024-06-01T00:00:00" endDate="2025-05-11T00:00:00"/>
        <groupItems count="14">
          <s v="&lt;01-06-2024"/>
          <s v="Jan"/>
          <s v="Feb"/>
          <s v="Mar"/>
          <s v="Apr"/>
          <s v="May"/>
          <s v="Jun"/>
          <s v="Jul"/>
          <s v="Aug"/>
          <s v="Sep"/>
          <s v="Oct"/>
          <s v="Nov"/>
          <s v="Dec"/>
          <s v="&gt;11-05-2025"/>
        </groupItems>
      </fieldGroup>
    </cacheField>
    <cacheField name="Quarters (DATE)" numFmtId="0" databaseField="0">
      <fieldGroup base="0">
        <rangePr groupBy="quarters" startDate="2024-06-01T00:00:00" endDate="2025-05-11T00:00:00"/>
        <groupItems count="6">
          <s v="&lt;01-06-2024"/>
          <s v="Qtr1"/>
          <s v="Qtr2"/>
          <s v="Qtr3"/>
          <s v="Qtr4"/>
          <s v="&gt;11-05-2025"/>
        </groupItems>
      </fieldGroup>
    </cacheField>
    <cacheField name="Years (DATE)" numFmtId="0" databaseField="0">
      <fieldGroup base="0">
        <rangePr groupBy="years" startDate="2024-06-01T00:00:00" endDate="2025-05-11T00:00:00"/>
        <groupItems count="4">
          <s v="&lt;01-06-2024"/>
          <s v="2024"/>
          <s v="2025"/>
          <s v="&gt;11-05-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refreshedDate="45864.013952546295" createdVersion="8" refreshedVersion="8" minRefreshableVersion="3" recordCount="50" xr:uid="{2842D1D7-AFD2-42CF-B4F2-B025C2C808A3}">
  <cacheSource type="worksheet">
    <worksheetSource name="Table1"/>
  </cacheSource>
  <cacheFields count="16">
    <cacheField name="DATE" numFmtId="14">
      <sharedItems containsSemiMixedTypes="0" containsNonDate="0" containsDate="1" containsString="0" minDate="2024-06-01T00:00:00" maxDate="2025-05-11T00:00:00" count="50">
        <d v="2025-05-10T00:00:00"/>
        <d v="2025-05-03T00:00:00"/>
        <d v="2025-04-26T00:00:00"/>
        <d v="2025-04-19T00:00:00"/>
        <d v="2025-04-12T00:00:00"/>
        <d v="2025-04-05T00:00:00"/>
        <d v="2025-03-29T00:00:00"/>
        <d v="2025-03-22T00:00:00"/>
        <d v="2025-03-15T00:00:00"/>
        <d v="2025-03-08T00:00:00"/>
        <d v="2025-03-01T00:00:00"/>
        <d v="2025-02-22T00:00:00"/>
        <d v="2025-02-15T00:00:00"/>
        <d v="2025-02-08T00:00:00"/>
        <d v="2025-02-01T00:00:00"/>
        <d v="2025-01-25T00:00:00"/>
        <d v="2025-01-18T00:00:00"/>
        <d v="2025-01-11T00:00:00"/>
        <d v="2025-01-04T00:00:00"/>
        <d v="2024-12-28T00:00:00"/>
        <d v="2024-12-21T00:00:00"/>
        <d v="2024-12-14T00:00:00"/>
        <d v="2024-12-07T00:00:00"/>
        <d v="2024-11-30T00:00:00"/>
        <d v="2024-11-23T00:00:00"/>
        <d v="2024-11-16T00:00:00"/>
        <d v="2024-11-09T00:00:00"/>
        <d v="2024-11-02T00:00:00"/>
        <d v="2024-10-26T00:00:00"/>
        <d v="2024-10-19T00:00:00"/>
        <d v="2024-10-12T00:00:00"/>
        <d v="2024-10-05T00:00:00"/>
        <d v="2024-09-28T00:00:00"/>
        <d v="2024-09-21T00:00:00"/>
        <d v="2024-09-14T00:00:00"/>
        <d v="2024-09-07T00:00:00"/>
        <d v="2024-08-31T00:00:00"/>
        <d v="2024-08-24T00:00:00"/>
        <d v="2024-08-17T00:00:00"/>
        <d v="2024-08-10T00:00:00"/>
        <d v="2024-08-03T00:00:00"/>
        <d v="2024-07-27T00:00:00"/>
        <d v="2024-07-20T00:00:00"/>
        <d v="2024-07-13T00:00:00"/>
        <d v="2024-07-06T00:00:00"/>
        <d v="2024-06-29T00:00:00"/>
        <d v="2024-06-22T00:00:00"/>
        <d v="2024-06-15T00:00:00"/>
        <d v="2024-06-08T00:00:00"/>
        <d v="2024-06-01T00:00:00"/>
      </sharedItems>
      <fieldGroup par="15"/>
    </cacheField>
    <cacheField name="STEPS" numFmtId="0">
      <sharedItems containsSemiMixedTypes="0" containsString="0" containsNumber="1" containsInteger="1" minValue="568" maxValue="9975" count="45">
        <n v="6589"/>
        <n v="4587"/>
        <n v="7569"/>
        <n v="3518"/>
        <n v="7513"/>
        <n v="9857"/>
        <n v="7584"/>
        <n v="6587"/>
        <n v="3586"/>
        <n v="5478"/>
        <n v="7586"/>
        <n v="9865"/>
        <n v="7568"/>
        <n v="3568"/>
        <n v="568"/>
        <n v="8765"/>
        <n v="7565"/>
        <n v="5678"/>
        <n v="7658"/>
        <n v="8547"/>
        <n v="6544"/>
        <n v="5756"/>
        <n v="4356"/>
        <n v="8854"/>
        <n v="3554"/>
        <n v="4657"/>
        <n v="8657"/>
        <n v="7585"/>
        <n v="8786"/>
        <n v="9975"/>
        <n v="8846"/>
        <n v="4547"/>
        <n v="6522"/>
        <n v="3578"/>
        <n v="7566"/>
        <n v="4566"/>
        <n v="9000"/>
        <n v="6578"/>
        <n v="6851"/>
        <n v="4511"/>
        <n v="7550"/>
        <n v="8000"/>
        <n v="4500"/>
        <n v="3000"/>
        <n v="8250"/>
      </sharedItems>
    </cacheField>
    <cacheField name="DISTANCE_KM" numFmtId="0">
      <sharedItems containsSemiMixedTypes="0" containsString="0" containsNumber="1" minValue="3.5" maxValue="20"/>
    </cacheField>
    <cacheField name="CALORIES_BURNED" numFmtId="1">
      <sharedItems containsSemiMixedTypes="0" containsString="0" containsNumber="1" minValue="22.72" maxValue="399"/>
    </cacheField>
    <cacheField name="ACTIVE_MINUTES" numFmtId="2">
      <sharedItems containsSemiMixedTypes="0" containsString="0" containsNumber="1" minValue="42" maxValue="240" count="21">
        <n v="46.8"/>
        <n v="117.60000000000001"/>
        <n v="81.599999999999994"/>
        <n v="88.800000000000011"/>
        <n v="91.199999999999989"/>
        <n v="114"/>
        <n v="45.599999999999994"/>
        <n v="102"/>
        <n v="87.6"/>
        <n v="90"/>
        <n v="54"/>
        <n v="78"/>
        <n v="96"/>
        <n v="240"/>
        <n v="104.39999999999999"/>
        <n v="80.400000000000006"/>
        <n v="42"/>
        <n v="76.800000000000011"/>
        <n v="180"/>
        <n v="93.6"/>
        <n v="74.400000000000006"/>
      </sharedItems>
    </cacheField>
    <cacheField name="WATER_INTAKE_LITERS" numFmtId="0">
      <sharedItems containsSemiMixedTypes="0" containsString="0" containsNumber="1" minValue="1.8" maxValue="3.2"/>
    </cacheField>
    <cacheField name="SLEEP_DURATION_HOURS" numFmtId="0">
      <sharedItems containsSemiMixedTypes="0" containsString="0" containsNumber="1" minValue="3.3" maxValue="9.5" count="24">
        <n v="7"/>
        <n v="8.6"/>
        <n v="6.8"/>
        <n v="5.6"/>
        <n v="6.7"/>
        <n v="8.6999999999999993"/>
        <n v="6"/>
        <n v="8.8000000000000007"/>
        <n v="9"/>
        <n v="4.8"/>
        <n v="7.5"/>
        <n v="8.5"/>
        <n v="9.5"/>
        <n v="4.4000000000000004"/>
        <n v="3.3"/>
        <n v="6.5"/>
        <n v="3.5"/>
        <n v="5.4"/>
        <n v="4.3"/>
        <n v="4.5"/>
        <n v="4.5999999999999996"/>
        <n v="5.5"/>
        <n v="8.4"/>
        <n v="8.3000000000000007"/>
      </sharedItems>
    </cacheField>
    <cacheField name="HEART_RATE" numFmtId="2">
      <sharedItems containsSemiMixedTypes="0" containsString="0" containsNumber="1" minValue="56.3" maxValue="104.76"/>
    </cacheField>
    <cacheField name="WORKOUT_TYPE" numFmtId="0">
      <sharedItems count="3">
        <s v="Cycling/Light Cardio"/>
        <s v="Inactive or Not Tracked"/>
        <s v="Walking"/>
      </sharedItems>
    </cacheField>
    <cacheField name="MOOD" numFmtId="0">
      <sharedItems count="4">
        <s v="Happy"/>
        <s v="Energetic"/>
        <s v="Tired"/>
        <s v="Sad"/>
      </sharedItems>
    </cacheField>
    <cacheField name="KM_PER_STEP" numFmtId="164">
      <sharedItems containsSemiMixedTypes="0" containsString="0" containsNumber="1" minValue="4.4087723264752429E-4" maxValue="7.9225352112676055E-3"/>
    </cacheField>
    <cacheField name="CALORIES_PER_MINUTE" numFmtId="2">
      <sharedItems containsSemiMixedTypes="0" containsString="0" containsNumber="1" minValue="0.42074074074074069" maxValue="7.5606837606837622"/>
    </cacheField>
    <cacheField name="WATER_PER_HOUR_SLEEP" numFmtId="1">
      <sharedItems containsSemiMixedTypes="0" containsString="0" containsNumber="1" minValue="0.20689655172413796" maxValue="0.91428571428571437"/>
    </cacheField>
    <cacheField name="Months (DATE)" numFmtId="0" databaseField="0">
      <fieldGroup base="0">
        <rangePr groupBy="months" startDate="2024-06-01T00:00:00" endDate="2025-05-11T00:00:00"/>
        <groupItems count="14">
          <s v="&lt;01-06-2024"/>
          <s v="Jan"/>
          <s v="Feb"/>
          <s v="Mar"/>
          <s v="Apr"/>
          <s v="May"/>
          <s v="Jun"/>
          <s v="Jul"/>
          <s v="Aug"/>
          <s v="Sep"/>
          <s v="Oct"/>
          <s v="Nov"/>
          <s v="Dec"/>
          <s v="&gt;11-05-2025"/>
        </groupItems>
      </fieldGroup>
    </cacheField>
    <cacheField name="Quarters (DATE)" numFmtId="0" databaseField="0">
      <fieldGroup base="0">
        <rangePr groupBy="quarters" startDate="2024-06-01T00:00:00" endDate="2025-05-11T00:00:00"/>
        <groupItems count="6">
          <s v="&lt;01-06-2024"/>
          <s v="Qtr1"/>
          <s v="Qtr2"/>
          <s v="Qtr3"/>
          <s v="Qtr4"/>
          <s v="&gt;11-05-2025"/>
        </groupItems>
      </fieldGroup>
    </cacheField>
    <cacheField name="Years (DATE)" numFmtId="0" databaseField="0">
      <fieldGroup base="0">
        <rangePr groupBy="years" startDate="2024-06-01T00:00:00" endDate="2025-05-11T00:00:00"/>
        <groupItems count="4">
          <s v="&lt;01-06-2024"/>
          <s v="2024"/>
          <s v="2025"/>
          <s v="&gt;11-05-2025"/>
        </groupItems>
      </fieldGroup>
    </cacheField>
  </cacheFields>
  <extLst>
    <ext xmlns:x14="http://schemas.microsoft.com/office/spreadsheetml/2009/9/main" uri="{725AE2AE-9491-48be-B2B4-4EB974FC3084}">
      <x14:pivotCacheDefinition pivotCacheId="11764241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6589"/>
    <n v="3.9"/>
    <n v="263.56"/>
    <n v="46.8"/>
    <n v="3.2"/>
    <x v="0"/>
    <n v="90.68"/>
    <x v="0"/>
    <x v="0"/>
    <n v="5.9189558354833817E-4"/>
    <n v="5.631623931623932"/>
    <n v="0.45714285714285718"/>
  </r>
  <r>
    <x v="1"/>
    <n v="4587"/>
    <n v="9.8000000000000007"/>
    <n v="183.48"/>
    <n v="117.60000000000001"/>
    <n v="1.8"/>
    <x v="1"/>
    <n v="56.4"/>
    <x v="1"/>
    <x v="1"/>
    <n v="2.1364726400697623E-3"/>
    <n v="1.5602040816326528"/>
    <n v="0.20930232558139536"/>
  </r>
  <r>
    <x v="2"/>
    <n v="7569"/>
    <n v="6.8"/>
    <n v="302.76"/>
    <n v="81.599999999999994"/>
    <n v="2.8"/>
    <x v="2"/>
    <n v="75.239999999999995"/>
    <x v="2"/>
    <x v="2"/>
    <n v="8.9840137402563084E-4"/>
    <n v="3.710294117647059"/>
    <n v="0.41176470588235292"/>
  </r>
  <r>
    <x v="3"/>
    <n v="3518"/>
    <n v="7.4"/>
    <n v="140.72"/>
    <n v="88.800000000000011"/>
    <n v="1.8"/>
    <x v="0"/>
    <n v="58"/>
    <x v="1"/>
    <x v="0"/>
    <n v="2.1034678794769755E-3"/>
    <n v="1.5846846846846845"/>
    <n v="0.25714285714285717"/>
  </r>
  <r>
    <x v="4"/>
    <n v="7513"/>
    <n v="7.6"/>
    <n v="300.52"/>
    <n v="91.199999999999989"/>
    <n v="2.8"/>
    <x v="3"/>
    <n v="77.680000000000007"/>
    <x v="2"/>
    <x v="2"/>
    <n v="1.011579928124584E-3"/>
    <n v="3.2951754385964915"/>
    <n v="0.5"/>
  </r>
  <r>
    <x v="5"/>
    <n v="9857"/>
    <n v="9.5"/>
    <n v="394.28000000000003"/>
    <n v="114"/>
    <n v="2.8"/>
    <x v="1"/>
    <n v="74.699999999999989"/>
    <x v="2"/>
    <x v="1"/>
    <n v="9.6378208379831588E-4"/>
    <n v="3.4585964912280702"/>
    <n v="0.32558139534883718"/>
  </r>
  <r>
    <x v="6"/>
    <n v="7584"/>
    <n v="3.8"/>
    <n v="303.36"/>
    <n v="45.599999999999994"/>
    <n v="2.2000000000000002"/>
    <x v="3"/>
    <n v="74.640000000000015"/>
    <x v="2"/>
    <x v="2"/>
    <n v="5.010548523206751E-4"/>
    <n v="6.6526315789473696"/>
    <n v="0.3928571428571429"/>
  </r>
  <r>
    <x v="7"/>
    <n v="4587"/>
    <n v="3.9"/>
    <n v="183.48"/>
    <n v="46.8"/>
    <n v="1.8"/>
    <x v="4"/>
    <n v="58.3"/>
    <x v="1"/>
    <x v="2"/>
    <n v="8.5022890778286458E-4"/>
    <n v="3.9205128205128204"/>
    <n v="0.26865671641791045"/>
  </r>
  <r>
    <x v="8"/>
    <n v="6587"/>
    <n v="9.8000000000000007"/>
    <n v="263.48"/>
    <n v="117.60000000000001"/>
    <n v="3.2"/>
    <x v="5"/>
    <n v="94.360000000000014"/>
    <x v="0"/>
    <x v="1"/>
    <n v="1.487778958554729E-3"/>
    <n v="2.2404761904761905"/>
    <n v="0.36781609195402304"/>
  </r>
  <r>
    <x v="9"/>
    <n v="3586"/>
    <n v="8.5"/>
    <n v="143.44"/>
    <n v="102"/>
    <n v="1.8"/>
    <x v="5"/>
    <n v="56.3"/>
    <x v="1"/>
    <x v="1"/>
    <n v="2.3703290574456221E-3"/>
    <n v="1.4062745098039215"/>
    <n v="0.20689655172413796"/>
  </r>
  <r>
    <x v="10"/>
    <n v="5478"/>
    <n v="9.8000000000000007"/>
    <n v="219.12"/>
    <n v="117.60000000000001"/>
    <n v="3.2"/>
    <x v="6"/>
    <n v="99.76"/>
    <x v="0"/>
    <x v="2"/>
    <n v="1.7889740781307048E-3"/>
    <n v="1.8632653061224489"/>
    <n v="0.53333333333333333"/>
  </r>
  <r>
    <x v="11"/>
    <n v="6587"/>
    <n v="7.3"/>
    <n v="263.48"/>
    <n v="87.6"/>
    <n v="3.2"/>
    <x v="7"/>
    <n v="91.16"/>
    <x v="0"/>
    <x v="1"/>
    <n v="1.1082435099438288E-3"/>
    <n v="3.0077625570776259"/>
    <n v="0.36363636363636365"/>
  </r>
  <r>
    <x v="12"/>
    <n v="7586"/>
    <n v="7.6"/>
    <n v="303.44"/>
    <n v="91.199999999999989"/>
    <n v="2.8"/>
    <x v="8"/>
    <n v="72.58"/>
    <x v="2"/>
    <x v="1"/>
    <n v="1.0018455048774056E-3"/>
    <n v="3.3271929824561406"/>
    <n v="0.31111111111111112"/>
  </r>
  <r>
    <x v="13"/>
    <n v="9865"/>
    <n v="9.5"/>
    <n v="394.6"/>
    <n v="114"/>
    <n v="2.8"/>
    <x v="4"/>
    <n v="77.55"/>
    <x v="2"/>
    <x v="2"/>
    <n v="9.6300050684237199E-4"/>
    <n v="3.4614035087719301"/>
    <n v="0.41791044776119401"/>
  </r>
  <r>
    <x v="14"/>
    <n v="7568"/>
    <n v="7.5"/>
    <n v="302.72000000000003"/>
    <n v="90"/>
    <n v="2.8"/>
    <x v="2"/>
    <n v="75.8"/>
    <x v="2"/>
    <x v="2"/>
    <n v="9.9101479915433398E-4"/>
    <n v="3.3635555555555561"/>
    <n v="0.41176470588235292"/>
  </r>
  <r>
    <x v="15"/>
    <n v="3568"/>
    <n v="9.8000000000000007"/>
    <n v="142.72"/>
    <n v="117.60000000000001"/>
    <n v="1.8"/>
    <x v="9"/>
    <n v="60.2"/>
    <x v="1"/>
    <x v="3"/>
    <n v="2.7466367713004486E-3"/>
    <n v="1.2136054421768707"/>
    <n v="0.375"/>
  </r>
  <r>
    <x v="16"/>
    <n v="568"/>
    <n v="4.5"/>
    <n v="22.72"/>
    <n v="54"/>
    <n v="1.8"/>
    <x v="10"/>
    <n v="57.5"/>
    <x v="1"/>
    <x v="0"/>
    <n v="7.9225352112676055E-3"/>
    <n v="0.42074074074074069"/>
    <n v="0.24000000000000002"/>
  </r>
  <r>
    <x v="17"/>
    <n v="8765"/>
    <n v="3.9"/>
    <n v="350.6"/>
    <n v="46.8"/>
    <n v="2.2000000000000002"/>
    <x v="11"/>
    <n v="70.37"/>
    <x v="2"/>
    <x v="1"/>
    <n v="4.4495151169423843E-4"/>
    <n v="7.4914529914529924"/>
    <n v="0.25882352941176473"/>
  </r>
  <r>
    <x v="18"/>
    <n v="7565"/>
    <n v="8.5"/>
    <n v="302.60000000000002"/>
    <n v="102"/>
    <n v="2.8"/>
    <x v="12"/>
    <n v="72.55"/>
    <x v="2"/>
    <x v="1"/>
    <n v="1.1235955056179776E-3"/>
    <n v="2.9666666666666668"/>
    <n v="0.29473684210526313"/>
  </r>
  <r>
    <x v="19"/>
    <n v="3568"/>
    <n v="6.5"/>
    <n v="142.72"/>
    <n v="78"/>
    <n v="1.8"/>
    <x v="10"/>
    <n v="57.5"/>
    <x v="1"/>
    <x v="0"/>
    <n v="1.8217488789237669E-3"/>
    <n v="1.8297435897435896"/>
    <n v="0.24000000000000002"/>
  </r>
  <r>
    <x v="20"/>
    <n v="5678"/>
    <n v="9.8000000000000007"/>
    <n v="227.12"/>
    <n v="117.60000000000001"/>
    <n v="3.2"/>
    <x v="1"/>
    <n v="94.56"/>
    <x v="0"/>
    <x v="1"/>
    <n v="1.7259598450158507E-3"/>
    <n v="1.9312925170068027"/>
    <n v="0.372093023255814"/>
  </r>
  <r>
    <x v="21"/>
    <n v="7658"/>
    <n v="7.6"/>
    <n v="306.32"/>
    <n v="91.199999999999989"/>
    <n v="2.8"/>
    <x v="3"/>
    <n v="77.680000000000007"/>
    <x v="2"/>
    <x v="2"/>
    <n v="9.9242622094541651E-4"/>
    <n v="3.3587719298245617"/>
    <n v="0.5"/>
  </r>
  <r>
    <x v="22"/>
    <n v="3568"/>
    <n v="9.5"/>
    <n v="142.72"/>
    <n v="114"/>
    <n v="1.8"/>
    <x v="13"/>
    <n v="60.6"/>
    <x v="1"/>
    <x v="3"/>
    <n v="2.6625560538116591E-3"/>
    <n v="1.2519298245614034"/>
    <n v="0.40909090909090906"/>
  </r>
  <r>
    <x v="23"/>
    <n v="8547"/>
    <n v="7.6"/>
    <n v="341.88"/>
    <n v="91.199999999999989"/>
    <n v="2.8"/>
    <x v="14"/>
    <n v="81.13"/>
    <x v="2"/>
    <x v="3"/>
    <n v="8.8920088920088917E-4"/>
    <n v="3.7486842105263163"/>
    <n v="0.84848484848484851"/>
  </r>
  <r>
    <x v="24"/>
    <n v="7565"/>
    <n v="3.9"/>
    <n v="302.60000000000002"/>
    <n v="46.8"/>
    <n v="2.2000000000000002"/>
    <x v="15"/>
    <n v="73.37"/>
    <x v="2"/>
    <x v="2"/>
    <n v="5.1553205551883678E-4"/>
    <n v="6.4658119658119668"/>
    <n v="0.33846153846153848"/>
  </r>
  <r>
    <x v="25"/>
    <n v="6544"/>
    <n v="9.8000000000000007"/>
    <n v="261.76"/>
    <n v="117.60000000000001"/>
    <n v="3.2"/>
    <x v="16"/>
    <n v="104.76"/>
    <x v="0"/>
    <x v="3"/>
    <n v="1.497555012224939E-3"/>
    <n v="2.2258503401360543"/>
    <n v="0.91428571428571437"/>
  </r>
  <r>
    <x v="26"/>
    <n v="5756"/>
    <n v="8"/>
    <n v="230.24"/>
    <n v="96"/>
    <n v="3.2"/>
    <x v="17"/>
    <n v="98.8"/>
    <x v="0"/>
    <x v="2"/>
    <n v="1.389854065323141E-3"/>
    <n v="2.3983333333333334"/>
    <n v="0.59259259259259256"/>
  </r>
  <r>
    <x v="27"/>
    <n v="4356"/>
    <n v="7.6"/>
    <n v="174.24"/>
    <n v="91.199999999999989"/>
    <n v="1.8"/>
    <x v="1"/>
    <n v="56.4"/>
    <x v="1"/>
    <x v="1"/>
    <n v="1.7447199265381082E-3"/>
    <n v="1.9105263157894741"/>
    <n v="0.20930232558139536"/>
  </r>
  <r>
    <x v="28"/>
    <n v="8854"/>
    <n v="9.5"/>
    <n v="354.16"/>
    <n v="114"/>
    <n v="2.8"/>
    <x v="18"/>
    <n v="81.149999999999991"/>
    <x v="2"/>
    <x v="3"/>
    <n v="1.0729613733905579E-3"/>
    <n v="3.1066666666666669"/>
    <n v="0.65116279069767435"/>
  </r>
  <r>
    <x v="29"/>
    <n v="3554"/>
    <n v="8"/>
    <n v="142.16"/>
    <n v="96"/>
    <n v="1.8"/>
    <x v="15"/>
    <n v="58.5"/>
    <x v="1"/>
    <x v="2"/>
    <n v="2.2509848058525606E-3"/>
    <n v="1.4808333333333332"/>
    <n v="0.27692307692307694"/>
  </r>
  <r>
    <x v="30"/>
    <n v="4657"/>
    <n v="7.6"/>
    <n v="186.28"/>
    <n v="91.199999999999989"/>
    <n v="1.8"/>
    <x v="19"/>
    <n v="60.5"/>
    <x v="1"/>
    <x v="3"/>
    <n v="1.6319519003650418E-3"/>
    <n v="2.0425438596491232"/>
    <n v="0.4"/>
  </r>
  <r>
    <x v="31"/>
    <n v="8657"/>
    <n v="9.5"/>
    <n v="346.28000000000003"/>
    <n v="114"/>
    <n v="2.8"/>
    <x v="11"/>
    <n v="74.849999999999994"/>
    <x v="2"/>
    <x v="1"/>
    <n v="1.0973778445188865E-3"/>
    <n v="3.0375438596491229"/>
    <n v="0.32941176470588235"/>
  </r>
  <r>
    <x v="32"/>
    <n v="7585"/>
    <n v="20"/>
    <n v="303.40000000000003"/>
    <n v="240"/>
    <n v="2.8"/>
    <x v="10"/>
    <n v="84.75"/>
    <x v="2"/>
    <x v="0"/>
    <n v="2.6367831245880024E-3"/>
    <n v="1.2641666666666669"/>
    <n v="0.37333333333333329"/>
  </r>
  <r>
    <x v="33"/>
    <n v="8786"/>
    <n v="8.5"/>
    <n v="351.44"/>
    <n v="102"/>
    <n v="2.8"/>
    <x v="1"/>
    <n v="73.900000000000006"/>
    <x v="2"/>
    <x v="1"/>
    <n v="9.6744821306624172E-4"/>
    <n v="3.4454901960784312"/>
    <n v="0.32558139534883718"/>
  </r>
  <r>
    <x v="34"/>
    <n v="9975"/>
    <n v="8.6999999999999993"/>
    <n v="399"/>
    <n v="104.39999999999999"/>
    <n v="2.8"/>
    <x v="20"/>
    <n v="80.059999999999988"/>
    <x v="2"/>
    <x v="3"/>
    <n v="8.7218045112781952E-4"/>
    <n v="3.8218390804597706"/>
    <n v="0.60869565217391308"/>
  </r>
  <r>
    <x v="35"/>
    <n v="8846"/>
    <n v="3.9"/>
    <n v="353.84000000000003"/>
    <n v="46.8"/>
    <n v="2.2000000000000002"/>
    <x v="21"/>
    <n v="74.87"/>
    <x v="2"/>
    <x v="2"/>
    <n v="4.4087723264752429E-4"/>
    <n v="7.5606837606837622"/>
    <n v="0.4"/>
  </r>
  <r>
    <x v="36"/>
    <n v="4547"/>
    <n v="8.5"/>
    <n v="181.88"/>
    <n v="102"/>
    <n v="1.8"/>
    <x v="20"/>
    <n v="60.4"/>
    <x v="1"/>
    <x v="3"/>
    <n v="1.8693644160985266E-3"/>
    <n v="1.7831372549019608"/>
    <n v="0.39130434782608697"/>
  </r>
  <r>
    <x v="37"/>
    <n v="6522"/>
    <n v="7.6"/>
    <n v="260.88"/>
    <n v="91.199999999999989"/>
    <n v="3.2"/>
    <x v="3"/>
    <n v="97.92"/>
    <x v="0"/>
    <x v="2"/>
    <n v="1.1652867218644588E-3"/>
    <n v="2.8605263157894738"/>
    <n v="0.57142857142857151"/>
  </r>
  <r>
    <x v="38"/>
    <n v="3578"/>
    <n v="6.7"/>
    <n v="143.12"/>
    <n v="80.400000000000006"/>
    <n v="1.8"/>
    <x v="22"/>
    <n v="56.6"/>
    <x v="1"/>
    <x v="1"/>
    <n v="1.8725544997205143E-3"/>
    <n v="1.7800995024875621"/>
    <n v="0.21428571428571427"/>
  </r>
  <r>
    <x v="39"/>
    <n v="7566"/>
    <n v="9.8000000000000007"/>
    <n v="302.64"/>
    <n v="117.60000000000001"/>
    <n v="2.8"/>
    <x v="15"/>
    <n v="78.09"/>
    <x v="2"/>
    <x v="2"/>
    <n v="1.2952683055775841E-3"/>
    <n v="2.5734693877551016"/>
    <n v="0.43076923076923074"/>
  </r>
  <r>
    <x v="40"/>
    <n v="4566"/>
    <n v="3.5"/>
    <n v="182.64000000000001"/>
    <n v="42"/>
    <n v="1.8"/>
    <x v="10"/>
    <n v="57.5"/>
    <x v="1"/>
    <x v="0"/>
    <n v="7.6653526062198866E-4"/>
    <n v="4.3485714285714288"/>
    <n v="0.24000000000000002"/>
  </r>
  <r>
    <x v="41"/>
    <n v="9000"/>
    <n v="7.6"/>
    <n v="360"/>
    <n v="91.199999999999989"/>
    <n v="2.8"/>
    <x v="1"/>
    <n v="73.180000000000007"/>
    <x v="2"/>
    <x v="1"/>
    <n v="8.4444444444444443E-4"/>
    <n v="3.9473684210526319"/>
    <n v="0.32558139534883718"/>
  </r>
  <r>
    <x v="42"/>
    <n v="6578"/>
    <n v="9.5"/>
    <n v="263.12"/>
    <n v="114"/>
    <n v="3.2"/>
    <x v="16"/>
    <n v="104.4"/>
    <x v="0"/>
    <x v="3"/>
    <n v="1.4442079659470965E-3"/>
    <n v="2.3080701754385964"/>
    <n v="0.91428571428571437"/>
  </r>
  <r>
    <x v="43"/>
    <n v="6851"/>
    <n v="7.5"/>
    <n v="274.04000000000002"/>
    <n v="90"/>
    <n v="3.2"/>
    <x v="15"/>
    <n v="96"/>
    <x v="0"/>
    <x v="2"/>
    <n v="1.0947306962487229E-3"/>
    <n v="3.044888888888889"/>
    <n v="0.49230769230769234"/>
  </r>
  <r>
    <x v="44"/>
    <n v="4511"/>
    <n v="6.4"/>
    <n v="180.44"/>
    <n v="76.800000000000011"/>
    <n v="1.8"/>
    <x v="17"/>
    <n v="59.6"/>
    <x v="1"/>
    <x v="2"/>
    <n v="1.418754156506318E-3"/>
    <n v="2.3494791666666663"/>
    <n v="0.33333333333333331"/>
  </r>
  <r>
    <x v="45"/>
    <n v="7550"/>
    <n v="15"/>
    <n v="302"/>
    <n v="180"/>
    <n v="2.8"/>
    <x v="23"/>
    <n v="79.55"/>
    <x v="2"/>
    <x v="1"/>
    <n v="1.9867549668874172E-3"/>
    <n v="1.6777777777777778"/>
    <n v="0.33734939759036142"/>
  </r>
  <r>
    <x v="46"/>
    <n v="8000"/>
    <n v="8"/>
    <n v="320"/>
    <n v="96"/>
    <n v="2.8"/>
    <x v="4"/>
    <n v="76.350000000000009"/>
    <x v="2"/>
    <x v="2"/>
    <n v="1E-3"/>
    <n v="3.3333333333333335"/>
    <n v="0.41791044776119401"/>
  </r>
  <r>
    <x v="47"/>
    <n v="4500"/>
    <n v="6.8"/>
    <n v="180"/>
    <n v="81.599999999999994"/>
    <n v="1.8"/>
    <x v="21"/>
    <n v="59.5"/>
    <x v="1"/>
    <x v="2"/>
    <n v="1.5111111111111111E-3"/>
    <n v="2.2058823529411766"/>
    <n v="0.32727272727272727"/>
  </r>
  <r>
    <x v="48"/>
    <n v="3000"/>
    <n v="7.8"/>
    <n v="120"/>
    <n v="93.6"/>
    <n v="1.8"/>
    <x v="19"/>
    <n v="60.5"/>
    <x v="1"/>
    <x v="3"/>
    <n v="2.5999999999999999E-3"/>
    <n v="1.2820512820512822"/>
    <n v="0.4"/>
  </r>
  <r>
    <x v="49"/>
    <n v="8250"/>
    <n v="6.2"/>
    <n v="330"/>
    <n v="74.400000000000006"/>
    <n v="2.8"/>
    <x v="10"/>
    <n v="73.709999999999994"/>
    <x v="2"/>
    <x v="0"/>
    <n v="7.5151515151515157E-4"/>
    <n v="4.435483870967742"/>
    <n v="0.373333333333333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3.9"/>
    <n v="263.56"/>
    <x v="0"/>
    <n v="3.2"/>
    <x v="0"/>
    <n v="90.68"/>
    <x v="0"/>
    <x v="0"/>
    <n v="5.9189558354833817E-4"/>
    <n v="5.631623931623932"/>
    <n v="0.45714285714285718"/>
  </r>
  <r>
    <x v="1"/>
    <x v="1"/>
    <n v="9.8000000000000007"/>
    <n v="183.48"/>
    <x v="1"/>
    <n v="1.8"/>
    <x v="1"/>
    <n v="56.4"/>
    <x v="1"/>
    <x v="1"/>
    <n v="2.1364726400697623E-3"/>
    <n v="1.5602040816326528"/>
    <n v="0.20930232558139536"/>
  </r>
  <r>
    <x v="2"/>
    <x v="2"/>
    <n v="6.8"/>
    <n v="302.76"/>
    <x v="2"/>
    <n v="2.8"/>
    <x v="2"/>
    <n v="75.239999999999995"/>
    <x v="2"/>
    <x v="2"/>
    <n v="8.9840137402563084E-4"/>
    <n v="3.710294117647059"/>
    <n v="0.41176470588235292"/>
  </r>
  <r>
    <x v="3"/>
    <x v="3"/>
    <n v="7.4"/>
    <n v="140.72"/>
    <x v="3"/>
    <n v="1.8"/>
    <x v="0"/>
    <n v="58"/>
    <x v="1"/>
    <x v="0"/>
    <n v="2.1034678794769755E-3"/>
    <n v="1.5846846846846845"/>
    <n v="0.25714285714285717"/>
  </r>
  <r>
    <x v="4"/>
    <x v="4"/>
    <n v="7.6"/>
    <n v="300.52"/>
    <x v="4"/>
    <n v="2.8"/>
    <x v="3"/>
    <n v="77.680000000000007"/>
    <x v="2"/>
    <x v="2"/>
    <n v="1.011579928124584E-3"/>
    <n v="3.2951754385964915"/>
    <n v="0.5"/>
  </r>
  <r>
    <x v="5"/>
    <x v="5"/>
    <n v="9.5"/>
    <n v="394.28000000000003"/>
    <x v="5"/>
    <n v="2.8"/>
    <x v="1"/>
    <n v="74.699999999999989"/>
    <x v="2"/>
    <x v="1"/>
    <n v="9.6378208379831588E-4"/>
    <n v="3.4585964912280702"/>
    <n v="0.32558139534883718"/>
  </r>
  <r>
    <x v="6"/>
    <x v="6"/>
    <n v="3.8"/>
    <n v="303.36"/>
    <x v="6"/>
    <n v="2.2000000000000002"/>
    <x v="3"/>
    <n v="74.640000000000015"/>
    <x v="2"/>
    <x v="2"/>
    <n v="5.010548523206751E-4"/>
    <n v="6.6526315789473696"/>
    <n v="0.3928571428571429"/>
  </r>
  <r>
    <x v="7"/>
    <x v="1"/>
    <n v="3.9"/>
    <n v="183.48"/>
    <x v="0"/>
    <n v="1.8"/>
    <x v="4"/>
    <n v="58.3"/>
    <x v="1"/>
    <x v="2"/>
    <n v="8.5022890778286458E-4"/>
    <n v="3.9205128205128204"/>
    <n v="0.26865671641791045"/>
  </r>
  <r>
    <x v="8"/>
    <x v="7"/>
    <n v="9.8000000000000007"/>
    <n v="263.48"/>
    <x v="1"/>
    <n v="3.2"/>
    <x v="5"/>
    <n v="94.360000000000014"/>
    <x v="0"/>
    <x v="1"/>
    <n v="1.487778958554729E-3"/>
    <n v="2.2404761904761905"/>
    <n v="0.36781609195402304"/>
  </r>
  <r>
    <x v="9"/>
    <x v="8"/>
    <n v="8.5"/>
    <n v="143.44"/>
    <x v="7"/>
    <n v="1.8"/>
    <x v="5"/>
    <n v="56.3"/>
    <x v="1"/>
    <x v="1"/>
    <n v="2.3703290574456221E-3"/>
    <n v="1.4062745098039215"/>
    <n v="0.20689655172413796"/>
  </r>
  <r>
    <x v="10"/>
    <x v="9"/>
    <n v="9.8000000000000007"/>
    <n v="219.12"/>
    <x v="1"/>
    <n v="3.2"/>
    <x v="6"/>
    <n v="99.76"/>
    <x v="0"/>
    <x v="2"/>
    <n v="1.7889740781307048E-3"/>
    <n v="1.8632653061224489"/>
    <n v="0.53333333333333333"/>
  </r>
  <r>
    <x v="11"/>
    <x v="7"/>
    <n v="7.3"/>
    <n v="263.48"/>
    <x v="8"/>
    <n v="3.2"/>
    <x v="7"/>
    <n v="91.16"/>
    <x v="0"/>
    <x v="1"/>
    <n v="1.1082435099438288E-3"/>
    <n v="3.0077625570776259"/>
    <n v="0.36363636363636365"/>
  </r>
  <r>
    <x v="12"/>
    <x v="10"/>
    <n v="7.6"/>
    <n v="303.44"/>
    <x v="4"/>
    <n v="2.8"/>
    <x v="8"/>
    <n v="72.58"/>
    <x v="2"/>
    <x v="1"/>
    <n v="1.0018455048774056E-3"/>
    <n v="3.3271929824561406"/>
    <n v="0.31111111111111112"/>
  </r>
  <r>
    <x v="13"/>
    <x v="11"/>
    <n v="9.5"/>
    <n v="394.6"/>
    <x v="5"/>
    <n v="2.8"/>
    <x v="4"/>
    <n v="77.55"/>
    <x v="2"/>
    <x v="2"/>
    <n v="9.6300050684237199E-4"/>
    <n v="3.4614035087719301"/>
    <n v="0.41791044776119401"/>
  </r>
  <r>
    <x v="14"/>
    <x v="12"/>
    <n v="7.5"/>
    <n v="302.72000000000003"/>
    <x v="9"/>
    <n v="2.8"/>
    <x v="2"/>
    <n v="75.8"/>
    <x v="2"/>
    <x v="2"/>
    <n v="9.9101479915433398E-4"/>
    <n v="3.3635555555555561"/>
    <n v="0.41176470588235292"/>
  </r>
  <r>
    <x v="15"/>
    <x v="13"/>
    <n v="9.8000000000000007"/>
    <n v="142.72"/>
    <x v="1"/>
    <n v="1.8"/>
    <x v="9"/>
    <n v="60.2"/>
    <x v="1"/>
    <x v="3"/>
    <n v="2.7466367713004486E-3"/>
    <n v="1.2136054421768707"/>
    <n v="0.375"/>
  </r>
  <r>
    <x v="16"/>
    <x v="14"/>
    <n v="4.5"/>
    <n v="22.72"/>
    <x v="10"/>
    <n v="1.8"/>
    <x v="10"/>
    <n v="57.5"/>
    <x v="1"/>
    <x v="0"/>
    <n v="7.9225352112676055E-3"/>
    <n v="0.42074074074074069"/>
    <n v="0.24000000000000002"/>
  </r>
  <r>
    <x v="17"/>
    <x v="15"/>
    <n v="3.9"/>
    <n v="350.6"/>
    <x v="0"/>
    <n v="2.2000000000000002"/>
    <x v="11"/>
    <n v="70.37"/>
    <x v="2"/>
    <x v="1"/>
    <n v="4.4495151169423843E-4"/>
    <n v="7.4914529914529924"/>
    <n v="0.25882352941176473"/>
  </r>
  <r>
    <x v="18"/>
    <x v="16"/>
    <n v="8.5"/>
    <n v="302.60000000000002"/>
    <x v="7"/>
    <n v="2.8"/>
    <x v="12"/>
    <n v="72.55"/>
    <x v="2"/>
    <x v="1"/>
    <n v="1.1235955056179776E-3"/>
    <n v="2.9666666666666668"/>
    <n v="0.29473684210526313"/>
  </r>
  <r>
    <x v="19"/>
    <x v="13"/>
    <n v="6.5"/>
    <n v="142.72"/>
    <x v="11"/>
    <n v="1.8"/>
    <x v="10"/>
    <n v="57.5"/>
    <x v="1"/>
    <x v="0"/>
    <n v="1.8217488789237669E-3"/>
    <n v="1.8297435897435896"/>
    <n v="0.24000000000000002"/>
  </r>
  <r>
    <x v="20"/>
    <x v="17"/>
    <n v="9.8000000000000007"/>
    <n v="227.12"/>
    <x v="1"/>
    <n v="3.2"/>
    <x v="1"/>
    <n v="94.56"/>
    <x v="0"/>
    <x v="1"/>
    <n v="1.7259598450158507E-3"/>
    <n v="1.9312925170068027"/>
    <n v="0.372093023255814"/>
  </r>
  <r>
    <x v="21"/>
    <x v="18"/>
    <n v="7.6"/>
    <n v="306.32"/>
    <x v="4"/>
    <n v="2.8"/>
    <x v="3"/>
    <n v="77.680000000000007"/>
    <x v="2"/>
    <x v="2"/>
    <n v="9.9242622094541651E-4"/>
    <n v="3.3587719298245617"/>
    <n v="0.5"/>
  </r>
  <r>
    <x v="22"/>
    <x v="13"/>
    <n v="9.5"/>
    <n v="142.72"/>
    <x v="5"/>
    <n v="1.8"/>
    <x v="13"/>
    <n v="60.6"/>
    <x v="1"/>
    <x v="3"/>
    <n v="2.6625560538116591E-3"/>
    <n v="1.2519298245614034"/>
    <n v="0.40909090909090906"/>
  </r>
  <r>
    <x v="23"/>
    <x v="19"/>
    <n v="7.6"/>
    <n v="341.88"/>
    <x v="4"/>
    <n v="2.8"/>
    <x v="14"/>
    <n v="81.13"/>
    <x v="2"/>
    <x v="3"/>
    <n v="8.8920088920088917E-4"/>
    <n v="3.7486842105263163"/>
    <n v="0.84848484848484851"/>
  </r>
  <r>
    <x v="24"/>
    <x v="16"/>
    <n v="3.9"/>
    <n v="302.60000000000002"/>
    <x v="0"/>
    <n v="2.2000000000000002"/>
    <x v="15"/>
    <n v="73.37"/>
    <x v="2"/>
    <x v="2"/>
    <n v="5.1553205551883678E-4"/>
    <n v="6.4658119658119668"/>
    <n v="0.33846153846153848"/>
  </r>
  <r>
    <x v="25"/>
    <x v="20"/>
    <n v="9.8000000000000007"/>
    <n v="261.76"/>
    <x v="1"/>
    <n v="3.2"/>
    <x v="16"/>
    <n v="104.76"/>
    <x v="0"/>
    <x v="3"/>
    <n v="1.497555012224939E-3"/>
    <n v="2.2258503401360543"/>
    <n v="0.91428571428571437"/>
  </r>
  <r>
    <x v="26"/>
    <x v="21"/>
    <n v="8"/>
    <n v="230.24"/>
    <x v="12"/>
    <n v="3.2"/>
    <x v="17"/>
    <n v="98.8"/>
    <x v="0"/>
    <x v="2"/>
    <n v="1.389854065323141E-3"/>
    <n v="2.3983333333333334"/>
    <n v="0.59259259259259256"/>
  </r>
  <r>
    <x v="27"/>
    <x v="22"/>
    <n v="7.6"/>
    <n v="174.24"/>
    <x v="4"/>
    <n v="1.8"/>
    <x v="1"/>
    <n v="56.4"/>
    <x v="1"/>
    <x v="1"/>
    <n v="1.7447199265381082E-3"/>
    <n v="1.9105263157894741"/>
    <n v="0.20930232558139536"/>
  </r>
  <r>
    <x v="28"/>
    <x v="23"/>
    <n v="9.5"/>
    <n v="354.16"/>
    <x v="5"/>
    <n v="2.8"/>
    <x v="18"/>
    <n v="81.149999999999991"/>
    <x v="2"/>
    <x v="3"/>
    <n v="1.0729613733905579E-3"/>
    <n v="3.1066666666666669"/>
    <n v="0.65116279069767435"/>
  </r>
  <r>
    <x v="29"/>
    <x v="24"/>
    <n v="8"/>
    <n v="142.16"/>
    <x v="12"/>
    <n v="1.8"/>
    <x v="15"/>
    <n v="58.5"/>
    <x v="1"/>
    <x v="2"/>
    <n v="2.2509848058525606E-3"/>
    <n v="1.4808333333333332"/>
    <n v="0.27692307692307694"/>
  </r>
  <r>
    <x v="30"/>
    <x v="25"/>
    <n v="7.6"/>
    <n v="186.28"/>
    <x v="4"/>
    <n v="1.8"/>
    <x v="19"/>
    <n v="60.5"/>
    <x v="1"/>
    <x v="3"/>
    <n v="1.6319519003650418E-3"/>
    <n v="2.0425438596491232"/>
    <n v="0.4"/>
  </r>
  <r>
    <x v="31"/>
    <x v="26"/>
    <n v="9.5"/>
    <n v="346.28000000000003"/>
    <x v="5"/>
    <n v="2.8"/>
    <x v="11"/>
    <n v="74.849999999999994"/>
    <x v="2"/>
    <x v="1"/>
    <n v="1.0973778445188865E-3"/>
    <n v="3.0375438596491229"/>
    <n v="0.32941176470588235"/>
  </r>
  <r>
    <x v="32"/>
    <x v="27"/>
    <n v="20"/>
    <n v="303.40000000000003"/>
    <x v="13"/>
    <n v="2.8"/>
    <x v="10"/>
    <n v="84.75"/>
    <x v="2"/>
    <x v="0"/>
    <n v="2.6367831245880024E-3"/>
    <n v="1.2641666666666669"/>
    <n v="0.37333333333333329"/>
  </r>
  <r>
    <x v="33"/>
    <x v="28"/>
    <n v="8.5"/>
    <n v="351.44"/>
    <x v="7"/>
    <n v="2.8"/>
    <x v="1"/>
    <n v="73.900000000000006"/>
    <x v="2"/>
    <x v="1"/>
    <n v="9.6744821306624172E-4"/>
    <n v="3.4454901960784312"/>
    <n v="0.32558139534883718"/>
  </r>
  <r>
    <x v="34"/>
    <x v="29"/>
    <n v="8.6999999999999993"/>
    <n v="399"/>
    <x v="14"/>
    <n v="2.8"/>
    <x v="20"/>
    <n v="80.059999999999988"/>
    <x v="2"/>
    <x v="3"/>
    <n v="8.7218045112781952E-4"/>
    <n v="3.8218390804597706"/>
    <n v="0.60869565217391308"/>
  </r>
  <r>
    <x v="35"/>
    <x v="30"/>
    <n v="3.9"/>
    <n v="353.84000000000003"/>
    <x v="0"/>
    <n v="2.2000000000000002"/>
    <x v="21"/>
    <n v="74.87"/>
    <x v="2"/>
    <x v="2"/>
    <n v="4.4087723264752429E-4"/>
    <n v="7.5606837606837622"/>
    <n v="0.4"/>
  </r>
  <r>
    <x v="36"/>
    <x v="31"/>
    <n v="8.5"/>
    <n v="181.88"/>
    <x v="7"/>
    <n v="1.8"/>
    <x v="20"/>
    <n v="60.4"/>
    <x v="1"/>
    <x v="3"/>
    <n v="1.8693644160985266E-3"/>
    <n v="1.7831372549019608"/>
    <n v="0.39130434782608697"/>
  </r>
  <r>
    <x v="37"/>
    <x v="32"/>
    <n v="7.6"/>
    <n v="260.88"/>
    <x v="4"/>
    <n v="3.2"/>
    <x v="3"/>
    <n v="97.92"/>
    <x v="0"/>
    <x v="2"/>
    <n v="1.1652867218644588E-3"/>
    <n v="2.8605263157894738"/>
    <n v="0.57142857142857151"/>
  </r>
  <r>
    <x v="38"/>
    <x v="33"/>
    <n v="6.7"/>
    <n v="143.12"/>
    <x v="15"/>
    <n v="1.8"/>
    <x v="22"/>
    <n v="56.6"/>
    <x v="1"/>
    <x v="1"/>
    <n v="1.8725544997205143E-3"/>
    <n v="1.7800995024875621"/>
    <n v="0.21428571428571427"/>
  </r>
  <r>
    <x v="39"/>
    <x v="34"/>
    <n v="9.8000000000000007"/>
    <n v="302.64"/>
    <x v="1"/>
    <n v="2.8"/>
    <x v="15"/>
    <n v="78.09"/>
    <x v="2"/>
    <x v="2"/>
    <n v="1.2952683055775841E-3"/>
    <n v="2.5734693877551016"/>
    <n v="0.43076923076923074"/>
  </r>
  <r>
    <x v="40"/>
    <x v="35"/>
    <n v="3.5"/>
    <n v="182.64000000000001"/>
    <x v="16"/>
    <n v="1.8"/>
    <x v="10"/>
    <n v="57.5"/>
    <x v="1"/>
    <x v="0"/>
    <n v="7.6653526062198866E-4"/>
    <n v="4.3485714285714288"/>
    <n v="0.24000000000000002"/>
  </r>
  <r>
    <x v="41"/>
    <x v="36"/>
    <n v="7.6"/>
    <n v="360"/>
    <x v="4"/>
    <n v="2.8"/>
    <x v="1"/>
    <n v="73.180000000000007"/>
    <x v="2"/>
    <x v="1"/>
    <n v="8.4444444444444443E-4"/>
    <n v="3.9473684210526319"/>
    <n v="0.32558139534883718"/>
  </r>
  <r>
    <x v="42"/>
    <x v="37"/>
    <n v="9.5"/>
    <n v="263.12"/>
    <x v="5"/>
    <n v="3.2"/>
    <x v="16"/>
    <n v="104.4"/>
    <x v="0"/>
    <x v="3"/>
    <n v="1.4442079659470965E-3"/>
    <n v="2.3080701754385964"/>
    <n v="0.91428571428571437"/>
  </r>
  <r>
    <x v="43"/>
    <x v="38"/>
    <n v="7.5"/>
    <n v="274.04000000000002"/>
    <x v="9"/>
    <n v="3.2"/>
    <x v="15"/>
    <n v="96"/>
    <x v="0"/>
    <x v="2"/>
    <n v="1.0947306962487229E-3"/>
    <n v="3.044888888888889"/>
    <n v="0.49230769230769234"/>
  </r>
  <r>
    <x v="44"/>
    <x v="39"/>
    <n v="6.4"/>
    <n v="180.44"/>
    <x v="17"/>
    <n v="1.8"/>
    <x v="17"/>
    <n v="59.6"/>
    <x v="1"/>
    <x v="2"/>
    <n v="1.418754156506318E-3"/>
    <n v="2.3494791666666663"/>
    <n v="0.33333333333333331"/>
  </r>
  <r>
    <x v="45"/>
    <x v="40"/>
    <n v="15"/>
    <n v="302"/>
    <x v="18"/>
    <n v="2.8"/>
    <x v="23"/>
    <n v="79.55"/>
    <x v="2"/>
    <x v="1"/>
    <n v="1.9867549668874172E-3"/>
    <n v="1.6777777777777778"/>
    <n v="0.33734939759036142"/>
  </r>
  <r>
    <x v="46"/>
    <x v="41"/>
    <n v="8"/>
    <n v="320"/>
    <x v="12"/>
    <n v="2.8"/>
    <x v="4"/>
    <n v="76.350000000000009"/>
    <x v="2"/>
    <x v="2"/>
    <n v="1E-3"/>
    <n v="3.3333333333333335"/>
    <n v="0.41791044776119401"/>
  </r>
  <r>
    <x v="47"/>
    <x v="42"/>
    <n v="6.8"/>
    <n v="180"/>
    <x v="2"/>
    <n v="1.8"/>
    <x v="21"/>
    <n v="59.5"/>
    <x v="1"/>
    <x v="2"/>
    <n v="1.5111111111111111E-3"/>
    <n v="2.2058823529411766"/>
    <n v="0.32727272727272727"/>
  </r>
  <r>
    <x v="48"/>
    <x v="43"/>
    <n v="7.8"/>
    <n v="120"/>
    <x v="19"/>
    <n v="1.8"/>
    <x v="19"/>
    <n v="60.5"/>
    <x v="1"/>
    <x v="3"/>
    <n v="2.5999999999999999E-3"/>
    <n v="1.2820512820512822"/>
    <n v="0.4"/>
  </r>
  <r>
    <x v="49"/>
    <x v="44"/>
    <n v="6.2"/>
    <n v="330"/>
    <x v="20"/>
    <n v="2.8"/>
    <x v="10"/>
    <n v="73.709999999999994"/>
    <x v="2"/>
    <x v="0"/>
    <n v="7.5151515151515157E-4"/>
    <n v="4.435483870967742"/>
    <n v="0.37333333333333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664D19-5027-48F4-BCE0-40E62794AC5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4:D15" firstHeaderRow="1" firstDataRow="1" firstDataCol="0"/>
  <pivotFields count="16">
    <pivotField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numFmtId="1" showAll="0"/>
    <pivotField numFmtId="2" showAll="0"/>
    <pivotField showAll="0"/>
    <pivotField showAll="0"/>
    <pivotField numFmtId="2" showAll="0"/>
    <pivotField showAll="0"/>
    <pivotField showAll="0"/>
    <pivotField numFmtId="164" showAll="0"/>
    <pivotField numFmtId="2" showAll="0"/>
    <pivotField numFmtId="1"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Average of CALORIES_BURNED" fld="3" subtotal="average" baseField="0" baseItem="0" numFmtId="1"/>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CE2C9F-1370-472E-B793-8C4A95F210D4}" name="PivotTable3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J50:K75" firstHeaderRow="1" firstDataRow="1" firstDataCol="1"/>
  <pivotFields count="16">
    <pivotField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 showAll="0"/>
    <pivotField numFmtId="2" showAll="0"/>
    <pivotField showAll="0"/>
    <pivotField axis="axisRow" showAll="0">
      <items count="25">
        <item x="14"/>
        <item x="16"/>
        <item x="18"/>
        <item x="13"/>
        <item x="19"/>
        <item x="20"/>
        <item x="9"/>
        <item x="17"/>
        <item x="21"/>
        <item x="3"/>
        <item x="6"/>
        <item x="15"/>
        <item x="4"/>
        <item x="2"/>
        <item x="0"/>
        <item x="10"/>
        <item x="23"/>
        <item x="22"/>
        <item x="11"/>
        <item x="1"/>
        <item x="5"/>
        <item x="7"/>
        <item x="8"/>
        <item x="12"/>
        <item t="default"/>
      </items>
    </pivotField>
    <pivotField numFmtId="2" showAll="0"/>
    <pivotField showAll="0">
      <items count="4">
        <item x="0"/>
        <item x="1"/>
        <item x="2"/>
        <item t="default"/>
      </items>
    </pivotField>
    <pivotField dataField="1" showAll="0">
      <items count="5">
        <item x="1"/>
        <item x="0"/>
        <item x="3"/>
        <item x="2"/>
        <item t="default"/>
      </items>
    </pivotField>
    <pivotField numFmtId="164" showAll="0"/>
    <pivotField numFmtId="2" showAll="0"/>
    <pivotField numFmtId="1" showAll="0"/>
    <pivotField showAll="0" defaultSubtotal="0"/>
    <pivotField showAll="0" defaultSubtotal="0"/>
    <pivotField showAll="0" defaultSubtotal="0">
      <items count="4">
        <item x="0"/>
        <item x="1"/>
        <item x="2"/>
        <item x="3"/>
      </items>
    </pivotField>
  </pivotFields>
  <rowFields count="1">
    <field x="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MOOD" fld="9"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E4370AD-1702-4629-AE31-DCC82B0EA763}" name="PivotTable3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8:E54" firstHeaderRow="1" firstDataRow="1" firstDataCol="1"/>
  <pivotFields count="16">
    <pivotField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46">
        <item x="14"/>
        <item x="43"/>
        <item x="3"/>
        <item x="24"/>
        <item x="13"/>
        <item x="33"/>
        <item x="8"/>
        <item x="22"/>
        <item x="42"/>
        <item x="39"/>
        <item x="31"/>
        <item x="35"/>
        <item x="1"/>
        <item x="25"/>
        <item x="9"/>
        <item x="17"/>
        <item x="21"/>
        <item x="32"/>
        <item x="20"/>
        <item x="37"/>
        <item x="7"/>
        <item x="0"/>
        <item x="38"/>
        <item x="4"/>
        <item x="40"/>
        <item x="16"/>
        <item x="34"/>
        <item x="12"/>
        <item x="2"/>
        <item x="6"/>
        <item x="27"/>
        <item x="10"/>
        <item x="18"/>
        <item x="41"/>
        <item x="44"/>
        <item x="19"/>
        <item x="26"/>
        <item x="15"/>
        <item x="28"/>
        <item x="30"/>
        <item x="23"/>
        <item x="36"/>
        <item x="5"/>
        <item x="11"/>
        <item x="29"/>
        <item t="default"/>
      </items>
    </pivotField>
    <pivotField showAll="0"/>
    <pivotField dataField="1" numFmtId="1" showAll="0"/>
    <pivotField numFmtId="2" showAll="0"/>
    <pivotField showAll="0"/>
    <pivotField showAll="0"/>
    <pivotField numFmtId="2" showAll="0"/>
    <pivotField showAll="0">
      <items count="4">
        <item x="0"/>
        <item x="1"/>
        <item x="2"/>
        <item t="default"/>
      </items>
    </pivotField>
    <pivotField showAll="0">
      <items count="5">
        <item x="1"/>
        <item x="0"/>
        <item x="3"/>
        <item x="2"/>
        <item t="default"/>
      </items>
    </pivotField>
    <pivotField numFmtId="164" showAll="0"/>
    <pivotField numFmtId="2" showAll="0"/>
    <pivotField numFmtId="1" showAll="0"/>
    <pivotField showAll="0" defaultSubtotal="0"/>
    <pivotField showAll="0" defaultSubtotal="0"/>
    <pivotField showAll="0" defaultSubtotal="0">
      <items count="4">
        <item x="0"/>
        <item x="1"/>
        <item x="2"/>
        <item x="3"/>
      </items>
    </pivotField>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Sum of CALORIES_BURNED" fld="3" baseField="1" baseItem="4"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D309ED5-5EB7-4895-A558-647B355D66EA}" name="PivotTable3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25:M34" firstHeaderRow="1" firstDataRow="5" firstDataCol="1"/>
  <pivotFields count="16">
    <pivotField axis="axisCol"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 showAll="0"/>
    <pivotField numFmtId="2" showAll="0"/>
    <pivotField showAll="0"/>
    <pivotField showAll="0"/>
    <pivotField dataField="1" numFmtId="2" showAll="0"/>
    <pivotField showAll="0">
      <items count="4">
        <item x="0"/>
        <item x="1"/>
        <item x="2"/>
        <item t="default"/>
      </items>
    </pivotField>
    <pivotField axis="axisRow" showAll="0">
      <items count="5">
        <item x="1"/>
        <item x="0"/>
        <item x="3"/>
        <item x="2"/>
        <item t="default"/>
      </items>
    </pivotField>
    <pivotField numFmtId="164" showAll="0"/>
    <pivotField numFmtId="2" showAll="0"/>
    <pivotField numFmtId="1" showAll="0"/>
    <pivotField axis="axisCol" showAll="0" defaultSubtotal="0">
      <items count="14">
        <item sd="0" x="0"/>
        <item sd="0" x="1"/>
        <item sd="0" x="2"/>
        <item sd="0" x="3"/>
        <item sd="0" x="4"/>
        <item sd="0" x="5"/>
        <item sd="0" x="6"/>
        <item sd="0" x="7"/>
        <item sd="0" x="8"/>
        <item sd="0" x="9"/>
        <item sd="0" x="10"/>
        <item sd="0" x="11"/>
        <item sd="0" x="12"/>
        <item sd="0" x="13"/>
      </items>
    </pivotField>
    <pivotField axis="axisCol" showAll="0" defaultSubtotal="0">
      <items count="6">
        <item sd="0" x="0"/>
        <item sd="0" x="1"/>
        <item sd="0" x="2"/>
        <item sd="0" x="3"/>
        <item sd="0" x="4"/>
        <item sd="0" x="5"/>
      </items>
    </pivotField>
    <pivotField axis="axisCol" showAll="0" defaultSubtotal="0">
      <items count="4">
        <item sd="0" x="0"/>
        <item sd="0" x="1"/>
        <item sd="0" x="2"/>
        <item sd="0" x="3"/>
      </items>
    </pivotField>
  </pivotFields>
  <rowFields count="1">
    <field x="9"/>
  </rowFields>
  <rowItems count="5">
    <i>
      <x/>
    </i>
    <i>
      <x v="1"/>
    </i>
    <i>
      <x v="2"/>
    </i>
    <i>
      <x v="3"/>
    </i>
    <i t="grand">
      <x/>
    </i>
  </rowItems>
  <colFields count="4">
    <field x="15"/>
    <field x="14"/>
    <field x="13"/>
    <field x="0"/>
  </colFields>
  <colItems count="3">
    <i>
      <x v="1"/>
    </i>
    <i>
      <x v="2"/>
    </i>
    <i t="grand">
      <x/>
    </i>
  </colItems>
  <dataFields count="1">
    <dataField name="Average of HEART_RATE" fld="7" subtotal="average" baseField="9" baseItem="0" numFmtId="2"/>
  </dataFields>
  <chartFormats count="3">
    <chartFormat chart="4" format="4" series="1">
      <pivotArea type="data" outline="0" fieldPosition="0">
        <references count="2">
          <reference field="4294967294" count="1" selected="0">
            <x v="0"/>
          </reference>
          <reference field="15" count="1" selected="0">
            <x v="1"/>
          </reference>
        </references>
      </pivotArea>
    </chartFormat>
    <chartFormat chart="4" format="5" series="1">
      <pivotArea type="data" outline="0" fieldPosition="0">
        <references count="2">
          <reference field="4294967294" count="1" selected="0">
            <x v="0"/>
          </reference>
          <reference field="15" count="1" selected="0">
            <x v="2"/>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4CE75A9-D5DB-4897-8ABE-6A44A3A9E5FF}" name="PivotTable3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1">
  <location ref="J2:L6" firstHeaderRow="0" firstDataRow="1" firstDataCol="1"/>
  <pivotFields count="16">
    <pivotField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 showAll="0"/>
    <pivotField numFmtId="2" showAll="0"/>
    <pivotField showAll="0"/>
    <pivotField showAll="0"/>
    <pivotField dataField="1" numFmtId="2" showAll="0"/>
    <pivotField axis="axisRow" showAll="0">
      <items count="4">
        <item x="0"/>
        <item x="1"/>
        <item x="2"/>
        <item t="default"/>
      </items>
    </pivotField>
    <pivotField showAll="0">
      <items count="5">
        <item x="1"/>
        <item x="0"/>
        <item x="3"/>
        <item x="2"/>
        <item t="default"/>
      </items>
    </pivotField>
    <pivotField numFmtId="164" showAll="0"/>
    <pivotField numFmtId="2" showAll="0"/>
    <pivotField numFmtId="1" showAll="0"/>
    <pivotField showAll="0" defaultSubtotal="0"/>
    <pivotField showAll="0" defaultSubtotal="0"/>
    <pivotField showAll="0" defaultSubtotal="0">
      <items count="4">
        <item x="0"/>
        <item x="1"/>
        <item x="2"/>
        <item x="3"/>
      </items>
    </pivotField>
  </pivotFields>
  <rowFields count="1">
    <field x="8"/>
  </rowFields>
  <rowItems count="4">
    <i>
      <x/>
    </i>
    <i>
      <x v="1"/>
    </i>
    <i>
      <x v="2"/>
    </i>
    <i t="grand">
      <x/>
    </i>
  </rowItems>
  <colFields count="1">
    <field x="-2"/>
  </colFields>
  <colItems count="2">
    <i>
      <x/>
    </i>
    <i i="1">
      <x v="1"/>
    </i>
  </colItems>
  <dataFields count="2">
    <dataField name="Average of HEART_RATE" fld="7" subtotal="average" baseField="8" baseItem="0" numFmtId="2"/>
    <dataField name="Sum of HEART_RATE" fld="7" baseField="0" baseItem="0" numFmtId="2"/>
  </dataFields>
  <chartFormats count="18">
    <chartFormat chart="8"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1"/>
          </reference>
        </references>
      </pivotArea>
    </chartFormat>
    <chartFormat chart="31" format="1" series="1">
      <pivotArea type="data" outline="0" fieldPosition="0">
        <references count="1">
          <reference field="4294967294" count="1" selected="0">
            <x v="1"/>
          </reference>
        </references>
      </pivotArea>
    </chartFormat>
    <chartFormat chart="8" format="1" series="1">
      <pivotArea type="data" outline="0" fieldPosition="0">
        <references count="1">
          <reference field="4294967294" count="1" selected="0">
            <x v="1"/>
          </reference>
        </references>
      </pivotArea>
    </chartFormat>
    <chartFormat chart="55" format="2" series="1">
      <pivotArea type="data" outline="0" fieldPosition="0">
        <references count="1">
          <reference field="4294967294" count="1" selected="0">
            <x v="0"/>
          </reference>
        </references>
      </pivotArea>
    </chartFormat>
    <chartFormat chart="55" format="3" series="1">
      <pivotArea type="data" outline="0" fieldPosition="0">
        <references count="1">
          <reference field="4294967294" count="1" selected="0">
            <x v="1"/>
          </reference>
        </references>
      </pivotArea>
    </chartFormat>
    <chartFormat chart="60" format="2" series="1">
      <pivotArea type="data" outline="0" fieldPosition="0">
        <references count="1">
          <reference field="4294967294" count="1" selected="0">
            <x v="0"/>
          </reference>
        </references>
      </pivotArea>
    </chartFormat>
    <chartFormat chart="60" format="3" series="1">
      <pivotArea type="data" outline="0" fieldPosition="0">
        <references count="1">
          <reference field="4294967294" count="1" selected="0">
            <x v="1"/>
          </reference>
        </references>
      </pivotArea>
    </chartFormat>
    <chartFormat chart="65" format="4" series="1">
      <pivotArea type="data" outline="0" fieldPosition="0">
        <references count="1">
          <reference field="4294967294" count="1" selected="0">
            <x v="0"/>
          </reference>
        </references>
      </pivotArea>
    </chartFormat>
    <chartFormat chart="65" format="5" series="1">
      <pivotArea type="data" outline="0" fieldPosition="0">
        <references count="1">
          <reference field="4294967294" count="1" selected="0">
            <x v="1"/>
          </reference>
        </references>
      </pivotArea>
    </chartFormat>
    <chartFormat chart="65" format="6">
      <pivotArea type="data" outline="0" fieldPosition="0">
        <references count="2">
          <reference field="4294967294" count="1" selected="0">
            <x v="1"/>
          </reference>
          <reference field="8" count="1" selected="0">
            <x v="1"/>
          </reference>
        </references>
      </pivotArea>
    </chartFormat>
    <chartFormat chart="65" format="7">
      <pivotArea type="data" outline="0" fieldPosition="0">
        <references count="2">
          <reference field="4294967294" count="1" selected="0">
            <x v="1"/>
          </reference>
          <reference field="8" count="1" selected="0">
            <x v="0"/>
          </reference>
        </references>
      </pivotArea>
    </chartFormat>
    <chartFormat chart="65" format="8">
      <pivotArea type="data" outline="0" fieldPosition="0">
        <references count="2">
          <reference field="4294967294" count="1" selected="0">
            <x v="1"/>
          </reference>
          <reference field="8" count="1" selected="0">
            <x v="2"/>
          </reference>
        </references>
      </pivotArea>
    </chartFormat>
    <chartFormat chart="65" format="9">
      <pivotArea type="data" outline="0" fieldPosition="0">
        <references count="2">
          <reference field="4294967294" count="1" selected="0">
            <x v="0"/>
          </reference>
          <reference field="8" count="1" selected="0">
            <x v="2"/>
          </reference>
        </references>
      </pivotArea>
    </chartFormat>
    <chartFormat chart="65" format="10">
      <pivotArea type="data" outline="0" fieldPosition="0">
        <references count="2">
          <reference field="4294967294" count="1" selected="0">
            <x v="0"/>
          </reference>
          <reference field="8" count="1" selected="0">
            <x v="1"/>
          </reference>
        </references>
      </pivotArea>
    </chartFormat>
    <chartFormat chart="65" format="1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Heart Rate Comparison by Workout Type"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B99238A-487F-444A-93AB-EF104A531460}" name="PivotTable4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R2:S24" firstHeaderRow="1" firstDataRow="1" firstDataCol="1"/>
  <pivotFields count="16">
    <pivotField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 showAll="0"/>
    <pivotField axis="axisRow" numFmtId="2" showAll="0">
      <items count="22">
        <item x="16"/>
        <item x="6"/>
        <item x="0"/>
        <item x="10"/>
        <item x="20"/>
        <item x="17"/>
        <item x="11"/>
        <item x="15"/>
        <item x="2"/>
        <item x="8"/>
        <item x="3"/>
        <item x="9"/>
        <item x="4"/>
        <item x="19"/>
        <item x="12"/>
        <item x="7"/>
        <item x="14"/>
        <item x="5"/>
        <item x="1"/>
        <item x="18"/>
        <item x="13"/>
        <item t="default"/>
      </items>
    </pivotField>
    <pivotField showAll="0"/>
    <pivotField showAll="0"/>
    <pivotField dataField="1" numFmtId="2" showAll="0"/>
    <pivotField showAll="0">
      <items count="4">
        <item x="0"/>
        <item x="1"/>
        <item x="2"/>
        <item t="default"/>
      </items>
    </pivotField>
    <pivotField showAll="0">
      <items count="5">
        <item x="1"/>
        <item x="0"/>
        <item x="3"/>
        <item x="2"/>
        <item t="default"/>
      </items>
    </pivotField>
    <pivotField numFmtId="164" showAll="0"/>
    <pivotField numFmtId="2" showAll="0"/>
    <pivotField numFmtId="1" showAll="0"/>
    <pivotField showAll="0" defaultSubtotal="0"/>
    <pivotField showAll="0" defaultSubtotal="0"/>
    <pivotField showAll="0" defaultSubtotal="0">
      <items count="4">
        <item x="0"/>
        <item x="1"/>
        <item x="2"/>
        <item x="3"/>
      </items>
    </pivotField>
  </pivotFields>
  <rowFields count="1">
    <field x="4"/>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HEART_RATE" fld="7" baseField="0" baseItem="0" numFmtId="2"/>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B0DE7A8-AC5A-4755-8B0D-0CDD81F393FA}" name="PivotTable3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D2:E5" firstHeaderRow="1" firstDataRow="1" firstDataCol="1"/>
  <pivotFields count="16">
    <pivotField axis="axisRow"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numFmtId="1" showAll="0"/>
    <pivotField numFmtId="2" showAll="0"/>
    <pivotField showAll="0"/>
    <pivotField showAll="0"/>
    <pivotField numFmtId="2" showAll="0"/>
    <pivotField showAll="0">
      <items count="4">
        <item x="0"/>
        <item x="1"/>
        <item x="2"/>
        <item t="default"/>
      </items>
    </pivotField>
    <pivotField showAll="0">
      <items count="5">
        <item x="1"/>
        <item x="0"/>
        <item x="3"/>
        <item x="2"/>
        <item t="default"/>
      </items>
    </pivotField>
    <pivotField numFmtId="164" showAll="0"/>
    <pivotField numFmtId="2" showAll="0"/>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5"/>
    <field x="14"/>
    <field x="13"/>
    <field x="0"/>
  </rowFields>
  <rowItems count="3">
    <i>
      <x v="1"/>
    </i>
    <i>
      <x v="2"/>
    </i>
    <i t="grand">
      <x/>
    </i>
  </rowItems>
  <colItems count="1">
    <i/>
  </colItems>
  <dataFields count="1">
    <dataField name="Sum of STEPS" fld="1" baseField="0" baseItem="0"/>
  </dataFields>
  <chartFormats count="3">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5" count="1" selected="0">
            <x v="2"/>
          </reference>
        </references>
      </pivotArea>
    </chartFormat>
    <chartFormat chart="11" format="4">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2A9E8C0-50B0-4878-8025-3867945CA23C}" name="PivotTable3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17:J18" firstHeaderRow="1" firstDataRow="1" firstDataCol="0"/>
  <pivotFields count="16">
    <pivotField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 showAll="0"/>
    <pivotField numFmtId="2" showAll="0"/>
    <pivotField showAll="0"/>
    <pivotField dataField="1" showAll="0"/>
    <pivotField numFmtId="2" showAll="0"/>
    <pivotField showAll="0">
      <items count="4">
        <item x="0"/>
        <item x="1"/>
        <item x="2"/>
        <item t="default"/>
      </items>
    </pivotField>
    <pivotField showAll="0">
      <items count="5">
        <item x="1"/>
        <item x="0"/>
        <item x="3"/>
        <item x="2"/>
        <item t="default"/>
      </items>
    </pivotField>
    <pivotField numFmtId="164" showAll="0"/>
    <pivotField numFmtId="2" showAll="0"/>
    <pivotField numFmtId="1"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Average of SLEEP_DURATION_HOURS" fld="6"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2BD854F-9674-4B0D-97ED-829056529FAE}" name="PivotTable3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37:K40" firstHeaderRow="1" firstDataRow="1" firstDataCol="1"/>
  <pivotFields count="16">
    <pivotField axis="axisRow"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 showAll="0"/>
    <pivotField numFmtId="2" showAll="0"/>
    <pivotField dataField="1" showAll="0"/>
    <pivotField showAll="0"/>
    <pivotField numFmtId="2" showAll="0"/>
    <pivotField showAll="0">
      <items count="4">
        <item x="0"/>
        <item x="1"/>
        <item x="2"/>
        <item t="default"/>
      </items>
    </pivotField>
    <pivotField showAll="0">
      <items count="5">
        <item x="1"/>
        <item x="0"/>
        <item x="3"/>
        <item x="2"/>
        <item t="default"/>
      </items>
    </pivotField>
    <pivotField numFmtId="164" showAll="0"/>
    <pivotField numFmtId="2" showAll="0"/>
    <pivotField numFmtId="1"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4">
    <field x="15"/>
    <field x="14"/>
    <field x="13"/>
    <field x="0"/>
  </rowFields>
  <rowItems count="3">
    <i>
      <x v="1"/>
    </i>
    <i>
      <x v="2"/>
    </i>
    <i t="grand">
      <x/>
    </i>
  </rowItems>
  <colItems count="1">
    <i/>
  </colItems>
  <dataFields count="1">
    <dataField name="Average of WATER_INTAKE_LITERS" fld="5" subtotal="average" baseField="15" baseItem="1"/>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5" count="1" selected="0">
            <x v="1"/>
          </reference>
        </references>
      </pivotArea>
    </chartFormat>
    <chartFormat chart="2" format="6">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3DBFEB6-F1C9-453C-B4C9-3B06F0AE2905}" name="PivotTable3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J43:K47" firstHeaderRow="1" firstDataRow="1" firstDataCol="1"/>
  <pivotFields count="16">
    <pivotField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numFmtId="1" showAll="0"/>
    <pivotField numFmtId="2" showAll="0"/>
    <pivotField showAll="0"/>
    <pivotField showAll="0"/>
    <pivotField numFmtId="2" showAll="0"/>
    <pivotField axis="axisRow" showAll="0">
      <items count="4">
        <item x="0"/>
        <item x="1"/>
        <item x="2"/>
        <item t="default"/>
      </items>
    </pivotField>
    <pivotField showAll="0">
      <items count="5">
        <item x="1"/>
        <item x="0"/>
        <item x="3"/>
        <item x="2"/>
        <item t="default"/>
      </items>
    </pivotField>
    <pivotField numFmtId="164" showAll="0"/>
    <pivotField numFmtId="2" showAll="0"/>
    <pivotField numFmtId="1" showAll="0"/>
    <pivotField showAll="0" defaultSubtotal="0"/>
    <pivotField showAll="0" defaultSubtotal="0"/>
    <pivotField showAll="0" defaultSubtotal="0">
      <items count="4">
        <item x="0"/>
        <item x="1"/>
        <item x="2"/>
        <item x="3"/>
      </items>
    </pivotField>
  </pivotFields>
  <rowFields count="1">
    <field x="8"/>
  </rowFields>
  <rowItems count="4">
    <i>
      <x/>
    </i>
    <i>
      <x v="1"/>
    </i>
    <i>
      <x v="2"/>
    </i>
    <i t="grand">
      <x/>
    </i>
  </rowItems>
  <colItems count="1">
    <i/>
  </colItems>
  <dataFields count="1">
    <dataField name="Max of CALORIES_BURNED" fld="3" subtotal="max" baseField="8" baseItem="0" numFmtId="1"/>
  </dataFields>
  <chartFormats count="1">
    <chartFormat chart="1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B3F8A3F-B41D-42BB-8C34-461AE3266A8C}" name="PivotTable3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9:K14" firstHeaderRow="1" firstDataRow="1" firstDataCol="1"/>
  <pivotFields count="16">
    <pivotField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numFmtId="1" showAll="0"/>
    <pivotField numFmtId="2" showAll="0"/>
    <pivotField showAll="0"/>
    <pivotField showAll="0"/>
    <pivotField numFmtId="2" showAll="0"/>
    <pivotField showAll="0">
      <items count="4">
        <item x="0"/>
        <item x="1"/>
        <item x="2"/>
        <item t="default"/>
      </items>
    </pivotField>
    <pivotField axis="axisRow" showAll="0">
      <items count="5">
        <item x="1"/>
        <item x="0"/>
        <item x="3"/>
        <item x="2"/>
        <item t="default"/>
      </items>
    </pivotField>
    <pivotField numFmtId="164" showAll="0"/>
    <pivotField numFmtId="2" showAll="0"/>
    <pivotField numFmtId="1" showAll="0"/>
    <pivotField showAll="0" defaultSubtotal="0"/>
    <pivotField showAll="0" defaultSubtotal="0"/>
    <pivotField showAll="0" defaultSubtotal="0">
      <items count="4">
        <item x="0"/>
        <item x="1"/>
        <item x="2"/>
        <item x="3"/>
      </items>
    </pivotField>
  </pivotFields>
  <rowFields count="1">
    <field x="9"/>
  </rowFields>
  <rowItems count="5">
    <i>
      <x/>
    </i>
    <i>
      <x v="1"/>
    </i>
    <i>
      <x v="2"/>
    </i>
    <i>
      <x v="3"/>
    </i>
    <i t="grand">
      <x/>
    </i>
  </rowItems>
  <colItems count="1">
    <i/>
  </colItems>
  <dataFields count="1">
    <dataField name="Sum of CALORIES_BURNED" fld="3" baseField="0" baseItem="0" numFmtId="1"/>
  </dataFields>
  <chartFormats count="5">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9" count="1" selected="0">
            <x v="0"/>
          </reference>
        </references>
      </pivotArea>
    </chartFormat>
    <chartFormat chart="7" format="8">
      <pivotArea type="data" outline="0" fieldPosition="0">
        <references count="2">
          <reference field="4294967294" count="1" selected="0">
            <x v="0"/>
          </reference>
          <reference field="9" count="1" selected="0">
            <x v="1"/>
          </reference>
        </references>
      </pivotArea>
    </chartFormat>
    <chartFormat chart="7" format="9">
      <pivotArea type="data" outline="0" fieldPosition="0">
        <references count="2">
          <reference field="4294967294" count="1" selected="0">
            <x v="0"/>
          </reference>
          <reference field="9" count="1" selected="0">
            <x v="2"/>
          </reference>
        </references>
      </pivotArea>
    </chartFormat>
    <chartFormat chart="7" format="10">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CB25B9-4165-4C0E-B286-A81256964C1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J5" firstHeaderRow="1" firstDataRow="1" firstDataCol="0"/>
  <pivotFields count="16">
    <pivotField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 showAll="0"/>
    <pivotField numFmtId="2" showAll="0"/>
    <pivotField dataField="1" showAll="0"/>
    <pivotField showAll="0"/>
    <pivotField numFmtId="2" showAll="0"/>
    <pivotField showAll="0"/>
    <pivotField showAll="0"/>
    <pivotField numFmtId="164" showAll="0"/>
    <pivotField numFmtId="2" showAll="0"/>
    <pivotField numFmtId="1"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Sum of WATER_INTAKE_LITERS" fld="5" baseField="0" baseItem="0" numFmtId="1"/>
  </dataFields>
  <formats count="4">
    <format dxfId="6">
      <pivotArea type="all" dataOnly="0" outline="0" fieldPosition="0"/>
    </format>
    <format dxfId="5">
      <pivotArea outline="0" collapsedLevelsAreSubtotals="1" fieldPosition="0"/>
    </format>
    <format dxfId="4">
      <pivotArea dataOnly="0" labelOnly="1" outline="0" axis="axisValues"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D17473-1711-4EC2-9A17-95EA6D2D7032}"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16:K20" firstHeaderRow="1" firstDataRow="1" firstDataCol="1"/>
  <pivotFields count="16">
    <pivotField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numFmtId="1" showAll="0"/>
    <pivotField numFmtId="2" showAll="0"/>
    <pivotField showAll="0"/>
    <pivotField showAll="0"/>
    <pivotField numFmtId="2" showAll="0"/>
    <pivotField axis="axisRow" showAll="0">
      <items count="4">
        <item x="0"/>
        <item x="1"/>
        <item x="2"/>
        <item t="default"/>
      </items>
    </pivotField>
    <pivotField showAll="0"/>
    <pivotField numFmtId="164" showAll="0"/>
    <pivotField numFmtId="2" showAll="0"/>
    <pivotField numFmtId="1" showAll="0"/>
    <pivotField showAll="0" defaultSubtotal="0"/>
    <pivotField showAll="0" defaultSubtotal="0"/>
    <pivotField showAll="0" defaultSubtotal="0">
      <items count="4">
        <item x="0"/>
        <item x="1"/>
        <item x="2"/>
        <item x="3"/>
      </items>
    </pivotField>
  </pivotFields>
  <rowFields count="1">
    <field x="8"/>
  </rowFields>
  <rowItems count="4">
    <i>
      <x/>
    </i>
    <i>
      <x v="1"/>
    </i>
    <i>
      <x v="2"/>
    </i>
    <i t="grand">
      <x/>
    </i>
  </rowItems>
  <colItems count="1">
    <i/>
  </colItems>
  <dataFields count="1">
    <dataField name="Average of CALORIES_BURNED" fld="3" subtotal="average" baseField="8" baseItem="0" numFmtId="1"/>
  </dataFields>
  <formats count="6">
    <format dxfId="12">
      <pivotArea type="all" dataOnly="0" outline="0" fieldPosition="0"/>
    </format>
    <format dxfId="11">
      <pivotArea outline="0" collapsedLevelsAreSubtotals="1" fieldPosition="0"/>
    </format>
    <format dxfId="10">
      <pivotArea field="8" type="button" dataOnly="0" labelOnly="1" outline="0" axis="axisRow" fieldPosition="0"/>
    </format>
    <format dxfId="9">
      <pivotArea dataOnly="0" labelOnly="1" fieldPosition="0">
        <references count="1">
          <reference field="8" count="0"/>
        </references>
      </pivotArea>
    </format>
    <format dxfId="8">
      <pivotArea dataOnly="0" labelOnly="1" grandRow="1" outline="0"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BFEC39-65C8-445B-9152-2ADB9D1F41B8}"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8:D19" firstHeaderRow="1" firstDataRow="1" firstDataCol="0"/>
  <pivotFields count="16">
    <pivotField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 showAll="0"/>
    <pivotField dataField="1" numFmtId="2" showAll="0"/>
    <pivotField showAll="0"/>
    <pivotField showAll="0"/>
    <pivotField numFmtId="2" showAll="0"/>
    <pivotField showAll="0"/>
    <pivotField showAll="0"/>
    <pivotField numFmtId="164" showAll="0"/>
    <pivotField numFmtId="2" showAll="0"/>
    <pivotField numFmtId="1"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Average of ACTIVE_MINUTES" fld="4" subtotal="average" baseField="0" baseItem="0" numFmtId="2"/>
  </dataFields>
  <formats count="3">
    <format dxfId="15">
      <pivotArea type="all" dataOnly="0" outline="0" fieldPosition="0"/>
    </format>
    <format dxfId="14">
      <pivotArea outline="0" collapsedLevelsAreSubtotals="1"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871C9E-465D-4AF1-9388-5FC41F801C8F}"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3:K28" firstHeaderRow="1" firstDataRow="1" firstDataCol="1"/>
  <pivotFields count="16">
    <pivotField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 showAll="0"/>
    <pivotField numFmtId="2" showAll="0"/>
    <pivotField showAll="0"/>
    <pivotField dataField="1" showAll="0"/>
    <pivotField numFmtId="2" showAll="0"/>
    <pivotField showAll="0"/>
    <pivotField axis="axisRow" showAll="0">
      <items count="5">
        <item x="1"/>
        <item x="0"/>
        <item x="3"/>
        <item x="2"/>
        <item t="default"/>
      </items>
    </pivotField>
    <pivotField numFmtId="164" showAll="0"/>
    <pivotField numFmtId="2" showAll="0"/>
    <pivotField numFmtId="1" showAll="0"/>
    <pivotField showAll="0" defaultSubtotal="0"/>
    <pivotField showAll="0" defaultSubtotal="0"/>
    <pivotField showAll="0" defaultSubtotal="0">
      <items count="4">
        <item x="0"/>
        <item x="1"/>
        <item x="2"/>
        <item x="3"/>
      </items>
    </pivotField>
  </pivotFields>
  <rowFields count="1">
    <field x="9"/>
  </rowFields>
  <rowItems count="5">
    <i>
      <x/>
    </i>
    <i>
      <x v="1"/>
    </i>
    <i>
      <x v="2"/>
    </i>
    <i>
      <x v="3"/>
    </i>
    <i t="grand">
      <x/>
    </i>
  </rowItems>
  <colItems count="1">
    <i/>
  </colItems>
  <dataFields count="1">
    <dataField name="Average of SLEEP_DURATION_HOURS" fld="6" subtotal="average" baseField="9" baseItem="0"/>
  </dataFields>
  <formats count="6">
    <format dxfId="21">
      <pivotArea type="all" dataOnly="0" outline="0" fieldPosition="0"/>
    </format>
    <format dxfId="20">
      <pivotArea outline="0" collapsedLevelsAreSubtotals="1" fieldPosition="0"/>
    </format>
    <format dxfId="19">
      <pivotArea field="9" type="button" dataOnly="0" labelOnly="1" outline="0" axis="axisRow" fieldPosition="0"/>
    </format>
    <format dxfId="18">
      <pivotArea dataOnly="0" labelOnly="1" fieldPosition="0">
        <references count="1">
          <reference field="9" count="0"/>
        </references>
      </pivotArea>
    </format>
    <format dxfId="17">
      <pivotArea dataOnly="0" labelOnly="1" grandRow="1" outline="0" fieldPosition="0"/>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E78598-296B-4DB3-87AB-C20590C2D23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0:D11" firstHeaderRow="1" firstDataRow="1" firstDataCol="0"/>
  <pivotFields count="16">
    <pivotField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pivotField numFmtId="1" showAll="0"/>
    <pivotField numFmtId="2" showAll="0"/>
    <pivotField showAll="0"/>
    <pivotField showAll="0"/>
    <pivotField numFmtId="2" showAll="0"/>
    <pivotField showAll="0"/>
    <pivotField showAll="0"/>
    <pivotField numFmtId="164" showAll="0"/>
    <pivotField numFmtId="2" showAll="0"/>
    <pivotField numFmtId="1"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Sum of DISTANCE_KM" fld="2" baseField="0" baseItem="0" numFmtId="1"/>
  </dataFields>
  <formats count="4">
    <format dxfId="25">
      <pivotArea type="all" dataOnly="0" outline="0" fieldPosition="0"/>
    </format>
    <format dxfId="24">
      <pivotArea outline="0" collapsedLevelsAreSubtotals="1" fieldPosition="0"/>
    </format>
    <format dxfId="23">
      <pivotArea dataOnly="0" labelOnly="1" outline="0" axis="axisValues" fieldPosition="0"/>
    </format>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06C55F-8AE3-486C-B783-F8452E02B722}"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2:J13" firstHeaderRow="1" firstDataRow="1" firstDataCol="0"/>
  <pivotFields count="16">
    <pivotField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 showAll="0"/>
    <pivotField numFmtId="2" showAll="0"/>
    <pivotField showAll="0"/>
    <pivotField showAll="0"/>
    <pivotField dataField="1" numFmtId="2" showAll="0"/>
    <pivotField showAll="0"/>
    <pivotField showAll="0"/>
    <pivotField numFmtId="164" showAll="0"/>
    <pivotField numFmtId="2" showAll="0"/>
    <pivotField numFmtId="1"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Average of HEART_RATE" fld="7" subtotal="average" baseField="0" baseItem="0" numFmtId="2"/>
  </dataFields>
  <formats count="3">
    <format dxfId="28">
      <pivotArea type="all" dataOnly="0" outline="0" fieldPosition="0"/>
    </format>
    <format dxfId="27">
      <pivotArea outline="0" collapsedLevelsAreSubtotals="1" fieldPosition="0"/>
    </format>
    <format dxfId="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780318-C5DD-4466-8F1B-04F65026E864}"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8:J9" firstHeaderRow="1" firstDataRow="1" firstDataCol="0"/>
  <pivotFields count="16">
    <pivotField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 showAll="0"/>
    <pivotField numFmtId="2" showAll="0"/>
    <pivotField showAll="0"/>
    <pivotField dataField="1" showAll="0"/>
    <pivotField numFmtId="2" showAll="0"/>
    <pivotField showAll="0"/>
    <pivotField showAll="0"/>
    <pivotField numFmtId="164" showAll="0"/>
    <pivotField numFmtId="2" showAll="0"/>
    <pivotField numFmtId="1"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Average of SLEEP_DURATION_HOURS" fld="6" subtotal="average" baseField="0" baseItem="0"/>
  </dataFields>
  <formats count="3">
    <format dxfId="31">
      <pivotArea type="all" dataOnly="0" outline="0" fieldPosition="0"/>
    </format>
    <format dxfId="30">
      <pivotArea outline="0" collapsedLevelsAreSubtotals="1" fieldPosition="0"/>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04B28F-2DCC-466D-9482-5938B870BCB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4:E7" firstHeaderRow="1" firstDataRow="1" firstDataCol="1"/>
  <pivotFields count="16">
    <pivotField axis="axisRow" numFmtId="1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numFmtId="1" showAll="0"/>
    <pivotField numFmtId="2" showAll="0"/>
    <pivotField showAll="0"/>
    <pivotField showAll="0"/>
    <pivotField numFmtId="2" showAll="0"/>
    <pivotField showAll="0"/>
    <pivotField showAll="0"/>
    <pivotField numFmtId="164" showAll="0"/>
    <pivotField numFmtId="2" showAll="0"/>
    <pivotField numFmtId="1"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4">
    <field x="15"/>
    <field x="14"/>
    <field x="13"/>
    <field x="0"/>
  </rowFields>
  <rowItems count="3">
    <i>
      <x v="1"/>
    </i>
    <i>
      <x v="2"/>
    </i>
    <i t="grand">
      <x/>
    </i>
  </rowItems>
  <colItems count="1">
    <i/>
  </colItems>
  <dataFields count="1">
    <dataField name="Average of STEPS" fld="1" subtotal="average" baseField="15" baseItem="1" numFmtId="2"/>
  </dataFields>
  <formats count="7">
    <format dxfId="38">
      <pivotArea type="all" dataOnly="0" outline="0" fieldPosition="0"/>
    </format>
    <format dxfId="37">
      <pivotArea outline="0" collapsedLevelsAreSubtotals="1" fieldPosition="0"/>
    </format>
    <format dxfId="36">
      <pivotArea field="15" type="button" dataOnly="0" labelOnly="1" outline="0" axis="axisRow" fieldPosition="0"/>
    </format>
    <format dxfId="35">
      <pivotArea dataOnly="0" labelOnly="1" fieldPosition="0">
        <references count="1">
          <reference field="15" count="2">
            <x v="1"/>
            <x v="2"/>
          </reference>
        </references>
      </pivotArea>
    </format>
    <format dxfId="34">
      <pivotArea dataOnly="0" labelOnly="1" grandRow="1" outline="0" fieldPosition="0"/>
    </format>
    <format dxfId="33">
      <pivotArea dataOnly="0" labelOnly="1" outline="0" axis="axisValues"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OD" xr10:uid="{48A55326-4A63-4830-BDF4-9223755393E9}" sourceName="MOOD">
  <pivotTables>
    <pivotTable tabId="10" name="PivotTable36"/>
    <pivotTable tabId="10" name="PivotTable31"/>
    <pivotTable tabId="10" name="PivotTable32"/>
    <pivotTable tabId="10" name="PivotTable33"/>
    <pivotTable tabId="10" name="PivotTable34"/>
    <pivotTable tabId="10" name="PivotTable35"/>
    <pivotTable tabId="10" name="PivotTable37"/>
    <pivotTable tabId="10" name="PivotTable38"/>
    <pivotTable tabId="10" name="PivotTable39"/>
    <pivotTable tabId="10" name="PivotTable40"/>
  </pivotTables>
  <data>
    <tabular pivotCacheId="1176424101">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OUT_TYPE" xr10:uid="{4F7BCF55-BA12-4362-A35F-2948912EDB58}" sourceName="WORKOUT_TYPE">
  <pivotTables>
    <pivotTable tabId="10" name="PivotTable33"/>
    <pivotTable tabId="10" name="PivotTable31"/>
    <pivotTable tabId="10" name="PivotTable32"/>
    <pivotTable tabId="10" name="PivotTable34"/>
    <pivotTable tabId="10" name="PivotTable35"/>
    <pivotTable tabId="10" name="PivotTable36"/>
    <pivotTable tabId="10" name="PivotTable37"/>
    <pivotTable tabId="10" name="PivotTable38"/>
    <pivotTable tabId="10" name="PivotTable39"/>
    <pivotTable tabId="10" name="PivotTable40"/>
  </pivotTables>
  <data>
    <tabular pivotCacheId="117642410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B4FA08A7-9430-4FB2-A350-A0FD705C4063}" sourceName="Years (DATE)">
  <pivotTables>
    <pivotTable tabId="10" name="PivotTable31"/>
    <pivotTable tabId="10" name="PivotTable32"/>
    <pivotTable tabId="10" name="PivotTable33"/>
    <pivotTable tabId="10" name="PivotTable34"/>
    <pivotTable tabId="10" name="PivotTable35"/>
    <pivotTable tabId="10" name="PivotTable36"/>
    <pivotTable tabId="10" name="PivotTable37"/>
    <pivotTable tabId="10" name="PivotTable38"/>
    <pivotTable tabId="10" name="PivotTable39"/>
    <pivotTable tabId="10" name="PivotTable40"/>
  </pivotTables>
  <data>
    <tabular pivotCacheId="117642410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OD 1" xr10:uid="{E4B49F3E-D99D-4CBF-8258-55DCCF45B53A}" cache="Slicer_MOOD" caption="MOOD" columnCount="4" showCaption="0" style="SlicerStyleDark1" rowHeight="247650"/>
  <slicer name="WORKOUT_TYPE 1" xr10:uid="{F260ABDC-FEB9-4CD0-9CAB-9B3261D81C30}" cache="Slicer_WORKOUT_TYPE" caption="WORKOUT_TYPE" columnCount="3" showCaption="0" style="SlicerStyleDark1" rowHeight="247650"/>
  <slicer name="Years (DATE) 1" xr10:uid="{D722D84D-2782-40FD-8E35-D94B1FC796D3}" cache="Slicer_Years__DATE" caption="Years (DATE)" columnCount="2" showCaption="0"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931177-DBEB-497E-B08B-8CB2F7A83826}" name="Table1" displayName="Table1" ref="A1:M51" totalsRowShown="0" headerRowDxfId="56" dataDxfId="54" headerRowBorderDxfId="55" tableBorderDxfId="53" totalsRowBorderDxfId="52">
  <autoFilter ref="A1:M51" xr:uid="{B32F6195-C81A-4FC4-BB7B-177D44CC573B}"/>
  <sortState xmlns:xlrd2="http://schemas.microsoft.com/office/spreadsheetml/2017/richdata2" ref="A2:M51">
    <sortCondition descending="1" ref="A1:A51"/>
  </sortState>
  <tableColumns count="13">
    <tableColumn id="1" xr3:uid="{3513F427-BD3F-4891-B8EC-E5040E40664F}" name="DATE" dataDxfId="51"/>
    <tableColumn id="2" xr3:uid="{F4C4A1A0-8464-454F-8D13-4E1F9EFB3FF0}" name="STEPS" dataDxfId="50"/>
    <tableColumn id="3" xr3:uid="{98B207B2-04CB-4047-AADE-4D9050CC169F}" name="DISTANCE_KM" dataDxfId="49"/>
    <tableColumn id="4" xr3:uid="{63A20E77-839B-4323-9EE2-0C12F37DDE97}" name="CALORIES_BURNED" dataDxfId="48">
      <calculatedColumnFormula>B2*0.04</calculatedColumnFormula>
    </tableColumn>
    <tableColumn id="5" xr3:uid="{DA10082E-2DD2-477B-9779-29219D1B2A19}" name="ACTIVE_MINUTES" dataDxfId="47">
      <calculatedColumnFormula>C2*12</calculatedColumnFormula>
    </tableColumn>
    <tableColumn id="6" xr3:uid="{31DADE9F-DCDE-4DC6-842F-09472ECD570B}" name="WATER_INTAKE_LITERS" dataDxfId="46">
      <calculatedColumnFormula>IF(I2="Inactive or Not Tracked", 1.8,
 IF(I2="Walking", IF(E2&gt;60, 2.8, 2.2),
 IF(I2="Cycling/light Cardio", 3.2, 2)))</calculatedColumnFormula>
    </tableColumn>
    <tableColumn id="7" xr3:uid="{D586D095-E7E6-44DD-A288-49647DBA04AD}" name="SLEEP_DURATION_HOURS" dataDxfId="45"/>
    <tableColumn id="8" xr3:uid="{321236D1-3EFB-46AE-9B25-21557BCE858C}" name="HEART_RATE" dataDxfId="44">
      <calculatedColumnFormula>IF(I2="Cycling/light Cardio", 100 + (E2/10) - (G2*2), IF(I2="Walking", 80 + (E2/15) - (G2*1.5), 65 - (G2*1)))</calculatedColumnFormula>
    </tableColumn>
    <tableColumn id="9" xr3:uid="{688C0CD4-EB28-4136-BE84-8A37E27F02AA}" name="WORKOUT_TYPE" dataDxfId="43">
      <calculatedColumnFormula>IF(AND(D2&gt;400, E2&gt;50), "Gym/Heavy Workout",
 IF(AND(C2&gt;3, B2&gt;7000), "Walking",
 IF(AND(D2&lt;150, E2&lt;30), "Yoga/Stretching",
 IF(AND(D2&gt;=200, D2&lt;=400), "Cycling/Light Cardio",
 "Inactive or Not Tracked"))))</calculatedColumnFormula>
    </tableColumn>
    <tableColumn id="10" xr3:uid="{22CB2676-68D5-4CDE-930F-CF066761D995}" name="MOOD" dataDxfId="42">
      <calculatedColumnFormula>IF(G2&gt;=8, "Energetic", IF(G2&gt;=7, "Happy", IF(G2&gt;5, "Tired", "Sad")))</calculatedColumnFormula>
    </tableColumn>
    <tableColumn id="11" xr3:uid="{D8179535-D6E1-4C27-9692-D4EAFF0C67D0}" name="KM_PER_STEP" dataDxfId="41">
      <calculatedColumnFormula>C2/B2</calculatedColumnFormula>
    </tableColumn>
    <tableColumn id="12" xr3:uid="{0B78E4BC-615E-4749-8C18-57D38BB573CC}" name="CALORIES_PER_MINUTE" dataDxfId="40">
      <calculatedColumnFormula>D2/E2</calculatedColumnFormula>
    </tableColumn>
    <tableColumn id="13" xr3:uid="{36283674-CFEA-4A94-98F3-379546607103}" name="WATER_PER_HOUR_SLEEP" dataDxfId="39">
      <calculatedColumnFormula>F2/G2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10" Type="http://schemas.openxmlformats.org/officeDocument/2006/relationships/pivotTable" Target="../pivotTables/pivotTable19.xml"/><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6195-C81A-4FC4-BB7B-177D44CC573B}">
  <dimension ref="A1:V59"/>
  <sheetViews>
    <sheetView tabSelected="1" topLeftCell="A2" zoomScale="66" zoomScaleNormal="66" workbookViewId="0">
      <selection activeCell="D3" sqref="D3"/>
    </sheetView>
  </sheetViews>
  <sheetFormatPr defaultRowHeight="14.4" x14ac:dyDescent="0.3"/>
  <cols>
    <col min="1" max="1" width="10.6640625" style="1" customWidth="1"/>
    <col min="2" max="2" width="8.21875" bestFit="1" customWidth="1"/>
    <col min="3" max="3" width="15.109375" customWidth="1"/>
    <col min="4" max="4" width="19.6640625" customWidth="1"/>
    <col min="5" max="5" width="17.33203125" customWidth="1"/>
    <col min="6" max="6" width="22.21875" customWidth="1"/>
    <col min="7" max="7" width="24.88671875" customWidth="1"/>
    <col min="8" max="8" width="13.6640625" customWidth="1"/>
    <col min="9" max="9" width="19.44140625" bestFit="1" customWidth="1"/>
    <col min="10" max="10" width="8.5546875" bestFit="1" customWidth="1"/>
    <col min="11" max="11" width="14.77734375" customWidth="1"/>
    <col min="12" max="12" width="23.109375" customWidth="1"/>
    <col min="13" max="13" width="25.109375" customWidth="1"/>
    <col min="14" max="14" width="15.6640625" customWidth="1"/>
  </cols>
  <sheetData>
    <row r="1" spans="1:22" x14ac:dyDescent="0.3">
      <c r="A1" s="30" t="s">
        <v>0</v>
      </c>
      <c r="B1" s="31" t="s">
        <v>1</v>
      </c>
      <c r="C1" s="31" t="s">
        <v>2</v>
      </c>
      <c r="D1" s="31" t="s">
        <v>3</v>
      </c>
      <c r="E1" s="31" t="s">
        <v>4</v>
      </c>
      <c r="F1" s="31" t="s">
        <v>5</v>
      </c>
      <c r="G1" s="31" t="s">
        <v>6</v>
      </c>
      <c r="H1" s="31" t="s">
        <v>14</v>
      </c>
      <c r="I1" s="31" t="s">
        <v>7</v>
      </c>
      <c r="J1" s="31" t="s">
        <v>8</v>
      </c>
      <c r="K1" s="31" t="s">
        <v>15</v>
      </c>
      <c r="L1" s="31" t="s">
        <v>16</v>
      </c>
      <c r="M1" s="32" t="s">
        <v>17</v>
      </c>
      <c r="N1" s="11"/>
    </row>
    <row r="2" spans="1:22" x14ac:dyDescent="0.3">
      <c r="A2" s="33">
        <v>45787</v>
      </c>
      <c r="B2" s="34">
        <v>6589</v>
      </c>
      <c r="C2" s="34">
        <v>3.9</v>
      </c>
      <c r="D2" s="35">
        <f t="shared" ref="D2:D33" si="0">B2*0.04</f>
        <v>263.56</v>
      </c>
      <c r="E2" s="36">
        <f t="shared" ref="E2:E33" si="1">C2*12</f>
        <v>46.8</v>
      </c>
      <c r="F2" s="34">
        <f t="shared" ref="F2:F33" si="2">IF(I2="Inactive or Not Tracked", 1.8,
 IF(I2="Walking", IF(E2&gt;60, 2.8, 2.2),
 IF(I2="Cycling/light Cardio", 3.2, 2)))</f>
        <v>3.2</v>
      </c>
      <c r="G2" s="34">
        <v>7</v>
      </c>
      <c r="H2" s="36">
        <f t="shared" ref="H2:H33" si="3">IF(I2="Cycling/light Cardio", 100 + (E2/10) - (G2*2), IF(I2="Walking", 80 + (E2/15) - (G2*1.5), 65 - (G2*1)))</f>
        <v>90.68</v>
      </c>
      <c r="I2" s="6" t="str">
        <f t="shared" ref="I2:I33" si="4">IF(AND(D2&gt;400, E2&gt;50), "Gym/Heavy Workout",
 IF(AND(C2&gt;3, B2&gt;7000), "Walking",
 IF(AND(D2&lt;150, E2&lt;30), "Yoga/Stretching",
 IF(AND(D2&gt;=200, D2&lt;=400), "Cycling/Light Cardio",
 "Inactive or Not Tracked"))))</f>
        <v>Cycling/Light Cardio</v>
      </c>
      <c r="J2" s="6" t="str">
        <f t="shared" ref="J2:J33" si="5">IF(G2&gt;=8, "Energetic", IF(G2&gt;=7, "Happy", IF(G2&gt;5, "Tired", "Sad")))</f>
        <v>Happy</v>
      </c>
      <c r="K2" s="37">
        <f t="shared" ref="K2:K33" si="6">C2/B2</f>
        <v>5.9189558354833817E-4</v>
      </c>
      <c r="L2" s="5">
        <f t="shared" ref="L2:L33" si="7">D2/E2</f>
        <v>5.631623931623932</v>
      </c>
      <c r="M2" s="38">
        <f t="shared" ref="M2:M33" si="8">F2/G2</f>
        <v>0.45714285714285718</v>
      </c>
    </row>
    <row r="3" spans="1:22" x14ac:dyDescent="0.3">
      <c r="A3" s="33">
        <v>45780</v>
      </c>
      <c r="B3" s="34">
        <v>4587</v>
      </c>
      <c r="C3" s="34">
        <v>9.8000000000000007</v>
      </c>
      <c r="D3" s="35">
        <f t="shared" si="0"/>
        <v>183.48</v>
      </c>
      <c r="E3" s="36">
        <f t="shared" si="1"/>
        <v>117.60000000000001</v>
      </c>
      <c r="F3" s="34">
        <f t="shared" si="2"/>
        <v>1.8</v>
      </c>
      <c r="G3" s="34">
        <v>8.6</v>
      </c>
      <c r="H3" s="36">
        <f t="shared" si="3"/>
        <v>56.4</v>
      </c>
      <c r="I3" s="6" t="str">
        <f t="shared" si="4"/>
        <v>Inactive or Not Tracked</v>
      </c>
      <c r="J3" s="6" t="str">
        <f t="shared" si="5"/>
        <v>Energetic</v>
      </c>
      <c r="K3" s="37">
        <f t="shared" si="6"/>
        <v>2.1364726400697623E-3</v>
      </c>
      <c r="L3" s="5">
        <f t="shared" si="7"/>
        <v>1.5602040816326528</v>
      </c>
      <c r="M3" s="38">
        <f t="shared" si="8"/>
        <v>0.20930232558139536</v>
      </c>
    </row>
    <row r="4" spans="1:22" x14ac:dyDescent="0.3">
      <c r="A4" s="33">
        <v>45773</v>
      </c>
      <c r="B4" s="34">
        <v>7569</v>
      </c>
      <c r="C4" s="34">
        <v>6.8</v>
      </c>
      <c r="D4" s="35">
        <f t="shared" si="0"/>
        <v>302.76</v>
      </c>
      <c r="E4" s="36">
        <f t="shared" si="1"/>
        <v>81.599999999999994</v>
      </c>
      <c r="F4" s="34">
        <f t="shared" si="2"/>
        <v>2.8</v>
      </c>
      <c r="G4" s="34">
        <v>6.8</v>
      </c>
      <c r="H4" s="36">
        <f t="shared" si="3"/>
        <v>75.239999999999995</v>
      </c>
      <c r="I4" s="6" t="str">
        <f t="shared" si="4"/>
        <v>Walking</v>
      </c>
      <c r="J4" s="6" t="str">
        <f t="shared" si="5"/>
        <v>Tired</v>
      </c>
      <c r="K4" s="37">
        <f t="shared" si="6"/>
        <v>8.9840137402563084E-4</v>
      </c>
      <c r="L4" s="5">
        <f t="shared" si="7"/>
        <v>3.710294117647059</v>
      </c>
      <c r="M4" s="38">
        <f t="shared" si="8"/>
        <v>0.41176470588235292</v>
      </c>
    </row>
    <row r="5" spans="1:22" x14ac:dyDescent="0.3">
      <c r="A5" s="33">
        <v>45766</v>
      </c>
      <c r="B5" s="34">
        <v>3518</v>
      </c>
      <c r="C5" s="34">
        <v>7.4</v>
      </c>
      <c r="D5" s="35">
        <f t="shared" si="0"/>
        <v>140.72</v>
      </c>
      <c r="E5" s="36">
        <f t="shared" si="1"/>
        <v>88.800000000000011</v>
      </c>
      <c r="F5" s="34">
        <f t="shared" si="2"/>
        <v>1.8</v>
      </c>
      <c r="G5" s="34">
        <v>7</v>
      </c>
      <c r="H5" s="36">
        <f t="shared" si="3"/>
        <v>58</v>
      </c>
      <c r="I5" s="6" t="str">
        <f t="shared" si="4"/>
        <v>Inactive or Not Tracked</v>
      </c>
      <c r="J5" s="6" t="str">
        <f t="shared" si="5"/>
        <v>Happy</v>
      </c>
      <c r="K5" s="37">
        <f t="shared" si="6"/>
        <v>2.1034678794769755E-3</v>
      </c>
      <c r="L5" s="5">
        <f t="shared" si="7"/>
        <v>1.5846846846846845</v>
      </c>
      <c r="M5" s="38">
        <f t="shared" si="8"/>
        <v>0.25714285714285717</v>
      </c>
    </row>
    <row r="6" spans="1:22" x14ac:dyDescent="0.3">
      <c r="A6" s="33">
        <v>45759</v>
      </c>
      <c r="B6" s="34">
        <v>7513</v>
      </c>
      <c r="C6" s="34">
        <v>7.6</v>
      </c>
      <c r="D6" s="35">
        <f t="shared" si="0"/>
        <v>300.52</v>
      </c>
      <c r="E6" s="36">
        <f t="shared" si="1"/>
        <v>91.199999999999989</v>
      </c>
      <c r="F6" s="34">
        <f t="shared" si="2"/>
        <v>2.8</v>
      </c>
      <c r="G6" s="34">
        <v>5.6</v>
      </c>
      <c r="H6" s="36">
        <f t="shared" si="3"/>
        <v>77.680000000000007</v>
      </c>
      <c r="I6" s="6" t="str">
        <f t="shared" si="4"/>
        <v>Walking</v>
      </c>
      <c r="J6" s="6" t="str">
        <f t="shared" si="5"/>
        <v>Tired</v>
      </c>
      <c r="K6" s="37">
        <f t="shared" si="6"/>
        <v>1.011579928124584E-3</v>
      </c>
      <c r="L6" s="5">
        <f t="shared" si="7"/>
        <v>3.2951754385964915</v>
      </c>
      <c r="M6" s="38">
        <f t="shared" si="8"/>
        <v>0.5</v>
      </c>
    </row>
    <row r="7" spans="1:22" x14ac:dyDescent="0.3">
      <c r="A7" s="33">
        <v>45752</v>
      </c>
      <c r="B7" s="34">
        <v>9857</v>
      </c>
      <c r="C7" s="34">
        <v>9.5</v>
      </c>
      <c r="D7" s="35">
        <f t="shared" si="0"/>
        <v>394.28000000000003</v>
      </c>
      <c r="E7" s="36">
        <f t="shared" si="1"/>
        <v>114</v>
      </c>
      <c r="F7" s="34">
        <f t="shared" si="2"/>
        <v>2.8</v>
      </c>
      <c r="G7" s="34">
        <v>8.6</v>
      </c>
      <c r="H7" s="36">
        <f t="shared" si="3"/>
        <v>74.699999999999989</v>
      </c>
      <c r="I7" s="6" t="str">
        <f t="shared" si="4"/>
        <v>Walking</v>
      </c>
      <c r="J7" s="6" t="str">
        <f t="shared" si="5"/>
        <v>Energetic</v>
      </c>
      <c r="K7" s="37">
        <f t="shared" si="6"/>
        <v>9.6378208379831588E-4</v>
      </c>
      <c r="L7" s="5">
        <f t="shared" si="7"/>
        <v>3.4585964912280702</v>
      </c>
      <c r="M7" s="38">
        <f t="shared" si="8"/>
        <v>0.32558139534883718</v>
      </c>
    </row>
    <row r="8" spans="1:22" x14ac:dyDescent="0.3">
      <c r="A8" s="33">
        <v>45745</v>
      </c>
      <c r="B8" s="34">
        <v>7584</v>
      </c>
      <c r="C8" s="34">
        <v>3.8</v>
      </c>
      <c r="D8" s="35">
        <f t="shared" si="0"/>
        <v>303.36</v>
      </c>
      <c r="E8" s="36">
        <f t="shared" si="1"/>
        <v>45.599999999999994</v>
      </c>
      <c r="F8" s="34">
        <f t="shared" si="2"/>
        <v>2.2000000000000002</v>
      </c>
      <c r="G8" s="34">
        <v>5.6</v>
      </c>
      <c r="H8" s="36">
        <f t="shared" si="3"/>
        <v>74.640000000000015</v>
      </c>
      <c r="I8" s="6" t="str">
        <f t="shared" si="4"/>
        <v>Walking</v>
      </c>
      <c r="J8" s="6" t="str">
        <f t="shared" si="5"/>
        <v>Tired</v>
      </c>
      <c r="K8" s="37">
        <f t="shared" si="6"/>
        <v>5.010548523206751E-4</v>
      </c>
      <c r="L8" s="5">
        <f t="shared" si="7"/>
        <v>6.6526315789473696</v>
      </c>
      <c r="M8" s="38">
        <f t="shared" si="8"/>
        <v>0.3928571428571429</v>
      </c>
    </row>
    <row r="9" spans="1:22" x14ac:dyDescent="0.3">
      <c r="A9" s="33">
        <v>45738</v>
      </c>
      <c r="B9" s="34">
        <v>4587</v>
      </c>
      <c r="C9" s="34">
        <v>3.9</v>
      </c>
      <c r="D9" s="35">
        <f t="shared" si="0"/>
        <v>183.48</v>
      </c>
      <c r="E9" s="36">
        <f t="shared" si="1"/>
        <v>46.8</v>
      </c>
      <c r="F9" s="34">
        <f t="shared" si="2"/>
        <v>1.8</v>
      </c>
      <c r="G9" s="34">
        <v>6.7</v>
      </c>
      <c r="H9" s="36">
        <f t="shared" si="3"/>
        <v>58.3</v>
      </c>
      <c r="I9" s="6" t="str">
        <f t="shared" si="4"/>
        <v>Inactive or Not Tracked</v>
      </c>
      <c r="J9" s="6" t="str">
        <f t="shared" si="5"/>
        <v>Tired</v>
      </c>
      <c r="K9" s="37">
        <f t="shared" si="6"/>
        <v>8.5022890778286458E-4</v>
      </c>
      <c r="L9" s="5">
        <f t="shared" si="7"/>
        <v>3.9205128205128204</v>
      </c>
      <c r="M9" s="38">
        <f t="shared" si="8"/>
        <v>0.26865671641791045</v>
      </c>
    </row>
    <row r="10" spans="1:22" x14ac:dyDescent="0.3">
      <c r="A10" s="33">
        <v>45731</v>
      </c>
      <c r="B10" s="34">
        <v>6587</v>
      </c>
      <c r="C10" s="34">
        <v>9.8000000000000007</v>
      </c>
      <c r="D10" s="35">
        <f t="shared" si="0"/>
        <v>263.48</v>
      </c>
      <c r="E10" s="36">
        <f t="shared" si="1"/>
        <v>117.60000000000001</v>
      </c>
      <c r="F10" s="34">
        <f t="shared" si="2"/>
        <v>3.2</v>
      </c>
      <c r="G10" s="34">
        <v>8.6999999999999993</v>
      </c>
      <c r="H10" s="36">
        <f t="shared" si="3"/>
        <v>94.360000000000014</v>
      </c>
      <c r="I10" s="6" t="str">
        <f t="shared" si="4"/>
        <v>Cycling/Light Cardio</v>
      </c>
      <c r="J10" s="6" t="str">
        <f t="shared" si="5"/>
        <v>Energetic</v>
      </c>
      <c r="K10" s="37">
        <f t="shared" si="6"/>
        <v>1.487778958554729E-3</v>
      </c>
      <c r="L10" s="5">
        <f t="shared" si="7"/>
        <v>2.2404761904761905</v>
      </c>
      <c r="M10" s="38">
        <f t="shared" si="8"/>
        <v>0.36781609195402304</v>
      </c>
      <c r="V10" s="5"/>
    </row>
    <row r="11" spans="1:22" x14ac:dyDescent="0.3">
      <c r="A11" s="33">
        <v>45724</v>
      </c>
      <c r="B11" s="34">
        <v>3586</v>
      </c>
      <c r="C11" s="34">
        <v>8.5</v>
      </c>
      <c r="D11" s="35">
        <f t="shared" si="0"/>
        <v>143.44</v>
      </c>
      <c r="E11" s="36">
        <f t="shared" si="1"/>
        <v>102</v>
      </c>
      <c r="F11" s="34">
        <f t="shared" si="2"/>
        <v>1.8</v>
      </c>
      <c r="G11" s="34">
        <v>8.6999999999999993</v>
      </c>
      <c r="H11" s="36">
        <f t="shared" si="3"/>
        <v>56.3</v>
      </c>
      <c r="I11" s="6" t="str">
        <f t="shared" si="4"/>
        <v>Inactive or Not Tracked</v>
      </c>
      <c r="J11" s="6" t="str">
        <f t="shared" si="5"/>
        <v>Energetic</v>
      </c>
      <c r="K11" s="37">
        <f t="shared" si="6"/>
        <v>2.3703290574456221E-3</v>
      </c>
      <c r="L11" s="5">
        <f t="shared" si="7"/>
        <v>1.4062745098039215</v>
      </c>
      <c r="M11" s="38">
        <f t="shared" si="8"/>
        <v>0.20689655172413796</v>
      </c>
      <c r="V11" s="10"/>
    </row>
    <row r="12" spans="1:22" x14ac:dyDescent="0.3">
      <c r="A12" s="33">
        <v>45717</v>
      </c>
      <c r="B12" s="34">
        <v>5478</v>
      </c>
      <c r="C12" s="34">
        <v>9.8000000000000007</v>
      </c>
      <c r="D12" s="35">
        <f t="shared" si="0"/>
        <v>219.12</v>
      </c>
      <c r="E12" s="36">
        <f t="shared" si="1"/>
        <v>117.60000000000001</v>
      </c>
      <c r="F12" s="34">
        <f t="shared" si="2"/>
        <v>3.2</v>
      </c>
      <c r="G12" s="34">
        <v>6</v>
      </c>
      <c r="H12" s="36">
        <f t="shared" si="3"/>
        <v>99.76</v>
      </c>
      <c r="I12" s="6" t="str">
        <f t="shared" si="4"/>
        <v>Cycling/Light Cardio</v>
      </c>
      <c r="J12" s="6" t="str">
        <f t="shared" si="5"/>
        <v>Tired</v>
      </c>
      <c r="K12" s="37">
        <f t="shared" si="6"/>
        <v>1.7889740781307048E-3</v>
      </c>
      <c r="L12" s="5">
        <f t="shared" si="7"/>
        <v>1.8632653061224489</v>
      </c>
      <c r="M12" s="38">
        <f t="shared" si="8"/>
        <v>0.53333333333333333</v>
      </c>
      <c r="V12" s="10"/>
    </row>
    <row r="13" spans="1:22" x14ac:dyDescent="0.3">
      <c r="A13" s="33">
        <v>45710</v>
      </c>
      <c r="B13" s="34">
        <v>6587</v>
      </c>
      <c r="C13" s="34">
        <v>7.3</v>
      </c>
      <c r="D13" s="35">
        <f t="shared" si="0"/>
        <v>263.48</v>
      </c>
      <c r="E13" s="36">
        <f t="shared" si="1"/>
        <v>87.6</v>
      </c>
      <c r="F13" s="34">
        <f t="shared" si="2"/>
        <v>3.2</v>
      </c>
      <c r="G13" s="34">
        <v>8.8000000000000007</v>
      </c>
      <c r="H13" s="36">
        <f t="shared" si="3"/>
        <v>91.16</v>
      </c>
      <c r="I13" s="6" t="str">
        <f t="shared" si="4"/>
        <v>Cycling/Light Cardio</v>
      </c>
      <c r="J13" s="6" t="str">
        <f t="shared" si="5"/>
        <v>Energetic</v>
      </c>
      <c r="K13" s="37">
        <f t="shared" si="6"/>
        <v>1.1082435099438288E-3</v>
      </c>
      <c r="L13" s="5">
        <f t="shared" si="7"/>
        <v>3.0077625570776259</v>
      </c>
      <c r="M13" s="38">
        <f t="shared" si="8"/>
        <v>0.36363636363636365</v>
      </c>
      <c r="V13" s="10"/>
    </row>
    <row r="14" spans="1:22" x14ac:dyDescent="0.3">
      <c r="A14" s="33">
        <v>45703</v>
      </c>
      <c r="B14" s="34">
        <v>7586</v>
      </c>
      <c r="C14" s="34">
        <v>7.6</v>
      </c>
      <c r="D14" s="35">
        <f t="shared" si="0"/>
        <v>303.44</v>
      </c>
      <c r="E14" s="36">
        <f t="shared" si="1"/>
        <v>91.199999999999989</v>
      </c>
      <c r="F14" s="34">
        <f t="shared" si="2"/>
        <v>2.8</v>
      </c>
      <c r="G14" s="34">
        <v>9</v>
      </c>
      <c r="H14" s="36">
        <f t="shared" si="3"/>
        <v>72.58</v>
      </c>
      <c r="I14" s="6" t="str">
        <f t="shared" si="4"/>
        <v>Walking</v>
      </c>
      <c r="J14" s="6" t="str">
        <f t="shared" si="5"/>
        <v>Energetic</v>
      </c>
      <c r="K14" s="37">
        <f t="shared" si="6"/>
        <v>1.0018455048774056E-3</v>
      </c>
      <c r="L14" s="5">
        <f t="shared" si="7"/>
        <v>3.3271929824561406</v>
      </c>
      <c r="M14" s="38">
        <f t="shared" si="8"/>
        <v>0.31111111111111112</v>
      </c>
      <c r="V14" s="10"/>
    </row>
    <row r="15" spans="1:22" x14ac:dyDescent="0.3">
      <c r="A15" s="33">
        <v>45696</v>
      </c>
      <c r="B15" s="34">
        <v>9865</v>
      </c>
      <c r="C15" s="34">
        <v>9.5</v>
      </c>
      <c r="D15" s="35">
        <f t="shared" si="0"/>
        <v>394.6</v>
      </c>
      <c r="E15" s="36">
        <f t="shared" si="1"/>
        <v>114</v>
      </c>
      <c r="F15" s="34">
        <f t="shared" si="2"/>
        <v>2.8</v>
      </c>
      <c r="G15" s="34">
        <v>6.7</v>
      </c>
      <c r="H15" s="36">
        <f t="shared" si="3"/>
        <v>77.55</v>
      </c>
      <c r="I15" s="6" t="str">
        <f t="shared" si="4"/>
        <v>Walking</v>
      </c>
      <c r="J15" s="6" t="str">
        <f t="shared" si="5"/>
        <v>Tired</v>
      </c>
      <c r="K15" s="37">
        <f t="shared" si="6"/>
        <v>9.6300050684237199E-4</v>
      </c>
      <c r="L15" s="5">
        <f t="shared" si="7"/>
        <v>3.4614035087719301</v>
      </c>
      <c r="M15" s="38">
        <f t="shared" si="8"/>
        <v>0.41791044776119401</v>
      </c>
      <c r="V15" s="10"/>
    </row>
    <row r="16" spans="1:22" x14ac:dyDescent="0.3">
      <c r="A16" s="33">
        <v>45689</v>
      </c>
      <c r="B16" s="34">
        <v>7568</v>
      </c>
      <c r="C16" s="34">
        <v>7.5</v>
      </c>
      <c r="D16" s="35">
        <f t="shared" si="0"/>
        <v>302.72000000000003</v>
      </c>
      <c r="E16" s="36">
        <f t="shared" si="1"/>
        <v>90</v>
      </c>
      <c r="F16" s="34">
        <f t="shared" si="2"/>
        <v>2.8</v>
      </c>
      <c r="G16" s="34">
        <v>6.8</v>
      </c>
      <c r="H16" s="36">
        <f t="shared" si="3"/>
        <v>75.8</v>
      </c>
      <c r="I16" s="6" t="str">
        <f t="shared" si="4"/>
        <v>Walking</v>
      </c>
      <c r="J16" s="6" t="str">
        <f t="shared" si="5"/>
        <v>Tired</v>
      </c>
      <c r="K16" s="37">
        <f t="shared" si="6"/>
        <v>9.9101479915433398E-4</v>
      </c>
      <c r="L16" s="5">
        <f t="shared" si="7"/>
        <v>3.3635555555555561</v>
      </c>
      <c r="M16" s="38">
        <f t="shared" si="8"/>
        <v>0.41176470588235292</v>
      </c>
      <c r="O16" s="2"/>
      <c r="V16" s="10"/>
    </row>
    <row r="17" spans="1:22" x14ac:dyDescent="0.3">
      <c r="A17" s="33">
        <v>45682</v>
      </c>
      <c r="B17" s="34">
        <v>3568</v>
      </c>
      <c r="C17" s="34">
        <v>9.8000000000000007</v>
      </c>
      <c r="D17" s="35">
        <f t="shared" si="0"/>
        <v>142.72</v>
      </c>
      <c r="E17" s="36">
        <f t="shared" si="1"/>
        <v>117.60000000000001</v>
      </c>
      <c r="F17" s="34">
        <f t="shared" si="2"/>
        <v>1.8</v>
      </c>
      <c r="G17" s="34">
        <v>4.8</v>
      </c>
      <c r="H17" s="36">
        <f t="shared" si="3"/>
        <v>60.2</v>
      </c>
      <c r="I17" s="6" t="str">
        <f t="shared" si="4"/>
        <v>Inactive or Not Tracked</v>
      </c>
      <c r="J17" s="6" t="str">
        <f t="shared" si="5"/>
        <v>Sad</v>
      </c>
      <c r="K17" s="37">
        <f t="shared" si="6"/>
        <v>2.7466367713004486E-3</v>
      </c>
      <c r="L17" s="5">
        <f t="shared" si="7"/>
        <v>1.2136054421768707</v>
      </c>
      <c r="M17" s="38">
        <f t="shared" si="8"/>
        <v>0.375</v>
      </c>
      <c r="V17" s="10"/>
    </row>
    <row r="18" spans="1:22" x14ac:dyDescent="0.3">
      <c r="A18" s="33">
        <v>45675</v>
      </c>
      <c r="B18" s="34">
        <v>568</v>
      </c>
      <c r="C18" s="34">
        <v>4.5</v>
      </c>
      <c r="D18" s="35">
        <f t="shared" si="0"/>
        <v>22.72</v>
      </c>
      <c r="E18" s="36">
        <f t="shared" si="1"/>
        <v>54</v>
      </c>
      <c r="F18" s="34">
        <f t="shared" si="2"/>
        <v>1.8</v>
      </c>
      <c r="G18" s="34">
        <v>7.5</v>
      </c>
      <c r="H18" s="36">
        <f t="shared" si="3"/>
        <v>57.5</v>
      </c>
      <c r="I18" s="6" t="str">
        <f t="shared" si="4"/>
        <v>Inactive or Not Tracked</v>
      </c>
      <c r="J18" s="6" t="str">
        <f t="shared" si="5"/>
        <v>Happy</v>
      </c>
      <c r="K18" s="37">
        <f t="shared" si="6"/>
        <v>7.9225352112676055E-3</v>
      </c>
      <c r="L18" s="5">
        <f t="shared" si="7"/>
        <v>0.42074074074074069</v>
      </c>
      <c r="M18" s="38">
        <f t="shared" si="8"/>
        <v>0.24000000000000002</v>
      </c>
      <c r="V18" s="10"/>
    </row>
    <row r="19" spans="1:22" x14ac:dyDescent="0.3">
      <c r="A19" s="33">
        <v>45668</v>
      </c>
      <c r="B19" s="34">
        <v>8765</v>
      </c>
      <c r="C19" s="34">
        <v>3.9</v>
      </c>
      <c r="D19" s="35">
        <f t="shared" si="0"/>
        <v>350.6</v>
      </c>
      <c r="E19" s="36">
        <f t="shared" si="1"/>
        <v>46.8</v>
      </c>
      <c r="F19" s="34">
        <f t="shared" si="2"/>
        <v>2.2000000000000002</v>
      </c>
      <c r="G19" s="34">
        <v>8.5</v>
      </c>
      <c r="H19" s="36">
        <f t="shared" si="3"/>
        <v>70.37</v>
      </c>
      <c r="I19" s="6" t="str">
        <f t="shared" si="4"/>
        <v>Walking</v>
      </c>
      <c r="J19" s="6" t="str">
        <f t="shared" si="5"/>
        <v>Energetic</v>
      </c>
      <c r="K19" s="37">
        <f t="shared" si="6"/>
        <v>4.4495151169423843E-4</v>
      </c>
      <c r="L19" s="5">
        <f t="shared" si="7"/>
        <v>7.4914529914529924</v>
      </c>
      <c r="M19" s="38">
        <f t="shared" si="8"/>
        <v>0.25882352941176473</v>
      </c>
      <c r="V19" s="10"/>
    </row>
    <row r="20" spans="1:22" x14ac:dyDescent="0.3">
      <c r="A20" s="33">
        <v>45661</v>
      </c>
      <c r="B20" s="34">
        <v>7565</v>
      </c>
      <c r="C20" s="34">
        <v>8.5</v>
      </c>
      <c r="D20" s="35">
        <f t="shared" si="0"/>
        <v>302.60000000000002</v>
      </c>
      <c r="E20" s="36">
        <f t="shared" si="1"/>
        <v>102</v>
      </c>
      <c r="F20" s="34">
        <f t="shared" si="2"/>
        <v>2.8</v>
      </c>
      <c r="G20" s="34">
        <v>9.5</v>
      </c>
      <c r="H20" s="36">
        <f t="shared" si="3"/>
        <v>72.55</v>
      </c>
      <c r="I20" s="6" t="str">
        <f t="shared" si="4"/>
        <v>Walking</v>
      </c>
      <c r="J20" s="6" t="str">
        <f t="shared" si="5"/>
        <v>Energetic</v>
      </c>
      <c r="K20" s="37">
        <f t="shared" si="6"/>
        <v>1.1235955056179776E-3</v>
      </c>
      <c r="L20" s="5">
        <f t="shared" si="7"/>
        <v>2.9666666666666668</v>
      </c>
      <c r="M20" s="38">
        <f t="shared" si="8"/>
        <v>0.29473684210526313</v>
      </c>
      <c r="V20" s="10"/>
    </row>
    <row r="21" spans="1:22" x14ac:dyDescent="0.3">
      <c r="A21" s="33">
        <v>45654</v>
      </c>
      <c r="B21" s="34">
        <v>3568</v>
      </c>
      <c r="C21" s="34">
        <v>6.5</v>
      </c>
      <c r="D21" s="35">
        <f t="shared" si="0"/>
        <v>142.72</v>
      </c>
      <c r="E21" s="36">
        <f t="shared" si="1"/>
        <v>78</v>
      </c>
      <c r="F21" s="34">
        <f t="shared" si="2"/>
        <v>1.8</v>
      </c>
      <c r="G21" s="34">
        <v>7.5</v>
      </c>
      <c r="H21" s="36">
        <f t="shared" si="3"/>
        <v>57.5</v>
      </c>
      <c r="I21" s="6" t="str">
        <f t="shared" si="4"/>
        <v>Inactive or Not Tracked</v>
      </c>
      <c r="J21" s="6" t="str">
        <f t="shared" si="5"/>
        <v>Happy</v>
      </c>
      <c r="K21" s="37">
        <f t="shared" si="6"/>
        <v>1.8217488789237669E-3</v>
      </c>
      <c r="L21" s="5">
        <f t="shared" si="7"/>
        <v>1.8297435897435896</v>
      </c>
      <c r="M21" s="38">
        <f t="shared" si="8"/>
        <v>0.24000000000000002</v>
      </c>
      <c r="V21" s="10"/>
    </row>
    <row r="22" spans="1:22" x14ac:dyDescent="0.3">
      <c r="A22" s="33">
        <v>45647</v>
      </c>
      <c r="B22" s="34">
        <v>5678</v>
      </c>
      <c r="C22" s="34">
        <v>9.8000000000000007</v>
      </c>
      <c r="D22" s="35">
        <f t="shared" si="0"/>
        <v>227.12</v>
      </c>
      <c r="E22" s="36">
        <f t="shared" si="1"/>
        <v>117.60000000000001</v>
      </c>
      <c r="F22" s="34">
        <f t="shared" si="2"/>
        <v>3.2</v>
      </c>
      <c r="G22" s="34">
        <v>8.6</v>
      </c>
      <c r="H22" s="36">
        <f t="shared" si="3"/>
        <v>94.56</v>
      </c>
      <c r="I22" s="6" t="str">
        <f t="shared" si="4"/>
        <v>Cycling/Light Cardio</v>
      </c>
      <c r="J22" s="6" t="str">
        <f t="shared" si="5"/>
        <v>Energetic</v>
      </c>
      <c r="K22" s="37">
        <f t="shared" si="6"/>
        <v>1.7259598450158507E-3</v>
      </c>
      <c r="L22" s="5">
        <f t="shared" si="7"/>
        <v>1.9312925170068027</v>
      </c>
      <c r="M22" s="38">
        <f t="shared" si="8"/>
        <v>0.372093023255814</v>
      </c>
      <c r="V22" s="10"/>
    </row>
    <row r="23" spans="1:22" x14ac:dyDescent="0.3">
      <c r="A23" s="33">
        <v>45640</v>
      </c>
      <c r="B23" s="34">
        <v>7658</v>
      </c>
      <c r="C23" s="34">
        <v>7.6</v>
      </c>
      <c r="D23" s="35">
        <f t="shared" si="0"/>
        <v>306.32</v>
      </c>
      <c r="E23" s="36">
        <f t="shared" si="1"/>
        <v>91.199999999999989</v>
      </c>
      <c r="F23" s="34">
        <f t="shared" si="2"/>
        <v>2.8</v>
      </c>
      <c r="G23" s="34">
        <v>5.6</v>
      </c>
      <c r="H23" s="36">
        <f t="shared" si="3"/>
        <v>77.680000000000007</v>
      </c>
      <c r="I23" s="6" t="str">
        <f t="shared" si="4"/>
        <v>Walking</v>
      </c>
      <c r="J23" s="6" t="str">
        <f t="shared" si="5"/>
        <v>Tired</v>
      </c>
      <c r="K23" s="37">
        <f t="shared" si="6"/>
        <v>9.9242622094541651E-4</v>
      </c>
      <c r="L23" s="5">
        <f t="shared" si="7"/>
        <v>3.3587719298245617</v>
      </c>
      <c r="M23" s="38">
        <f t="shared" si="8"/>
        <v>0.5</v>
      </c>
      <c r="V23" s="10"/>
    </row>
    <row r="24" spans="1:22" x14ac:dyDescent="0.3">
      <c r="A24" s="33">
        <v>45633</v>
      </c>
      <c r="B24" s="34">
        <v>3568</v>
      </c>
      <c r="C24" s="34">
        <v>9.5</v>
      </c>
      <c r="D24" s="35">
        <f t="shared" si="0"/>
        <v>142.72</v>
      </c>
      <c r="E24" s="36">
        <f t="shared" si="1"/>
        <v>114</v>
      </c>
      <c r="F24" s="34">
        <f t="shared" si="2"/>
        <v>1.8</v>
      </c>
      <c r="G24" s="34">
        <v>4.4000000000000004</v>
      </c>
      <c r="H24" s="36">
        <f t="shared" si="3"/>
        <v>60.6</v>
      </c>
      <c r="I24" s="6" t="str">
        <f t="shared" si="4"/>
        <v>Inactive or Not Tracked</v>
      </c>
      <c r="J24" s="6" t="str">
        <f t="shared" si="5"/>
        <v>Sad</v>
      </c>
      <c r="K24" s="37">
        <f t="shared" si="6"/>
        <v>2.6625560538116591E-3</v>
      </c>
      <c r="L24" s="5">
        <f t="shared" si="7"/>
        <v>1.2519298245614034</v>
      </c>
      <c r="M24" s="38">
        <f t="shared" si="8"/>
        <v>0.40909090909090906</v>
      </c>
      <c r="V24" s="10"/>
    </row>
    <row r="25" spans="1:22" x14ac:dyDescent="0.3">
      <c r="A25" s="33">
        <v>45626</v>
      </c>
      <c r="B25" s="34">
        <v>8547</v>
      </c>
      <c r="C25" s="34">
        <v>7.6</v>
      </c>
      <c r="D25" s="35">
        <f t="shared" si="0"/>
        <v>341.88</v>
      </c>
      <c r="E25" s="36">
        <f t="shared" si="1"/>
        <v>91.199999999999989</v>
      </c>
      <c r="F25" s="34">
        <f t="shared" si="2"/>
        <v>2.8</v>
      </c>
      <c r="G25" s="34">
        <v>3.3</v>
      </c>
      <c r="H25" s="36">
        <f t="shared" si="3"/>
        <v>81.13</v>
      </c>
      <c r="I25" s="6" t="str">
        <f t="shared" si="4"/>
        <v>Walking</v>
      </c>
      <c r="J25" s="6" t="str">
        <f t="shared" si="5"/>
        <v>Sad</v>
      </c>
      <c r="K25" s="37">
        <f t="shared" si="6"/>
        <v>8.8920088920088917E-4</v>
      </c>
      <c r="L25" s="5">
        <f t="shared" si="7"/>
        <v>3.7486842105263163</v>
      </c>
      <c r="M25" s="38">
        <f t="shared" si="8"/>
        <v>0.84848484848484851</v>
      </c>
      <c r="V25" s="10"/>
    </row>
    <row r="26" spans="1:22" x14ac:dyDescent="0.3">
      <c r="A26" s="33">
        <v>45619</v>
      </c>
      <c r="B26" s="34">
        <v>7565</v>
      </c>
      <c r="C26" s="34">
        <v>3.9</v>
      </c>
      <c r="D26" s="35">
        <f t="shared" si="0"/>
        <v>302.60000000000002</v>
      </c>
      <c r="E26" s="36">
        <f t="shared" si="1"/>
        <v>46.8</v>
      </c>
      <c r="F26" s="34">
        <f t="shared" si="2"/>
        <v>2.2000000000000002</v>
      </c>
      <c r="G26" s="34">
        <v>6.5</v>
      </c>
      <c r="H26" s="36">
        <f t="shared" si="3"/>
        <v>73.37</v>
      </c>
      <c r="I26" s="6" t="str">
        <f t="shared" si="4"/>
        <v>Walking</v>
      </c>
      <c r="J26" s="6" t="str">
        <f t="shared" si="5"/>
        <v>Tired</v>
      </c>
      <c r="K26" s="37">
        <f t="shared" si="6"/>
        <v>5.1553205551883678E-4</v>
      </c>
      <c r="L26" s="5">
        <f t="shared" si="7"/>
        <v>6.4658119658119668</v>
      </c>
      <c r="M26" s="38">
        <f t="shared" si="8"/>
        <v>0.33846153846153848</v>
      </c>
      <c r="V26" s="10"/>
    </row>
    <row r="27" spans="1:22" x14ac:dyDescent="0.3">
      <c r="A27" s="33">
        <v>45612</v>
      </c>
      <c r="B27" s="34">
        <v>6544</v>
      </c>
      <c r="C27" s="34">
        <v>9.8000000000000007</v>
      </c>
      <c r="D27" s="35">
        <f t="shared" si="0"/>
        <v>261.76</v>
      </c>
      <c r="E27" s="36">
        <f t="shared" si="1"/>
        <v>117.60000000000001</v>
      </c>
      <c r="F27" s="34">
        <f t="shared" si="2"/>
        <v>3.2</v>
      </c>
      <c r="G27" s="34">
        <v>3.5</v>
      </c>
      <c r="H27" s="36">
        <f t="shared" si="3"/>
        <v>104.76</v>
      </c>
      <c r="I27" s="6" t="str">
        <f t="shared" si="4"/>
        <v>Cycling/Light Cardio</v>
      </c>
      <c r="J27" s="6" t="str">
        <f t="shared" si="5"/>
        <v>Sad</v>
      </c>
      <c r="K27" s="37">
        <f t="shared" si="6"/>
        <v>1.497555012224939E-3</v>
      </c>
      <c r="L27" s="5">
        <f t="shared" si="7"/>
        <v>2.2258503401360543</v>
      </c>
      <c r="M27" s="38">
        <f t="shared" si="8"/>
        <v>0.91428571428571437</v>
      </c>
      <c r="V27" s="10"/>
    </row>
    <row r="28" spans="1:22" x14ac:dyDescent="0.3">
      <c r="A28" s="33">
        <v>45605</v>
      </c>
      <c r="B28" s="34">
        <v>5756</v>
      </c>
      <c r="C28" s="34">
        <v>8</v>
      </c>
      <c r="D28" s="35">
        <f t="shared" si="0"/>
        <v>230.24</v>
      </c>
      <c r="E28" s="36">
        <f t="shared" si="1"/>
        <v>96</v>
      </c>
      <c r="F28" s="34">
        <f t="shared" si="2"/>
        <v>3.2</v>
      </c>
      <c r="G28" s="34">
        <v>5.4</v>
      </c>
      <c r="H28" s="36">
        <f t="shared" si="3"/>
        <v>98.8</v>
      </c>
      <c r="I28" s="6" t="str">
        <f t="shared" si="4"/>
        <v>Cycling/Light Cardio</v>
      </c>
      <c r="J28" s="6" t="str">
        <f t="shared" si="5"/>
        <v>Tired</v>
      </c>
      <c r="K28" s="37">
        <f t="shared" si="6"/>
        <v>1.389854065323141E-3</v>
      </c>
      <c r="L28" s="5">
        <f t="shared" si="7"/>
        <v>2.3983333333333334</v>
      </c>
      <c r="M28" s="38">
        <f t="shared" si="8"/>
        <v>0.59259259259259256</v>
      </c>
      <c r="V28" s="10"/>
    </row>
    <row r="29" spans="1:22" x14ac:dyDescent="0.3">
      <c r="A29" s="33">
        <v>45598</v>
      </c>
      <c r="B29" s="34">
        <v>4356</v>
      </c>
      <c r="C29" s="34">
        <v>7.6</v>
      </c>
      <c r="D29" s="35">
        <f t="shared" si="0"/>
        <v>174.24</v>
      </c>
      <c r="E29" s="36">
        <f t="shared" si="1"/>
        <v>91.199999999999989</v>
      </c>
      <c r="F29" s="34">
        <f t="shared" si="2"/>
        <v>1.8</v>
      </c>
      <c r="G29" s="34">
        <v>8.6</v>
      </c>
      <c r="H29" s="36">
        <f t="shared" si="3"/>
        <v>56.4</v>
      </c>
      <c r="I29" s="6" t="str">
        <f t="shared" si="4"/>
        <v>Inactive or Not Tracked</v>
      </c>
      <c r="J29" s="6" t="str">
        <f t="shared" si="5"/>
        <v>Energetic</v>
      </c>
      <c r="K29" s="37">
        <f t="shared" si="6"/>
        <v>1.7447199265381082E-3</v>
      </c>
      <c r="L29" s="5">
        <f t="shared" si="7"/>
        <v>1.9105263157894741</v>
      </c>
      <c r="M29" s="38">
        <f t="shared" si="8"/>
        <v>0.20930232558139536</v>
      </c>
      <c r="V29" s="10"/>
    </row>
    <row r="30" spans="1:22" x14ac:dyDescent="0.3">
      <c r="A30" s="33">
        <v>45591</v>
      </c>
      <c r="B30" s="34">
        <v>8854</v>
      </c>
      <c r="C30" s="34">
        <v>9.5</v>
      </c>
      <c r="D30" s="35">
        <f t="shared" si="0"/>
        <v>354.16</v>
      </c>
      <c r="E30" s="36">
        <f t="shared" si="1"/>
        <v>114</v>
      </c>
      <c r="F30" s="34">
        <f t="shared" si="2"/>
        <v>2.8</v>
      </c>
      <c r="G30" s="34">
        <v>4.3</v>
      </c>
      <c r="H30" s="36">
        <f t="shared" si="3"/>
        <v>81.149999999999991</v>
      </c>
      <c r="I30" s="6" t="str">
        <f t="shared" si="4"/>
        <v>Walking</v>
      </c>
      <c r="J30" s="6" t="str">
        <f t="shared" si="5"/>
        <v>Sad</v>
      </c>
      <c r="K30" s="37">
        <f t="shared" si="6"/>
        <v>1.0729613733905579E-3</v>
      </c>
      <c r="L30" s="5">
        <f t="shared" si="7"/>
        <v>3.1066666666666669</v>
      </c>
      <c r="M30" s="38">
        <f t="shared" si="8"/>
        <v>0.65116279069767435</v>
      </c>
      <c r="V30" s="10"/>
    </row>
    <row r="31" spans="1:22" x14ac:dyDescent="0.3">
      <c r="A31" s="33">
        <v>45584</v>
      </c>
      <c r="B31" s="34">
        <v>3554</v>
      </c>
      <c r="C31" s="34">
        <v>8</v>
      </c>
      <c r="D31" s="35">
        <f t="shared" si="0"/>
        <v>142.16</v>
      </c>
      <c r="E31" s="36">
        <f t="shared" si="1"/>
        <v>96</v>
      </c>
      <c r="F31" s="34">
        <f t="shared" si="2"/>
        <v>1.8</v>
      </c>
      <c r="G31" s="34">
        <v>6.5</v>
      </c>
      <c r="H31" s="36">
        <f t="shared" si="3"/>
        <v>58.5</v>
      </c>
      <c r="I31" s="6" t="str">
        <f t="shared" si="4"/>
        <v>Inactive or Not Tracked</v>
      </c>
      <c r="J31" s="6" t="str">
        <f t="shared" si="5"/>
        <v>Tired</v>
      </c>
      <c r="K31" s="37">
        <f t="shared" si="6"/>
        <v>2.2509848058525606E-3</v>
      </c>
      <c r="L31" s="5">
        <f t="shared" si="7"/>
        <v>1.4808333333333332</v>
      </c>
      <c r="M31" s="38">
        <f t="shared" si="8"/>
        <v>0.27692307692307694</v>
      </c>
      <c r="V31" s="10"/>
    </row>
    <row r="32" spans="1:22" x14ac:dyDescent="0.3">
      <c r="A32" s="33">
        <v>45577</v>
      </c>
      <c r="B32" s="34">
        <v>4657</v>
      </c>
      <c r="C32" s="34">
        <v>7.6</v>
      </c>
      <c r="D32" s="35">
        <f t="shared" si="0"/>
        <v>186.28</v>
      </c>
      <c r="E32" s="36">
        <f t="shared" si="1"/>
        <v>91.199999999999989</v>
      </c>
      <c r="F32" s="34">
        <f t="shared" si="2"/>
        <v>1.8</v>
      </c>
      <c r="G32" s="34">
        <v>4.5</v>
      </c>
      <c r="H32" s="36">
        <f t="shared" si="3"/>
        <v>60.5</v>
      </c>
      <c r="I32" s="6" t="str">
        <f t="shared" si="4"/>
        <v>Inactive or Not Tracked</v>
      </c>
      <c r="J32" s="6" t="str">
        <f t="shared" si="5"/>
        <v>Sad</v>
      </c>
      <c r="K32" s="37">
        <f t="shared" si="6"/>
        <v>1.6319519003650418E-3</v>
      </c>
      <c r="L32" s="5">
        <f t="shared" si="7"/>
        <v>2.0425438596491232</v>
      </c>
      <c r="M32" s="38">
        <f t="shared" si="8"/>
        <v>0.4</v>
      </c>
      <c r="V32" s="10"/>
    </row>
    <row r="33" spans="1:22" x14ac:dyDescent="0.3">
      <c r="A33" s="33">
        <v>45570</v>
      </c>
      <c r="B33" s="34">
        <v>8657</v>
      </c>
      <c r="C33" s="34">
        <v>9.5</v>
      </c>
      <c r="D33" s="35">
        <f t="shared" si="0"/>
        <v>346.28000000000003</v>
      </c>
      <c r="E33" s="36">
        <f t="shared" si="1"/>
        <v>114</v>
      </c>
      <c r="F33" s="34">
        <f t="shared" si="2"/>
        <v>2.8</v>
      </c>
      <c r="G33" s="34">
        <v>8.5</v>
      </c>
      <c r="H33" s="36">
        <f t="shared" si="3"/>
        <v>74.849999999999994</v>
      </c>
      <c r="I33" s="6" t="str">
        <f t="shared" si="4"/>
        <v>Walking</v>
      </c>
      <c r="J33" s="6" t="str">
        <f t="shared" si="5"/>
        <v>Energetic</v>
      </c>
      <c r="K33" s="37">
        <f t="shared" si="6"/>
        <v>1.0973778445188865E-3</v>
      </c>
      <c r="L33" s="5">
        <f t="shared" si="7"/>
        <v>3.0375438596491229</v>
      </c>
      <c r="M33" s="38">
        <f t="shared" si="8"/>
        <v>0.32941176470588235</v>
      </c>
      <c r="V33" s="10"/>
    </row>
    <row r="34" spans="1:22" x14ac:dyDescent="0.3">
      <c r="A34" s="33">
        <v>45563</v>
      </c>
      <c r="B34" s="34">
        <v>7585</v>
      </c>
      <c r="C34" s="34">
        <v>20</v>
      </c>
      <c r="D34" s="35">
        <f t="shared" ref="D34:D51" si="9">B34*0.04</f>
        <v>303.40000000000003</v>
      </c>
      <c r="E34" s="36">
        <f t="shared" ref="E34:E51" si="10">C34*12</f>
        <v>240</v>
      </c>
      <c r="F34" s="34">
        <f t="shared" ref="F34:F51" si="11">IF(I34="Inactive or Not Tracked", 1.8,
 IF(I34="Walking", IF(E34&gt;60, 2.8, 2.2),
 IF(I34="Cycling/light Cardio", 3.2, 2)))</f>
        <v>2.8</v>
      </c>
      <c r="G34" s="34">
        <v>7.5</v>
      </c>
      <c r="H34" s="36">
        <f t="shared" ref="H34:H51" si="12">IF(I34="Cycling/light Cardio", 100 + (E34/10) - (G34*2), IF(I34="Walking", 80 + (E34/15) - (G34*1.5), 65 - (G34*1)))</f>
        <v>84.75</v>
      </c>
      <c r="I34" s="6" t="str">
        <f t="shared" ref="I34:I51" si="13">IF(AND(D34&gt;400, E34&gt;50), "Gym/Heavy Workout",
 IF(AND(C34&gt;3, B34&gt;7000), "Walking",
 IF(AND(D34&lt;150, E34&lt;30), "Yoga/Stretching",
 IF(AND(D34&gt;=200, D34&lt;=400), "Cycling/Light Cardio",
 "Inactive or Not Tracked"))))</f>
        <v>Walking</v>
      </c>
      <c r="J34" s="6" t="str">
        <f t="shared" ref="J34:J51" si="14">IF(G34&gt;=8, "Energetic", IF(G34&gt;=7, "Happy", IF(G34&gt;5, "Tired", "Sad")))</f>
        <v>Happy</v>
      </c>
      <c r="K34" s="37">
        <f t="shared" ref="K34:K51" si="15">C34/B34</f>
        <v>2.6367831245880024E-3</v>
      </c>
      <c r="L34" s="5">
        <f t="shared" ref="L34:L51" si="16">D34/E34</f>
        <v>1.2641666666666669</v>
      </c>
      <c r="M34" s="38">
        <f t="shared" ref="M34:M51" si="17">F34/G34</f>
        <v>0.37333333333333329</v>
      </c>
      <c r="V34" s="10"/>
    </row>
    <row r="35" spans="1:22" x14ac:dyDescent="0.3">
      <c r="A35" s="33">
        <v>45556</v>
      </c>
      <c r="B35" s="34">
        <v>8786</v>
      </c>
      <c r="C35" s="34">
        <v>8.5</v>
      </c>
      <c r="D35" s="35">
        <f t="shared" si="9"/>
        <v>351.44</v>
      </c>
      <c r="E35" s="36">
        <f t="shared" si="10"/>
        <v>102</v>
      </c>
      <c r="F35" s="34">
        <f t="shared" si="11"/>
        <v>2.8</v>
      </c>
      <c r="G35" s="34">
        <v>8.6</v>
      </c>
      <c r="H35" s="36">
        <f t="shared" si="12"/>
        <v>73.900000000000006</v>
      </c>
      <c r="I35" s="6" t="str">
        <f t="shared" si="13"/>
        <v>Walking</v>
      </c>
      <c r="J35" s="6" t="str">
        <f t="shared" si="14"/>
        <v>Energetic</v>
      </c>
      <c r="K35" s="37">
        <f t="shared" si="15"/>
        <v>9.6744821306624172E-4</v>
      </c>
      <c r="L35" s="5">
        <f t="shared" si="16"/>
        <v>3.4454901960784312</v>
      </c>
      <c r="M35" s="38">
        <f t="shared" si="17"/>
        <v>0.32558139534883718</v>
      </c>
      <c r="V35" s="10"/>
    </row>
    <row r="36" spans="1:22" x14ac:dyDescent="0.3">
      <c r="A36" s="33">
        <v>45549</v>
      </c>
      <c r="B36" s="34">
        <v>9975</v>
      </c>
      <c r="C36" s="34">
        <v>8.6999999999999993</v>
      </c>
      <c r="D36" s="35">
        <f t="shared" si="9"/>
        <v>399</v>
      </c>
      <c r="E36" s="36">
        <f t="shared" si="10"/>
        <v>104.39999999999999</v>
      </c>
      <c r="F36" s="34">
        <f t="shared" si="11"/>
        <v>2.8</v>
      </c>
      <c r="G36" s="34">
        <v>4.5999999999999996</v>
      </c>
      <c r="H36" s="36">
        <f t="shared" si="12"/>
        <v>80.059999999999988</v>
      </c>
      <c r="I36" s="6" t="str">
        <f t="shared" si="13"/>
        <v>Walking</v>
      </c>
      <c r="J36" s="6" t="str">
        <f t="shared" si="14"/>
        <v>Sad</v>
      </c>
      <c r="K36" s="37">
        <f t="shared" si="15"/>
        <v>8.7218045112781952E-4</v>
      </c>
      <c r="L36" s="5">
        <f t="shared" si="16"/>
        <v>3.8218390804597706</v>
      </c>
      <c r="M36" s="38">
        <f t="shared" si="17"/>
        <v>0.60869565217391308</v>
      </c>
      <c r="V36" s="10"/>
    </row>
    <row r="37" spans="1:22" x14ac:dyDescent="0.3">
      <c r="A37" s="33">
        <v>45542</v>
      </c>
      <c r="B37" s="34">
        <v>8846</v>
      </c>
      <c r="C37" s="34">
        <v>3.9</v>
      </c>
      <c r="D37" s="35">
        <f t="shared" si="9"/>
        <v>353.84000000000003</v>
      </c>
      <c r="E37" s="36">
        <f t="shared" si="10"/>
        <v>46.8</v>
      </c>
      <c r="F37" s="34">
        <f t="shared" si="11"/>
        <v>2.2000000000000002</v>
      </c>
      <c r="G37" s="34">
        <v>5.5</v>
      </c>
      <c r="H37" s="36">
        <f t="shared" si="12"/>
        <v>74.87</v>
      </c>
      <c r="I37" s="6" t="str">
        <f t="shared" si="13"/>
        <v>Walking</v>
      </c>
      <c r="J37" s="6" t="str">
        <f t="shared" si="14"/>
        <v>Tired</v>
      </c>
      <c r="K37" s="37">
        <f t="shared" si="15"/>
        <v>4.4087723264752429E-4</v>
      </c>
      <c r="L37" s="5">
        <f t="shared" si="16"/>
        <v>7.5606837606837622</v>
      </c>
      <c r="M37" s="38">
        <f t="shared" si="17"/>
        <v>0.4</v>
      </c>
      <c r="V37" s="10"/>
    </row>
    <row r="38" spans="1:22" x14ac:dyDescent="0.3">
      <c r="A38" s="33">
        <v>45535</v>
      </c>
      <c r="B38" s="34">
        <v>4547</v>
      </c>
      <c r="C38" s="34">
        <v>8.5</v>
      </c>
      <c r="D38" s="35">
        <f t="shared" si="9"/>
        <v>181.88</v>
      </c>
      <c r="E38" s="36">
        <f t="shared" si="10"/>
        <v>102</v>
      </c>
      <c r="F38" s="34">
        <f t="shared" si="11"/>
        <v>1.8</v>
      </c>
      <c r="G38" s="34">
        <v>4.5999999999999996</v>
      </c>
      <c r="H38" s="36">
        <f t="shared" si="12"/>
        <v>60.4</v>
      </c>
      <c r="I38" s="6" t="str">
        <f t="shared" si="13"/>
        <v>Inactive or Not Tracked</v>
      </c>
      <c r="J38" s="6" t="str">
        <f t="shared" si="14"/>
        <v>Sad</v>
      </c>
      <c r="K38" s="37">
        <f t="shared" si="15"/>
        <v>1.8693644160985266E-3</v>
      </c>
      <c r="L38" s="5">
        <f t="shared" si="16"/>
        <v>1.7831372549019608</v>
      </c>
      <c r="M38" s="38">
        <f t="shared" si="17"/>
        <v>0.39130434782608697</v>
      </c>
      <c r="V38" s="10"/>
    </row>
    <row r="39" spans="1:22" x14ac:dyDescent="0.3">
      <c r="A39" s="33">
        <v>45528</v>
      </c>
      <c r="B39" s="34">
        <v>6522</v>
      </c>
      <c r="C39" s="34">
        <v>7.6</v>
      </c>
      <c r="D39" s="35">
        <f t="shared" si="9"/>
        <v>260.88</v>
      </c>
      <c r="E39" s="36">
        <f t="shared" si="10"/>
        <v>91.199999999999989</v>
      </c>
      <c r="F39" s="34">
        <f t="shared" si="11"/>
        <v>3.2</v>
      </c>
      <c r="G39" s="34">
        <v>5.6</v>
      </c>
      <c r="H39" s="36">
        <f t="shared" si="12"/>
        <v>97.92</v>
      </c>
      <c r="I39" s="6" t="str">
        <f t="shared" si="13"/>
        <v>Cycling/Light Cardio</v>
      </c>
      <c r="J39" s="6" t="str">
        <f t="shared" si="14"/>
        <v>Tired</v>
      </c>
      <c r="K39" s="37">
        <f t="shared" si="15"/>
        <v>1.1652867218644588E-3</v>
      </c>
      <c r="L39" s="5">
        <f t="shared" si="16"/>
        <v>2.8605263157894738</v>
      </c>
      <c r="M39" s="38">
        <f t="shared" si="17"/>
        <v>0.57142857142857151</v>
      </c>
      <c r="V39" s="10"/>
    </row>
    <row r="40" spans="1:22" x14ac:dyDescent="0.3">
      <c r="A40" s="33">
        <v>45521</v>
      </c>
      <c r="B40" s="34">
        <v>3578</v>
      </c>
      <c r="C40" s="34">
        <v>6.7</v>
      </c>
      <c r="D40" s="35">
        <f t="shared" si="9"/>
        <v>143.12</v>
      </c>
      <c r="E40" s="36">
        <f t="shared" si="10"/>
        <v>80.400000000000006</v>
      </c>
      <c r="F40" s="34">
        <f t="shared" si="11"/>
        <v>1.8</v>
      </c>
      <c r="G40" s="34">
        <v>8.4</v>
      </c>
      <c r="H40" s="36">
        <f t="shared" si="12"/>
        <v>56.6</v>
      </c>
      <c r="I40" s="6" t="str">
        <f t="shared" si="13"/>
        <v>Inactive or Not Tracked</v>
      </c>
      <c r="J40" s="6" t="str">
        <f t="shared" si="14"/>
        <v>Energetic</v>
      </c>
      <c r="K40" s="37">
        <f t="shared" si="15"/>
        <v>1.8725544997205143E-3</v>
      </c>
      <c r="L40" s="5">
        <f t="shared" si="16"/>
        <v>1.7800995024875621</v>
      </c>
      <c r="M40" s="38">
        <f t="shared" si="17"/>
        <v>0.21428571428571427</v>
      </c>
      <c r="V40" s="10"/>
    </row>
    <row r="41" spans="1:22" x14ac:dyDescent="0.3">
      <c r="A41" s="33">
        <v>45514</v>
      </c>
      <c r="B41" s="34">
        <v>7566</v>
      </c>
      <c r="C41" s="34">
        <v>9.8000000000000007</v>
      </c>
      <c r="D41" s="35">
        <f t="shared" si="9"/>
        <v>302.64</v>
      </c>
      <c r="E41" s="36">
        <f t="shared" si="10"/>
        <v>117.60000000000001</v>
      </c>
      <c r="F41" s="34">
        <f t="shared" si="11"/>
        <v>2.8</v>
      </c>
      <c r="G41" s="34">
        <v>6.5</v>
      </c>
      <c r="H41" s="36">
        <f t="shared" si="12"/>
        <v>78.09</v>
      </c>
      <c r="I41" s="6" t="str">
        <f t="shared" si="13"/>
        <v>Walking</v>
      </c>
      <c r="J41" s="6" t="str">
        <f t="shared" si="14"/>
        <v>Tired</v>
      </c>
      <c r="K41" s="37">
        <f t="shared" si="15"/>
        <v>1.2952683055775841E-3</v>
      </c>
      <c r="L41" s="5">
        <f t="shared" si="16"/>
        <v>2.5734693877551016</v>
      </c>
      <c r="M41" s="38">
        <f t="shared" si="17"/>
        <v>0.43076923076923074</v>
      </c>
      <c r="V41" s="10"/>
    </row>
    <row r="42" spans="1:22" x14ac:dyDescent="0.3">
      <c r="A42" s="33">
        <v>45507</v>
      </c>
      <c r="B42" s="34">
        <v>4566</v>
      </c>
      <c r="C42" s="34">
        <v>3.5</v>
      </c>
      <c r="D42" s="35">
        <f t="shared" si="9"/>
        <v>182.64000000000001</v>
      </c>
      <c r="E42" s="36">
        <f t="shared" si="10"/>
        <v>42</v>
      </c>
      <c r="F42" s="34">
        <f t="shared" si="11"/>
        <v>1.8</v>
      </c>
      <c r="G42" s="34">
        <v>7.5</v>
      </c>
      <c r="H42" s="36">
        <f t="shared" si="12"/>
        <v>57.5</v>
      </c>
      <c r="I42" s="6" t="str">
        <f t="shared" si="13"/>
        <v>Inactive or Not Tracked</v>
      </c>
      <c r="J42" s="6" t="str">
        <f t="shared" si="14"/>
        <v>Happy</v>
      </c>
      <c r="K42" s="37">
        <f t="shared" si="15"/>
        <v>7.6653526062198866E-4</v>
      </c>
      <c r="L42" s="5">
        <f t="shared" si="16"/>
        <v>4.3485714285714288</v>
      </c>
      <c r="M42" s="38">
        <f t="shared" si="17"/>
        <v>0.24000000000000002</v>
      </c>
      <c r="V42" s="10"/>
    </row>
    <row r="43" spans="1:22" x14ac:dyDescent="0.3">
      <c r="A43" s="33">
        <v>45500</v>
      </c>
      <c r="B43" s="34">
        <v>9000</v>
      </c>
      <c r="C43" s="34">
        <v>7.6</v>
      </c>
      <c r="D43" s="35">
        <f t="shared" si="9"/>
        <v>360</v>
      </c>
      <c r="E43" s="36">
        <f t="shared" si="10"/>
        <v>91.199999999999989</v>
      </c>
      <c r="F43" s="34">
        <f t="shared" si="11"/>
        <v>2.8</v>
      </c>
      <c r="G43" s="34">
        <v>8.6</v>
      </c>
      <c r="H43" s="36">
        <f t="shared" si="12"/>
        <v>73.180000000000007</v>
      </c>
      <c r="I43" s="6" t="str">
        <f t="shared" si="13"/>
        <v>Walking</v>
      </c>
      <c r="J43" s="6" t="str">
        <f t="shared" si="14"/>
        <v>Energetic</v>
      </c>
      <c r="K43" s="37">
        <f t="shared" si="15"/>
        <v>8.4444444444444443E-4</v>
      </c>
      <c r="L43" s="5">
        <f t="shared" si="16"/>
        <v>3.9473684210526319</v>
      </c>
      <c r="M43" s="38">
        <f t="shared" si="17"/>
        <v>0.32558139534883718</v>
      </c>
      <c r="V43" s="10"/>
    </row>
    <row r="44" spans="1:22" x14ac:dyDescent="0.3">
      <c r="A44" s="33">
        <v>45493</v>
      </c>
      <c r="B44" s="34">
        <v>6578</v>
      </c>
      <c r="C44" s="34">
        <v>9.5</v>
      </c>
      <c r="D44" s="35">
        <f t="shared" si="9"/>
        <v>263.12</v>
      </c>
      <c r="E44" s="36">
        <f t="shared" si="10"/>
        <v>114</v>
      </c>
      <c r="F44" s="34">
        <f t="shared" si="11"/>
        <v>3.2</v>
      </c>
      <c r="G44" s="34">
        <v>3.5</v>
      </c>
      <c r="H44" s="36">
        <f t="shared" si="12"/>
        <v>104.4</v>
      </c>
      <c r="I44" s="6" t="str">
        <f t="shared" si="13"/>
        <v>Cycling/Light Cardio</v>
      </c>
      <c r="J44" s="6" t="str">
        <f t="shared" si="14"/>
        <v>Sad</v>
      </c>
      <c r="K44" s="37">
        <f t="shared" si="15"/>
        <v>1.4442079659470965E-3</v>
      </c>
      <c r="L44" s="5">
        <f t="shared" si="16"/>
        <v>2.3080701754385964</v>
      </c>
      <c r="M44" s="38">
        <f t="shared" si="17"/>
        <v>0.91428571428571437</v>
      </c>
      <c r="V44" s="10"/>
    </row>
    <row r="45" spans="1:22" x14ac:dyDescent="0.3">
      <c r="A45" s="33">
        <v>45486</v>
      </c>
      <c r="B45" s="34">
        <v>6851</v>
      </c>
      <c r="C45" s="34">
        <v>7.5</v>
      </c>
      <c r="D45" s="35">
        <f t="shared" si="9"/>
        <v>274.04000000000002</v>
      </c>
      <c r="E45" s="36">
        <f t="shared" si="10"/>
        <v>90</v>
      </c>
      <c r="F45" s="34">
        <f t="shared" si="11"/>
        <v>3.2</v>
      </c>
      <c r="G45" s="34">
        <v>6.5</v>
      </c>
      <c r="H45" s="36">
        <f t="shared" si="12"/>
        <v>96</v>
      </c>
      <c r="I45" s="6" t="str">
        <f t="shared" si="13"/>
        <v>Cycling/Light Cardio</v>
      </c>
      <c r="J45" s="6" t="str">
        <f t="shared" si="14"/>
        <v>Tired</v>
      </c>
      <c r="K45" s="37">
        <f t="shared" si="15"/>
        <v>1.0947306962487229E-3</v>
      </c>
      <c r="L45" s="5">
        <f t="shared" si="16"/>
        <v>3.044888888888889</v>
      </c>
      <c r="M45" s="38">
        <f t="shared" si="17"/>
        <v>0.49230769230769234</v>
      </c>
      <c r="V45" s="10"/>
    </row>
    <row r="46" spans="1:22" x14ac:dyDescent="0.3">
      <c r="A46" s="33">
        <v>45479</v>
      </c>
      <c r="B46" s="34">
        <v>4511</v>
      </c>
      <c r="C46" s="34">
        <v>6.4</v>
      </c>
      <c r="D46" s="35">
        <f t="shared" si="9"/>
        <v>180.44</v>
      </c>
      <c r="E46" s="36">
        <f t="shared" si="10"/>
        <v>76.800000000000011</v>
      </c>
      <c r="F46" s="34">
        <f t="shared" si="11"/>
        <v>1.8</v>
      </c>
      <c r="G46" s="34">
        <v>5.4</v>
      </c>
      <c r="H46" s="36">
        <f t="shared" si="12"/>
        <v>59.6</v>
      </c>
      <c r="I46" s="6" t="str">
        <f t="shared" si="13"/>
        <v>Inactive or Not Tracked</v>
      </c>
      <c r="J46" s="6" t="str">
        <f t="shared" si="14"/>
        <v>Tired</v>
      </c>
      <c r="K46" s="37">
        <f t="shared" si="15"/>
        <v>1.418754156506318E-3</v>
      </c>
      <c r="L46" s="5">
        <f t="shared" si="16"/>
        <v>2.3494791666666663</v>
      </c>
      <c r="M46" s="38">
        <f t="shared" si="17"/>
        <v>0.33333333333333331</v>
      </c>
      <c r="V46" s="10"/>
    </row>
    <row r="47" spans="1:22" x14ac:dyDescent="0.3">
      <c r="A47" s="33">
        <v>45472</v>
      </c>
      <c r="B47" s="34">
        <v>7550</v>
      </c>
      <c r="C47" s="34">
        <v>15</v>
      </c>
      <c r="D47" s="35">
        <f t="shared" si="9"/>
        <v>302</v>
      </c>
      <c r="E47" s="36">
        <f t="shared" si="10"/>
        <v>180</v>
      </c>
      <c r="F47" s="34">
        <f t="shared" si="11"/>
        <v>2.8</v>
      </c>
      <c r="G47" s="34">
        <v>8.3000000000000007</v>
      </c>
      <c r="H47" s="36">
        <f t="shared" si="12"/>
        <v>79.55</v>
      </c>
      <c r="I47" s="6" t="str">
        <f t="shared" si="13"/>
        <v>Walking</v>
      </c>
      <c r="J47" s="6" t="str">
        <f t="shared" si="14"/>
        <v>Energetic</v>
      </c>
      <c r="K47" s="37">
        <f t="shared" si="15"/>
        <v>1.9867549668874172E-3</v>
      </c>
      <c r="L47" s="5">
        <f t="shared" si="16"/>
        <v>1.6777777777777778</v>
      </c>
      <c r="M47" s="38">
        <f t="shared" si="17"/>
        <v>0.33734939759036142</v>
      </c>
      <c r="V47" s="10"/>
    </row>
    <row r="48" spans="1:22" x14ac:dyDescent="0.3">
      <c r="A48" s="33">
        <v>45465</v>
      </c>
      <c r="B48" s="34">
        <v>8000</v>
      </c>
      <c r="C48" s="34">
        <v>8</v>
      </c>
      <c r="D48" s="35">
        <f t="shared" si="9"/>
        <v>320</v>
      </c>
      <c r="E48" s="36">
        <f t="shared" si="10"/>
        <v>96</v>
      </c>
      <c r="F48" s="34">
        <f t="shared" si="11"/>
        <v>2.8</v>
      </c>
      <c r="G48" s="34">
        <v>6.7</v>
      </c>
      <c r="H48" s="36">
        <f t="shared" si="12"/>
        <v>76.350000000000009</v>
      </c>
      <c r="I48" s="6" t="str">
        <f t="shared" si="13"/>
        <v>Walking</v>
      </c>
      <c r="J48" s="6" t="str">
        <f t="shared" si="14"/>
        <v>Tired</v>
      </c>
      <c r="K48" s="37">
        <f t="shared" si="15"/>
        <v>1E-3</v>
      </c>
      <c r="L48" s="5">
        <f t="shared" si="16"/>
        <v>3.3333333333333335</v>
      </c>
      <c r="M48" s="38">
        <f t="shared" si="17"/>
        <v>0.41791044776119401</v>
      </c>
      <c r="V48" s="10"/>
    </row>
    <row r="49" spans="1:22" x14ac:dyDescent="0.3">
      <c r="A49" s="33">
        <v>45458</v>
      </c>
      <c r="B49" s="34">
        <v>4500</v>
      </c>
      <c r="C49" s="34">
        <v>6.8</v>
      </c>
      <c r="D49" s="35">
        <f t="shared" si="9"/>
        <v>180</v>
      </c>
      <c r="E49" s="36">
        <f t="shared" si="10"/>
        <v>81.599999999999994</v>
      </c>
      <c r="F49" s="34">
        <f t="shared" si="11"/>
        <v>1.8</v>
      </c>
      <c r="G49" s="34">
        <v>5.5</v>
      </c>
      <c r="H49" s="36">
        <f t="shared" si="12"/>
        <v>59.5</v>
      </c>
      <c r="I49" s="6" t="str">
        <f t="shared" si="13"/>
        <v>Inactive or Not Tracked</v>
      </c>
      <c r="J49" s="6" t="str">
        <f t="shared" si="14"/>
        <v>Tired</v>
      </c>
      <c r="K49" s="37">
        <f t="shared" si="15"/>
        <v>1.5111111111111111E-3</v>
      </c>
      <c r="L49" s="5">
        <f t="shared" si="16"/>
        <v>2.2058823529411766</v>
      </c>
      <c r="M49" s="38">
        <f t="shared" si="17"/>
        <v>0.32727272727272727</v>
      </c>
      <c r="V49" s="10"/>
    </row>
    <row r="50" spans="1:22" x14ac:dyDescent="0.3">
      <c r="A50" s="33">
        <v>45451</v>
      </c>
      <c r="B50" s="34">
        <v>3000</v>
      </c>
      <c r="C50" s="35">
        <v>7.8</v>
      </c>
      <c r="D50" s="35">
        <f t="shared" si="9"/>
        <v>120</v>
      </c>
      <c r="E50" s="36">
        <f t="shared" si="10"/>
        <v>93.6</v>
      </c>
      <c r="F50" s="34">
        <f t="shared" si="11"/>
        <v>1.8</v>
      </c>
      <c r="G50" s="34">
        <v>4.5</v>
      </c>
      <c r="H50" s="36">
        <f t="shared" si="12"/>
        <v>60.5</v>
      </c>
      <c r="I50" s="6" t="str">
        <f t="shared" si="13"/>
        <v>Inactive or Not Tracked</v>
      </c>
      <c r="J50" s="6" t="str">
        <f t="shared" si="14"/>
        <v>Sad</v>
      </c>
      <c r="K50" s="37">
        <f t="shared" si="15"/>
        <v>2.5999999999999999E-3</v>
      </c>
      <c r="L50" s="5">
        <f t="shared" si="16"/>
        <v>1.2820512820512822</v>
      </c>
      <c r="M50" s="38">
        <f t="shared" si="17"/>
        <v>0.4</v>
      </c>
      <c r="V50" s="10"/>
    </row>
    <row r="51" spans="1:22" x14ac:dyDescent="0.3">
      <c r="A51" s="39">
        <v>45444</v>
      </c>
      <c r="B51" s="40">
        <v>8250</v>
      </c>
      <c r="C51" s="40">
        <v>6.2</v>
      </c>
      <c r="D51" s="41">
        <f t="shared" si="9"/>
        <v>330</v>
      </c>
      <c r="E51" s="42">
        <f t="shared" si="10"/>
        <v>74.400000000000006</v>
      </c>
      <c r="F51" s="40">
        <f t="shared" si="11"/>
        <v>2.8</v>
      </c>
      <c r="G51" s="40">
        <v>7.5</v>
      </c>
      <c r="H51" s="42">
        <f t="shared" si="12"/>
        <v>73.709999999999994</v>
      </c>
      <c r="I51" s="20" t="str">
        <f t="shared" si="13"/>
        <v>Walking</v>
      </c>
      <c r="J51" s="20" t="str">
        <f t="shared" si="14"/>
        <v>Happy</v>
      </c>
      <c r="K51" s="43">
        <f t="shared" si="15"/>
        <v>7.5151515151515157E-4</v>
      </c>
      <c r="L51" s="18">
        <f t="shared" si="16"/>
        <v>4.435483870967742</v>
      </c>
      <c r="M51" s="44">
        <f t="shared" si="17"/>
        <v>0.37333333333333329</v>
      </c>
      <c r="V51" s="10"/>
    </row>
    <row r="52" spans="1:22" x14ac:dyDescent="0.3">
      <c r="A52" s="8"/>
      <c r="B52" s="7"/>
      <c r="C52" s="7"/>
      <c r="D52" s="7"/>
      <c r="E52" s="9"/>
      <c r="F52" s="7"/>
      <c r="G52" s="7"/>
      <c r="H52" s="7"/>
      <c r="V52" s="10"/>
    </row>
    <row r="53" spans="1:22" x14ac:dyDescent="0.3">
      <c r="A53" s="8"/>
      <c r="B53" s="7"/>
      <c r="C53" s="7"/>
      <c r="D53" s="7"/>
      <c r="E53" s="7"/>
      <c r="F53" s="7"/>
      <c r="G53" s="7"/>
      <c r="H53" s="7"/>
      <c r="V53" s="10"/>
    </row>
    <row r="54" spans="1:22" x14ac:dyDescent="0.3">
      <c r="V54" s="10"/>
    </row>
    <row r="55" spans="1:22" x14ac:dyDescent="0.3">
      <c r="V55" s="10"/>
    </row>
    <row r="56" spans="1:22" x14ac:dyDescent="0.3">
      <c r="V56" s="10"/>
    </row>
    <row r="57" spans="1:22" x14ac:dyDescent="0.3">
      <c r="V57" s="10"/>
    </row>
    <row r="58" spans="1:22" x14ac:dyDescent="0.3">
      <c r="V58" s="10"/>
    </row>
    <row r="59" spans="1:22" x14ac:dyDescent="0.3">
      <c r="V59" s="10"/>
    </row>
  </sheetData>
  <conditionalFormatting sqref="D2:D51">
    <cfRule type="colorScale" priority="3">
      <colorScale>
        <cfvo type="min"/>
        <cfvo type="max"/>
        <color rgb="FFFF0000"/>
        <color theme="6" tint="0.59999389629810485"/>
      </colorScale>
    </cfRule>
  </conditionalFormatting>
  <conditionalFormatting sqref="G1">
    <cfRule type="colorScale" priority="10">
      <colorScale>
        <cfvo type="min"/>
        <cfvo type="percentile" val="50"/>
        <cfvo type="max"/>
        <color rgb="FF63BE7B"/>
        <color rgb="FFFFEB84"/>
        <color rgb="FFF8696B"/>
      </colorScale>
    </cfRule>
  </conditionalFormatting>
  <conditionalFormatting sqref="G2:G51">
    <cfRule type="colorScale" priority="2">
      <colorScale>
        <cfvo type="min"/>
        <cfvo type="max"/>
        <color theme="7" tint="0.59999389629810485"/>
        <color rgb="FFFFFF00"/>
      </colorScale>
    </cfRule>
  </conditionalFormatting>
  <conditionalFormatting sqref="H2:H51">
    <cfRule type="colorScale" priority="1">
      <colorScale>
        <cfvo type="min"/>
        <cfvo type="percentile" val="50"/>
        <cfvo type="max"/>
        <color theme="6" tint="0.79998168889431442"/>
        <color theme="5" tint="0.59999389629810485"/>
        <color rgb="FFFF0000"/>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47B03-2D38-4459-A2CF-D407A1A181A2}">
  <dimension ref="B1:K28"/>
  <sheetViews>
    <sheetView topLeftCell="B1" zoomScale="75" zoomScaleNormal="75" workbookViewId="0">
      <selection activeCell="E40" sqref="E40"/>
    </sheetView>
  </sheetViews>
  <sheetFormatPr defaultRowHeight="14.4" x14ac:dyDescent="0.3"/>
  <cols>
    <col min="2" max="2" width="27.109375" bestFit="1" customWidth="1"/>
    <col min="3" max="3" width="10.77734375" customWidth="1"/>
    <col min="4" max="4" width="26.33203125" bestFit="1" customWidth="1"/>
    <col min="5" max="5" width="15.109375" bestFit="1" customWidth="1"/>
    <col min="6" max="6" width="27.33203125" bestFit="1" customWidth="1"/>
    <col min="8" max="8" width="36.88671875" bestFit="1" customWidth="1"/>
    <col min="10" max="11" width="31.88671875" bestFit="1" customWidth="1"/>
  </cols>
  <sheetData>
    <row r="1" spans="2:11" ht="15" thickBot="1" x14ac:dyDescent="0.35"/>
    <row r="2" spans="2:11" ht="30.6" thickBot="1" x14ac:dyDescent="0.75">
      <c r="F2" s="29" t="s">
        <v>43</v>
      </c>
    </row>
    <row r="4" spans="2:11" x14ac:dyDescent="0.3">
      <c r="D4" s="14" t="s">
        <v>18</v>
      </c>
      <c r="E4" s="15" t="s">
        <v>29</v>
      </c>
      <c r="H4" s="26" t="s">
        <v>38</v>
      </c>
      <c r="J4" s="27" t="s">
        <v>32</v>
      </c>
    </row>
    <row r="5" spans="2:11" x14ac:dyDescent="0.3">
      <c r="B5" s="26" t="s">
        <v>33</v>
      </c>
      <c r="D5" s="16" t="s">
        <v>26</v>
      </c>
      <c r="E5" s="47">
        <v>6424.9354838709678</v>
      </c>
      <c r="J5" s="23">
        <v>124.59999999999994</v>
      </c>
    </row>
    <row r="6" spans="2:11" x14ac:dyDescent="0.3">
      <c r="D6" s="16" t="s">
        <v>27</v>
      </c>
      <c r="E6" s="47">
        <v>6290.894736842105</v>
      </c>
    </row>
    <row r="7" spans="2:11" x14ac:dyDescent="0.3">
      <c r="D7" s="17" t="s">
        <v>21</v>
      </c>
      <c r="E7" s="48">
        <v>6374</v>
      </c>
    </row>
    <row r="8" spans="2:11" x14ac:dyDescent="0.3">
      <c r="H8" s="26" t="s">
        <v>39</v>
      </c>
      <c r="J8" s="27" t="s">
        <v>31</v>
      </c>
    </row>
    <row r="9" spans="2:11" x14ac:dyDescent="0.3">
      <c r="J9" s="28">
        <v>6.6679999999999993</v>
      </c>
    </row>
    <row r="10" spans="2:11" x14ac:dyDescent="0.3">
      <c r="B10" s="26" t="s">
        <v>35</v>
      </c>
      <c r="D10" s="27" t="s">
        <v>34</v>
      </c>
    </row>
    <row r="11" spans="2:11" x14ac:dyDescent="0.3">
      <c r="D11" s="23">
        <v>396.29999999999995</v>
      </c>
    </row>
    <row r="12" spans="2:11" x14ac:dyDescent="0.3">
      <c r="H12" s="26" t="s">
        <v>40</v>
      </c>
      <c r="J12" s="27" t="s">
        <v>25</v>
      </c>
    </row>
    <row r="13" spans="2:11" x14ac:dyDescent="0.3">
      <c r="J13" s="19">
        <v>74.408999999999992</v>
      </c>
    </row>
    <row r="14" spans="2:11" x14ac:dyDescent="0.3">
      <c r="B14" s="26" t="s">
        <v>36</v>
      </c>
      <c r="D14" s="27" t="s">
        <v>23</v>
      </c>
    </row>
    <row r="15" spans="2:11" x14ac:dyDescent="0.3">
      <c r="D15" s="23">
        <v>254.96000000000004</v>
      </c>
    </row>
    <row r="16" spans="2:11" x14ac:dyDescent="0.3">
      <c r="J16" s="14" t="s">
        <v>18</v>
      </c>
      <c r="K16" s="15" t="s">
        <v>23</v>
      </c>
    </row>
    <row r="17" spans="2:11" x14ac:dyDescent="0.3">
      <c r="J17" s="16" t="s">
        <v>19</v>
      </c>
      <c r="K17" s="21">
        <v>252.67999999999998</v>
      </c>
    </row>
    <row r="18" spans="2:11" x14ac:dyDescent="0.3">
      <c r="B18" s="26" t="s">
        <v>37</v>
      </c>
      <c r="D18" s="27" t="s">
        <v>30</v>
      </c>
      <c r="H18" s="26" t="s">
        <v>41</v>
      </c>
      <c r="J18" s="16" t="s">
        <v>20</v>
      </c>
      <c r="K18" s="21">
        <v>152.51529411764704</v>
      </c>
    </row>
    <row r="19" spans="2:11" x14ac:dyDescent="0.3">
      <c r="D19" s="19">
        <v>95.111999999999995</v>
      </c>
      <c r="J19" s="16" t="s">
        <v>9</v>
      </c>
      <c r="K19" s="21">
        <v>331.67130434782609</v>
      </c>
    </row>
    <row r="20" spans="2:11" x14ac:dyDescent="0.3">
      <c r="J20" s="17" t="s">
        <v>21</v>
      </c>
      <c r="K20" s="22">
        <v>254.95999999999995</v>
      </c>
    </row>
    <row r="23" spans="2:11" x14ac:dyDescent="0.3">
      <c r="J23" s="14" t="s">
        <v>18</v>
      </c>
      <c r="K23" s="15" t="s">
        <v>31</v>
      </c>
    </row>
    <row r="24" spans="2:11" x14ac:dyDescent="0.3">
      <c r="J24" s="16" t="s">
        <v>10</v>
      </c>
      <c r="K24" s="24">
        <v>8.6666666666666643</v>
      </c>
    </row>
    <row r="25" spans="2:11" x14ac:dyDescent="0.3">
      <c r="H25" s="26" t="s">
        <v>42</v>
      </c>
      <c r="J25" s="16" t="s">
        <v>11</v>
      </c>
      <c r="K25" s="24">
        <v>7.3571428571428568</v>
      </c>
    </row>
    <row r="26" spans="2:11" x14ac:dyDescent="0.3">
      <c r="J26" s="16" t="s">
        <v>12</v>
      </c>
      <c r="K26" s="24">
        <v>4.2</v>
      </c>
    </row>
    <row r="27" spans="2:11" x14ac:dyDescent="0.3">
      <c r="J27" s="16" t="s">
        <v>13</v>
      </c>
      <c r="K27" s="24">
        <v>6.1055555555555552</v>
      </c>
    </row>
    <row r="28" spans="2:11" x14ac:dyDescent="0.3">
      <c r="J28" s="17" t="s">
        <v>21</v>
      </c>
      <c r="K28" s="25">
        <v>6.6679999999999993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DCCF8-347A-4F14-965B-6DE0846151E9}">
  <dimension ref="B2:S75"/>
  <sheetViews>
    <sheetView topLeftCell="I1" workbookViewId="0">
      <selection activeCell="X20" sqref="X20"/>
    </sheetView>
  </sheetViews>
  <sheetFormatPr defaultRowHeight="14.4" x14ac:dyDescent="0.3"/>
  <cols>
    <col min="2" max="2" width="30.109375" bestFit="1" customWidth="1"/>
    <col min="4" max="4" width="12.44140625" bestFit="1" customWidth="1"/>
    <col min="5" max="5" width="23.44140625" bestFit="1" customWidth="1"/>
    <col min="8" max="8" width="31.44140625" bestFit="1" customWidth="1"/>
    <col min="10" max="10" width="12.44140625" bestFit="1" customWidth="1"/>
    <col min="11" max="11" width="13.5546875" bestFit="1" customWidth="1"/>
    <col min="12" max="12" width="17.5546875" bestFit="1" customWidth="1"/>
    <col min="13" max="13" width="10.5546875" bestFit="1" customWidth="1"/>
    <col min="14" max="15" width="10.33203125" bestFit="1" customWidth="1"/>
    <col min="16" max="16" width="38.5546875" bestFit="1" customWidth="1"/>
    <col min="17" max="17" width="10.33203125" bestFit="1" customWidth="1"/>
    <col min="18" max="18" width="12.44140625" bestFit="1" customWidth="1"/>
    <col min="19" max="19" width="17.5546875" bestFit="1" customWidth="1"/>
    <col min="20" max="20" width="20.21875" bestFit="1" customWidth="1"/>
    <col min="21" max="22" width="21.5546875" bestFit="1" customWidth="1"/>
    <col min="23" max="60" width="10.33203125" bestFit="1" customWidth="1"/>
    <col min="61" max="61" width="10.5546875" bestFit="1" customWidth="1"/>
  </cols>
  <sheetData>
    <row r="2" spans="2:19" x14ac:dyDescent="0.3">
      <c r="D2" s="12" t="s">
        <v>18</v>
      </c>
      <c r="E2" t="s">
        <v>28</v>
      </c>
      <c r="J2" s="12" t="s">
        <v>18</v>
      </c>
      <c r="K2" t="s">
        <v>25</v>
      </c>
      <c r="L2" t="s">
        <v>24</v>
      </c>
      <c r="R2" s="12" t="s">
        <v>18</v>
      </c>
      <c r="S2" t="s">
        <v>24</v>
      </c>
    </row>
    <row r="3" spans="2:19" x14ac:dyDescent="0.3">
      <c r="B3" s="45" t="s">
        <v>44</v>
      </c>
      <c r="D3" s="13" t="s">
        <v>26</v>
      </c>
      <c r="E3" s="50">
        <v>199173</v>
      </c>
      <c r="H3" s="45" t="s">
        <v>47</v>
      </c>
      <c r="J3" s="13" t="s">
        <v>19</v>
      </c>
      <c r="K3" s="4">
        <v>97.24</v>
      </c>
      <c r="L3" s="4">
        <v>972.4</v>
      </c>
      <c r="R3" s="46">
        <v>42</v>
      </c>
      <c r="S3" s="4">
        <v>57.5</v>
      </c>
    </row>
    <row r="4" spans="2:19" x14ac:dyDescent="0.3">
      <c r="D4" s="13" t="s">
        <v>27</v>
      </c>
      <c r="E4" s="50">
        <v>119527</v>
      </c>
      <c r="J4" s="13" t="s">
        <v>20</v>
      </c>
      <c r="K4" s="4">
        <v>58.488235294117651</v>
      </c>
      <c r="L4" s="4">
        <v>994.30000000000007</v>
      </c>
      <c r="R4" s="46">
        <v>45.599999999999994</v>
      </c>
      <c r="S4" s="4">
        <v>74.640000000000015</v>
      </c>
    </row>
    <row r="5" spans="2:19" x14ac:dyDescent="0.3">
      <c r="D5" s="13" t="s">
        <v>21</v>
      </c>
      <c r="E5" s="50">
        <v>318700</v>
      </c>
      <c r="J5" s="13" t="s">
        <v>9</v>
      </c>
      <c r="K5" s="4">
        <v>76.249999999999986</v>
      </c>
      <c r="L5" s="4">
        <v>1753.7499999999998</v>
      </c>
      <c r="R5" s="46">
        <v>46.8</v>
      </c>
      <c r="S5" s="4">
        <v>367.59000000000003</v>
      </c>
    </row>
    <row r="6" spans="2:19" x14ac:dyDescent="0.3">
      <c r="J6" s="13" t="s">
        <v>21</v>
      </c>
      <c r="K6" s="4">
        <v>74.408999999999992</v>
      </c>
      <c r="L6" s="4">
        <v>3720.45</v>
      </c>
      <c r="R6" s="46">
        <v>54</v>
      </c>
      <c r="S6" s="4">
        <v>57.5</v>
      </c>
    </row>
    <row r="7" spans="2:19" x14ac:dyDescent="0.3">
      <c r="R7" s="46">
        <v>74.400000000000006</v>
      </c>
      <c r="S7" s="4">
        <v>73.709999999999994</v>
      </c>
    </row>
    <row r="8" spans="2:19" x14ac:dyDescent="0.3">
      <c r="D8" s="12" t="s">
        <v>18</v>
      </c>
      <c r="E8" t="s">
        <v>22</v>
      </c>
      <c r="R8" s="46">
        <v>76.800000000000011</v>
      </c>
      <c r="S8" s="4">
        <v>59.6</v>
      </c>
    </row>
    <row r="9" spans="2:19" x14ac:dyDescent="0.3">
      <c r="D9" s="13">
        <v>568</v>
      </c>
      <c r="E9" s="3">
        <v>22.72</v>
      </c>
      <c r="J9" s="12" t="s">
        <v>18</v>
      </c>
      <c r="K9" t="s">
        <v>22</v>
      </c>
      <c r="R9" s="46">
        <v>78</v>
      </c>
      <c r="S9" s="4">
        <v>57.5</v>
      </c>
    </row>
    <row r="10" spans="2:19" x14ac:dyDescent="0.3">
      <c r="D10" s="13">
        <v>3000</v>
      </c>
      <c r="E10" s="3">
        <v>120</v>
      </c>
      <c r="J10" s="13" t="s">
        <v>10</v>
      </c>
      <c r="K10" s="3">
        <v>4109</v>
      </c>
      <c r="P10" s="45" t="s">
        <v>57</v>
      </c>
      <c r="R10" s="46">
        <v>80.400000000000006</v>
      </c>
      <c r="S10" s="4">
        <v>56.6</v>
      </c>
    </row>
    <row r="11" spans="2:19" x14ac:dyDescent="0.3">
      <c r="D11" s="13">
        <v>3518</v>
      </c>
      <c r="E11" s="3">
        <v>140.72</v>
      </c>
      <c r="H11" s="45" t="s">
        <v>48</v>
      </c>
      <c r="J11" s="13" t="s">
        <v>11</v>
      </c>
      <c r="K11" s="3">
        <v>1385.7600000000002</v>
      </c>
      <c r="R11" s="46">
        <v>81.599999999999994</v>
      </c>
      <c r="S11" s="4">
        <v>134.74</v>
      </c>
    </row>
    <row r="12" spans="2:19" x14ac:dyDescent="0.3">
      <c r="D12" s="13">
        <v>3554</v>
      </c>
      <c r="E12" s="3">
        <v>142.16</v>
      </c>
      <c r="J12" s="13" t="s">
        <v>12</v>
      </c>
      <c r="K12" s="3">
        <v>2393.52</v>
      </c>
      <c r="R12" s="46">
        <v>87.6</v>
      </c>
      <c r="S12" s="4">
        <v>91.16</v>
      </c>
    </row>
    <row r="13" spans="2:19" x14ac:dyDescent="0.3">
      <c r="D13" s="13">
        <v>3568</v>
      </c>
      <c r="E13" s="3">
        <v>428.15999999999997</v>
      </c>
      <c r="J13" s="13" t="s">
        <v>13</v>
      </c>
      <c r="K13" s="3">
        <v>4859.7199999999993</v>
      </c>
      <c r="R13" s="46">
        <v>88.800000000000011</v>
      </c>
      <c r="S13" s="4">
        <v>58</v>
      </c>
    </row>
    <row r="14" spans="2:19" x14ac:dyDescent="0.3">
      <c r="D14" s="13">
        <v>3578</v>
      </c>
      <c r="E14" s="3">
        <v>143.12</v>
      </c>
      <c r="J14" s="13" t="s">
        <v>21</v>
      </c>
      <c r="K14" s="3">
        <v>12748</v>
      </c>
      <c r="R14" s="46">
        <v>90</v>
      </c>
      <c r="S14" s="4">
        <v>171.8</v>
      </c>
    </row>
    <row r="15" spans="2:19" x14ac:dyDescent="0.3">
      <c r="D15" s="13">
        <v>3586</v>
      </c>
      <c r="E15" s="3">
        <v>143.44</v>
      </c>
      <c r="R15" s="46">
        <v>91.199999999999989</v>
      </c>
      <c r="S15" s="4">
        <v>597.06999999999994</v>
      </c>
    </row>
    <row r="16" spans="2:19" x14ac:dyDescent="0.3">
      <c r="B16" s="45" t="s">
        <v>46</v>
      </c>
      <c r="D16" s="13">
        <v>4356</v>
      </c>
      <c r="E16" s="3">
        <v>174.24</v>
      </c>
      <c r="R16" s="46">
        <v>93.6</v>
      </c>
      <c r="S16" s="4">
        <v>60.5</v>
      </c>
    </row>
    <row r="17" spans="4:19" x14ac:dyDescent="0.3">
      <c r="D17" s="13">
        <v>4500</v>
      </c>
      <c r="E17" s="3">
        <v>180</v>
      </c>
      <c r="J17" t="s">
        <v>31</v>
      </c>
      <c r="R17" s="46">
        <v>96</v>
      </c>
      <c r="S17" s="4">
        <v>233.65000000000003</v>
      </c>
    </row>
    <row r="18" spans="4:19" x14ac:dyDescent="0.3">
      <c r="D18" s="13">
        <v>4511</v>
      </c>
      <c r="E18" s="3">
        <v>180.44</v>
      </c>
      <c r="J18" s="50">
        <v>6.6679999999999993</v>
      </c>
      <c r="R18" s="46">
        <v>102</v>
      </c>
      <c r="S18" s="4">
        <v>263.14999999999998</v>
      </c>
    </row>
    <row r="19" spans="4:19" x14ac:dyDescent="0.3">
      <c r="D19" s="13">
        <v>4547</v>
      </c>
      <c r="E19" s="3">
        <v>181.88</v>
      </c>
      <c r="H19" s="45" t="s">
        <v>49</v>
      </c>
      <c r="R19" s="46">
        <v>104.39999999999999</v>
      </c>
      <c r="S19" s="4">
        <v>80.059999999999988</v>
      </c>
    </row>
    <row r="20" spans="4:19" x14ac:dyDescent="0.3">
      <c r="D20" s="13">
        <v>4566</v>
      </c>
      <c r="E20" s="3">
        <v>182.64000000000001</v>
      </c>
      <c r="R20" s="46">
        <v>114</v>
      </c>
      <c r="S20" s="4">
        <v>473.25</v>
      </c>
    </row>
    <row r="21" spans="4:19" x14ac:dyDescent="0.3">
      <c r="D21" s="13">
        <v>4587</v>
      </c>
      <c r="E21" s="3">
        <v>366.96</v>
      </c>
      <c r="R21" s="46">
        <v>117.60000000000001</v>
      </c>
      <c r="S21" s="4">
        <v>588.13</v>
      </c>
    </row>
    <row r="22" spans="4:19" x14ac:dyDescent="0.3">
      <c r="D22" s="13">
        <v>4657</v>
      </c>
      <c r="E22" s="3">
        <v>186.28</v>
      </c>
      <c r="R22" s="46">
        <v>180</v>
      </c>
      <c r="S22" s="4">
        <v>79.55</v>
      </c>
    </row>
    <row r="23" spans="4:19" x14ac:dyDescent="0.3">
      <c r="D23" s="13">
        <v>5478</v>
      </c>
      <c r="E23" s="3">
        <v>219.12</v>
      </c>
      <c r="R23" s="46">
        <v>240</v>
      </c>
      <c r="S23" s="4">
        <v>84.75</v>
      </c>
    </row>
    <row r="24" spans="4:19" x14ac:dyDescent="0.3">
      <c r="D24" s="13">
        <v>5678</v>
      </c>
      <c r="E24" s="3">
        <v>227.12</v>
      </c>
      <c r="R24" s="46" t="s">
        <v>21</v>
      </c>
      <c r="S24" s="4">
        <v>3720.4500000000003</v>
      </c>
    </row>
    <row r="25" spans="4:19" x14ac:dyDescent="0.3">
      <c r="D25" s="13">
        <v>5756</v>
      </c>
      <c r="E25" s="3">
        <v>230.24</v>
      </c>
      <c r="J25" s="12" t="s">
        <v>25</v>
      </c>
      <c r="K25" s="12" t="s">
        <v>51</v>
      </c>
    </row>
    <row r="26" spans="4:19" x14ac:dyDescent="0.3">
      <c r="D26" s="13">
        <v>6522</v>
      </c>
      <c r="E26" s="3">
        <v>260.88</v>
      </c>
      <c r="K26" t="s">
        <v>26</v>
      </c>
      <c r="L26" t="s">
        <v>27</v>
      </c>
      <c r="M26" t="s">
        <v>21</v>
      </c>
    </row>
    <row r="27" spans="4:19" x14ac:dyDescent="0.3">
      <c r="D27" s="13">
        <v>6544</v>
      </c>
      <c r="E27" s="3">
        <v>261.76</v>
      </c>
    </row>
    <row r="28" spans="4:19" x14ac:dyDescent="0.3">
      <c r="D28" s="13">
        <v>6578</v>
      </c>
      <c r="E28" s="3">
        <v>263.12</v>
      </c>
    </row>
    <row r="29" spans="4:19" x14ac:dyDescent="0.3">
      <c r="D29" s="13">
        <v>6587</v>
      </c>
      <c r="E29" s="3">
        <v>526.96</v>
      </c>
      <c r="J29" s="12" t="s">
        <v>18</v>
      </c>
    </row>
    <row r="30" spans="4:19" x14ac:dyDescent="0.3">
      <c r="D30" s="13">
        <v>6589</v>
      </c>
      <c r="E30" s="3">
        <v>263.56</v>
      </c>
      <c r="H30" s="45" t="s">
        <v>52</v>
      </c>
      <c r="J30" s="13" t="s">
        <v>10</v>
      </c>
      <c r="K30" s="4">
        <v>72.720000000000013</v>
      </c>
      <c r="L30" s="4">
        <v>73.552499999999981</v>
      </c>
      <c r="M30" s="4">
        <v>73.164000000000001</v>
      </c>
    </row>
    <row r="31" spans="4:19" x14ac:dyDescent="0.3">
      <c r="D31" s="13">
        <v>6851</v>
      </c>
      <c r="E31" s="3">
        <v>274.04000000000002</v>
      </c>
      <c r="J31" s="13" t="s">
        <v>11</v>
      </c>
      <c r="K31" s="4">
        <v>68.364999999999995</v>
      </c>
      <c r="L31" s="4">
        <v>68.726666666666674</v>
      </c>
      <c r="M31" s="4">
        <v>68.52</v>
      </c>
    </row>
    <row r="32" spans="4:19" x14ac:dyDescent="0.3">
      <c r="D32" s="13">
        <v>7513</v>
      </c>
      <c r="E32" s="3">
        <v>300.52</v>
      </c>
      <c r="J32" s="13" t="s">
        <v>12</v>
      </c>
      <c r="K32" s="4">
        <v>77.055555555555557</v>
      </c>
      <c r="L32" s="4">
        <v>60.2</v>
      </c>
      <c r="M32" s="4">
        <v>75.37</v>
      </c>
    </row>
    <row r="33" spans="4:13" x14ac:dyDescent="0.3">
      <c r="D33" s="13">
        <v>7550</v>
      </c>
      <c r="E33" s="3">
        <v>302</v>
      </c>
      <c r="J33" s="13" t="s">
        <v>13</v>
      </c>
      <c r="K33" s="4">
        <v>77.334545454545463</v>
      </c>
      <c r="L33" s="4">
        <v>76.995714285714286</v>
      </c>
      <c r="M33" s="4">
        <v>77.202777777777783</v>
      </c>
    </row>
    <row r="34" spans="4:13" x14ac:dyDescent="0.3">
      <c r="D34" s="13">
        <v>7565</v>
      </c>
      <c r="E34" s="3">
        <v>605.20000000000005</v>
      </c>
      <c r="J34" s="13" t="s">
        <v>21</v>
      </c>
      <c r="K34" s="4">
        <v>75.054193548387104</v>
      </c>
      <c r="L34" s="4">
        <v>73.356315789473683</v>
      </c>
      <c r="M34" s="4">
        <v>74.409000000000006</v>
      </c>
    </row>
    <row r="35" spans="4:13" x14ac:dyDescent="0.3">
      <c r="D35" s="13">
        <v>7566</v>
      </c>
      <c r="E35" s="3">
        <v>302.64</v>
      </c>
    </row>
    <row r="36" spans="4:13" x14ac:dyDescent="0.3">
      <c r="D36" s="13">
        <v>7568</v>
      </c>
      <c r="E36" s="3">
        <v>302.72000000000003</v>
      </c>
    </row>
    <row r="37" spans="4:13" x14ac:dyDescent="0.3">
      <c r="D37" s="13">
        <v>7569</v>
      </c>
      <c r="E37" s="3">
        <v>302.76</v>
      </c>
      <c r="J37" s="12" t="s">
        <v>18</v>
      </c>
      <c r="K37" t="s">
        <v>53</v>
      </c>
    </row>
    <row r="38" spans="4:13" x14ac:dyDescent="0.3">
      <c r="D38" s="13">
        <v>7584</v>
      </c>
      <c r="E38" s="3">
        <v>303.36</v>
      </c>
      <c r="H38" s="45" t="s">
        <v>54</v>
      </c>
      <c r="J38" s="13" t="s">
        <v>26</v>
      </c>
      <c r="K38" s="50">
        <v>2.4838709677419346</v>
      </c>
    </row>
    <row r="39" spans="4:13" x14ac:dyDescent="0.3">
      <c r="D39" s="13">
        <v>7585</v>
      </c>
      <c r="E39" s="3">
        <v>303.40000000000003</v>
      </c>
      <c r="J39" s="13" t="s">
        <v>27</v>
      </c>
      <c r="K39" s="50">
        <v>2.5052631578947362</v>
      </c>
    </row>
    <row r="40" spans="4:13" x14ac:dyDescent="0.3">
      <c r="D40" s="13">
        <v>7586</v>
      </c>
      <c r="E40" s="3">
        <v>303.44</v>
      </c>
      <c r="J40" s="13" t="s">
        <v>21</v>
      </c>
      <c r="K40" s="50">
        <v>2.4919999999999991</v>
      </c>
    </row>
    <row r="41" spans="4:13" x14ac:dyDescent="0.3">
      <c r="D41" s="13">
        <v>7658</v>
      </c>
      <c r="E41" s="3">
        <v>306.32</v>
      </c>
    </row>
    <row r="42" spans="4:13" x14ac:dyDescent="0.3">
      <c r="D42" s="13">
        <v>8000</v>
      </c>
      <c r="E42" s="3">
        <v>320</v>
      </c>
    </row>
    <row r="43" spans="4:13" x14ac:dyDescent="0.3">
      <c r="D43" s="13">
        <v>8250</v>
      </c>
      <c r="E43" s="3">
        <v>330</v>
      </c>
      <c r="J43" s="12" t="s">
        <v>18</v>
      </c>
      <c r="K43" t="s">
        <v>45</v>
      </c>
    </row>
    <row r="44" spans="4:13" x14ac:dyDescent="0.3">
      <c r="D44" s="13">
        <v>8547</v>
      </c>
      <c r="E44" s="3">
        <v>341.88</v>
      </c>
      <c r="J44" s="13" t="s">
        <v>19</v>
      </c>
      <c r="K44" s="3">
        <v>274.04000000000002</v>
      </c>
    </row>
    <row r="45" spans="4:13" x14ac:dyDescent="0.3">
      <c r="D45" s="13">
        <v>8657</v>
      </c>
      <c r="E45" s="3">
        <v>346.28000000000003</v>
      </c>
      <c r="H45" s="45" t="s">
        <v>55</v>
      </c>
      <c r="J45" s="13" t="s">
        <v>20</v>
      </c>
      <c r="K45" s="3">
        <v>186.28</v>
      </c>
    </row>
    <row r="46" spans="4:13" x14ac:dyDescent="0.3">
      <c r="D46" s="13">
        <v>8765</v>
      </c>
      <c r="E46" s="3">
        <v>350.6</v>
      </c>
      <c r="J46" s="13" t="s">
        <v>9</v>
      </c>
      <c r="K46" s="3">
        <v>399</v>
      </c>
    </row>
    <row r="47" spans="4:13" x14ac:dyDescent="0.3">
      <c r="D47" s="13">
        <v>8786</v>
      </c>
      <c r="E47" s="3">
        <v>351.44</v>
      </c>
      <c r="J47" s="13" t="s">
        <v>21</v>
      </c>
      <c r="K47" s="3">
        <v>399</v>
      </c>
    </row>
    <row r="48" spans="4:13" x14ac:dyDescent="0.3">
      <c r="D48" s="13">
        <v>8846</v>
      </c>
      <c r="E48" s="3">
        <v>353.84000000000003</v>
      </c>
    </row>
    <row r="49" spans="4:11" x14ac:dyDescent="0.3">
      <c r="D49" s="13">
        <v>8854</v>
      </c>
      <c r="E49" s="3">
        <v>354.16</v>
      </c>
    </row>
    <row r="50" spans="4:11" x14ac:dyDescent="0.3">
      <c r="D50" s="13">
        <v>9000</v>
      </c>
      <c r="E50" s="3">
        <v>360</v>
      </c>
      <c r="J50" s="12" t="s">
        <v>18</v>
      </c>
      <c r="K50" t="s">
        <v>50</v>
      </c>
    </row>
    <row r="51" spans="4:11" x14ac:dyDescent="0.3">
      <c r="D51" s="13">
        <v>9857</v>
      </c>
      <c r="E51" s="3">
        <v>394.28000000000003</v>
      </c>
      <c r="J51" s="13">
        <v>3.3</v>
      </c>
      <c r="K51" s="50">
        <v>1</v>
      </c>
    </row>
    <row r="52" spans="4:11" x14ac:dyDescent="0.3">
      <c r="D52" s="13">
        <v>9865</v>
      </c>
      <c r="E52" s="3">
        <v>394.6</v>
      </c>
      <c r="J52" s="13">
        <v>3.5</v>
      </c>
      <c r="K52" s="50">
        <v>2</v>
      </c>
    </row>
    <row r="53" spans="4:11" x14ac:dyDescent="0.3">
      <c r="D53" s="13">
        <v>9975</v>
      </c>
      <c r="E53" s="3">
        <v>399</v>
      </c>
      <c r="J53" s="13">
        <v>4.3</v>
      </c>
      <c r="K53" s="50">
        <v>1</v>
      </c>
    </row>
    <row r="54" spans="4:11" x14ac:dyDescent="0.3">
      <c r="D54" s="13" t="s">
        <v>21</v>
      </c>
      <c r="E54" s="3">
        <v>12748.000000000002</v>
      </c>
      <c r="J54" s="13">
        <v>4.4000000000000004</v>
      </c>
      <c r="K54" s="50">
        <v>1</v>
      </c>
    </row>
    <row r="55" spans="4:11" x14ac:dyDescent="0.3">
      <c r="J55" s="13">
        <v>4.5</v>
      </c>
      <c r="K55" s="50">
        <v>2</v>
      </c>
    </row>
    <row r="56" spans="4:11" x14ac:dyDescent="0.3">
      <c r="J56" s="13">
        <v>4.5999999999999996</v>
      </c>
      <c r="K56" s="50">
        <v>2</v>
      </c>
    </row>
    <row r="57" spans="4:11" x14ac:dyDescent="0.3">
      <c r="H57" s="45" t="s">
        <v>56</v>
      </c>
      <c r="J57" s="13">
        <v>4.8</v>
      </c>
      <c r="K57" s="50">
        <v>1</v>
      </c>
    </row>
    <row r="58" spans="4:11" x14ac:dyDescent="0.3">
      <c r="J58" s="13">
        <v>5.4</v>
      </c>
      <c r="K58" s="50">
        <v>2</v>
      </c>
    </row>
    <row r="59" spans="4:11" x14ac:dyDescent="0.3">
      <c r="J59" s="13">
        <v>5.5</v>
      </c>
      <c r="K59" s="50">
        <v>2</v>
      </c>
    </row>
    <row r="60" spans="4:11" x14ac:dyDescent="0.3">
      <c r="J60" s="13">
        <v>5.6</v>
      </c>
      <c r="K60" s="50">
        <v>4</v>
      </c>
    </row>
    <row r="61" spans="4:11" x14ac:dyDescent="0.3">
      <c r="J61" s="13">
        <v>6</v>
      </c>
      <c r="K61" s="50">
        <v>1</v>
      </c>
    </row>
    <row r="62" spans="4:11" x14ac:dyDescent="0.3">
      <c r="J62" s="13">
        <v>6.5</v>
      </c>
      <c r="K62" s="50">
        <v>4</v>
      </c>
    </row>
    <row r="63" spans="4:11" x14ac:dyDescent="0.3">
      <c r="J63" s="13">
        <v>6.7</v>
      </c>
      <c r="K63" s="50">
        <v>3</v>
      </c>
    </row>
    <row r="64" spans="4:11" x14ac:dyDescent="0.3">
      <c r="J64" s="13">
        <v>6.8</v>
      </c>
      <c r="K64" s="50">
        <v>2</v>
      </c>
    </row>
    <row r="65" spans="10:11" x14ac:dyDescent="0.3">
      <c r="J65" s="13">
        <v>7</v>
      </c>
      <c r="K65" s="50">
        <v>2</v>
      </c>
    </row>
    <row r="66" spans="10:11" x14ac:dyDescent="0.3">
      <c r="J66" s="13">
        <v>7.5</v>
      </c>
      <c r="K66" s="50">
        <v>5</v>
      </c>
    </row>
    <row r="67" spans="10:11" x14ac:dyDescent="0.3">
      <c r="J67" s="13">
        <v>8.3000000000000007</v>
      </c>
      <c r="K67" s="50">
        <v>1</v>
      </c>
    </row>
    <row r="68" spans="10:11" x14ac:dyDescent="0.3">
      <c r="J68" s="13">
        <v>8.4</v>
      </c>
      <c r="K68" s="50">
        <v>1</v>
      </c>
    </row>
    <row r="69" spans="10:11" x14ac:dyDescent="0.3">
      <c r="J69" s="13">
        <v>8.5</v>
      </c>
      <c r="K69" s="50">
        <v>2</v>
      </c>
    </row>
    <row r="70" spans="10:11" x14ac:dyDescent="0.3">
      <c r="J70" s="13">
        <v>8.6</v>
      </c>
      <c r="K70" s="50">
        <v>6</v>
      </c>
    </row>
    <row r="71" spans="10:11" x14ac:dyDescent="0.3">
      <c r="J71" s="13">
        <v>8.6999999999999993</v>
      </c>
      <c r="K71" s="50">
        <v>2</v>
      </c>
    </row>
    <row r="72" spans="10:11" x14ac:dyDescent="0.3">
      <c r="J72" s="13">
        <v>8.8000000000000007</v>
      </c>
      <c r="K72" s="50">
        <v>1</v>
      </c>
    </row>
    <row r="73" spans="10:11" x14ac:dyDescent="0.3">
      <c r="J73" s="13">
        <v>9</v>
      </c>
      <c r="K73" s="50">
        <v>1</v>
      </c>
    </row>
    <row r="74" spans="10:11" x14ac:dyDescent="0.3">
      <c r="J74" s="13">
        <v>9.5</v>
      </c>
      <c r="K74" s="50">
        <v>1</v>
      </c>
    </row>
    <row r="75" spans="10:11" x14ac:dyDescent="0.3">
      <c r="J75" s="13" t="s">
        <v>21</v>
      </c>
      <c r="K75" s="50">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FA996-9945-489E-8DAC-8BFB5A68D769}">
  <dimension ref="A1:U42"/>
  <sheetViews>
    <sheetView zoomScale="75" zoomScaleNormal="183" workbookViewId="0">
      <selection activeCell="X24" sqref="X24"/>
    </sheetView>
  </sheetViews>
  <sheetFormatPr defaultRowHeight="14.4" x14ac:dyDescent="0.3"/>
  <cols>
    <col min="1" max="16384" width="8.88671875" style="49"/>
  </cols>
  <sheetData>
    <row r="1" spans="1:21" x14ac:dyDescent="0.3">
      <c r="A1" s="51"/>
      <c r="B1" s="51"/>
      <c r="C1" s="51"/>
      <c r="D1" s="51"/>
      <c r="E1" s="51"/>
      <c r="F1" s="51"/>
      <c r="G1" s="51"/>
      <c r="H1" s="51"/>
      <c r="I1" s="51"/>
      <c r="J1" s="51"/>
      <c r="K1" s="51"/>
      <c r="L1" s="51"/>
      <c r="M1" s="51"/>
      <c r="N1" s="51"/>
      <c r="O1" s="51"/>
      <c r="P1" s="51"/>
      <c r="Q1" s="51"/>
      <c r="R1" s="51"/>
      <c r="S1" s="51"/>
      <c r="T1" s="52"/>
    </row>
    <row r="2" spans="1:21" x14ac:dyDescent="0.3">
      <c r="A2" s="53"/>
      <c r="B2" s="54"/>
      <c r="C2" s="54"/>
      <c r="D2" s="54"/>
      <c r="E2" s="54"/>
      <c r="F2" s="54"/>
      <c r="G2" s="54"/>
      <c r="H2" s="54"/>
      <c r="I2" s="54"/>
      <c r="J2" s="54"/>
      <c r="K2" s="54"/>
      <c r="L2" s="54"/>
      <c r="M2" s="54"/>
      <c r="N2" s="54"/>
      <c r="O2" s="54"/>
      <c r="P2" s="54"/>
      <c r="Q2" s="54"/>
      <c r="R2" s="54"/>
      <c r="S2" s="54"/>
      <c r="T2" s="54"/>
      <c r="U2" s="55"/>
    </row>
    <row r="3" spans="1:21" x14ac:dyDescent="0.3">
      <c r="A3" s="53"/>
      <c r="B3" s="54"/>
      <c r="C3" s="54"/>
      <c r="D3" s="54"/>
      <c r="E3" s="54"/>
      <c r="F3" s="54"/>
      <c r="G3" s="54"/>
      <c r="H3" s="54"/>
      <c r="I3" s="54"/>
      <c r="J3" s="54"/>
      <c r="K3" s="54"/>
      <c r="L3" s="54"/>
      <c r="M3" s="54"/>
      <c r="N3" s="54"/>
      <c r="O3" s="54"/>
      <c r="P3" s="54"/>
      <c r="Q3" s="54"/>
      <c r="R3" s="54"/>
      <c r="S3" s="54"/>
      <c r="T3" s="54"/>
      <c r="U3" s="55"/>
    </row>
    <row r="4" spans="1:21" x14ac:dyDescent="0.3">
      <c r="A4" s="53"/>
      <c r="B4" s="54"/>
      <c r="C4" s="54"/>
      <c r="D4" s="54"/>
      <c r="E4" s="54"/>
      <c r="F4" s="54"/>
      <c r="G4" s="54"/>
      <c r="H4" s="54"/>
      <c r="I4" s="54"/>
      <c r="J4" s="54"/>
      <c r="K4" s="54"/>
      <c r="L4" s="54"/>
      <c r="M4" s="54"/>
      <c r="N4" s="54"/>
      <c r="O4" s="54"/>
      <c r="P4" s="54"/>
      <c r="Q4" s="54"/>
      <c r="R4" s="54"/>
      <c r="S4" s="54"/>
      <c r="T4" s="54"/>
      <c r="U4" s="55"/>
    </row>
    <row r="5" spans="1:21" x14ac:dyDescent="0.3">
      <c r="A5" s="53"/>
      <c r="B5" s="54"/>
      <c r="C5" s="54"/>
      <c r="D5" s="54"/>
      <c r="E5" s="54"/>
      <c r="F5" s="54"/>
      <c r="G5" s="54"/>
      <c r="H5" s="54"/>
      <c r="I5" s="54"/>
      <c r="J5" s="54"/>
      <c r="K5" s="54"/>
      <c r="L5" s="54"/>
      <c r="M5" s="54"/>
      <c r="N5" s="54"/>
      <c r="O5" s="54"/>
      <c r="P5" s="54"/>
      <c r="Q5" s="54"/>
      <c r="R5" s="54"/>
      <c r="S5" s="54"/>
      <c r="T5" s="54"/>
      <c r="U5" s="55"/>
    </row>
    <row r="6" spans="1:21" x14ac:dyDescent="0.3">
      <c r="A6" s="53"/>
      <c r="B6" s="54"/>
      <c r="C6" s="54"/>
      <c r="D6" s="54"/>
      <c r="E6" s="54"/>
      <c r="F6" s="54"/>
      <c r="G6" s="54"/>
      <c r="H6" s="54"/>
      <c r="I6" s="54"/>
      <c r="J6" s="54"/>
      <c r="K6" s="54"/>
      <c r="L6" s="54"/>
      <c r="M6" s="54"/>
      <c r="N6" s="54"/>
      <c r="O6" s="54"/>
      <c r="P6" s="54"/>
      <c r="Q6" s="54"/>
      <c r="R6" s="54"/>
      <c r="S6" s="54"/>
      <c r="T6" s="54"/>
      <c r="U6" s="55"/>
    </row>
    <row r="7" spans="1:21" x14ac:dyDescent="0.3">
      <c r="A7" s="53"/>
      <c r="B7" s="54"/>
      <c r="C7" s="54"/>
      <c r="D7" s="54"/>
      <c r="E7" s="54"/>
      <c r="F7" s="54"/>
      <c r="G7" s="54"/>
      <c r="H7" s="54"/>
      <c r="I7" s="54"/>
      <c r="J7" s="54"/>
      <c r="K7" s="54"/>
      <c r="L7" s="54"/>
      <c r="M7" s="54"/>
      <c r="N7" s="54"/>
      <c r="O7" s="54"/>
      <c r="P7" s="54"/>
      <c r="Q7" s="54"/>
      <c r="R7" s="54"/>
      <c r="S7" s="54"/>
      <c r="T7" s="54"/>
      <c r="U7" s="55"/>
    </row>
    <row r="8" spans="1:21" x14ac:dyDescent="0.3">
      <c r="A8" s="53"/>
      <c r="B8" s="54"/>
      <c r="C8" s="54"/>
      <c r="D8" s="54"/>
      <c r="E8" s="54"/>
      <c r="F8" s="54"/>
      <c r="G8" s="54"/>
      <c r="H8" s="54"/>
      <c r="I8" s="54"/>
      <c r="J8" s="54"/>
      <c r="K8" s="54"/>
      <c r="L8" s="54"/>
      <c r="M8" s="54"/>
      <c r="N8" s="54"/>
      <c r="O8" s="54"/>
      <c r="P8" s="54"/>
      <c r="Q8" s="54"/>
      <c r="R8" s="54"/>
      <c r="S8" s="54"/>
      <c r="T8" s="54"/>
      <c r="U8" s="55"/>
    </row>
    <row r="9" spans="1:21" x14ac:dyDescent="0.3">
      <c r="A9" s="53"/>
      <c r="B9" s="54"/>
      <c r="C9" s="54"/>
      <c r="D9" s="54"/>
      <c r="E9" s="54"/>
      <c r="F9" s="54"/>
      <c r="G9" s="54"/>
      <c r="H9" s="54"/>
      <c r="I9" s="54"/>
      <c r="J9" s="54"/>
      <c r="K9" s="54"/>
      <c r="L9" s="54"/>
      <c r="M9" s="54"/>
      <c r="N9" s="54"/>
      <c r="O9" s="54"/>
      <c r="P9" s="54"/>
      <c r="Q9" s="54"/>
      <c r="R9" s="54"/>
      <c r="S9" s="54"/>
      <c r="T9" s="54"/>
      <c r="U9" s="55"/>
    </row>
    <row r="10" spans="1:21" x14ac:dyDescent="0.3">
      <c r="A10" s="53"/>
      <c r="B10" s="54"/>
      <c r="C10" s="54"/>
      <c r="D10" s="54"/>
      <c r="E10" s="54"/>
      <c r="F10" s="54"/>
      <c r="G10" s="54"/>
      <c r="H10" s="54"/>
      <c r="I10" s="54"/>
      <c r="J10" s="54"/>
      <c r="K10" s="54"/>
      <c r="L10" s="54"/>
      <c r="M10" s="54"/>
      <c r="N10" s="54"/>
      <c r="O10" s="54"/>
      <c r="P10" s="54"/>
      <c r="Q10" s="54"/>
      <c r="R10" s="54"/>
      <c r="S10" s="54"/>
      <c r="T10" s="54"/>
      <c r="U10" s="55"/>
    </row>
    <row r="11" spans="1:21" x14ac:dyDescent="0.3">
      <c r="A11" s="53"/>
      <c r="B11" s="54"/>
      <c r="C11" s="54"/>
      <c r="D11" s="54"/>
      <c r="E11" s="54"/>
      <c r="F11" s="54"/>
      <c r="G11" s="54"/>
      <c r="H11" s="54"/>
      <c r="I11" s="54"/>
      <c r="J11" s="54"/>
      <c r="K11" s="54"/>
      <c r="L11" s="54"/>
      <c r="M11" s="54"/>
      <c r="N11" s="54"/>
      <c r="O11" s="54"/>
      <c r="P11" s="54"/>
      <c r="Q11" s="54"/>
      <c r="R11" s="54"/>
      <c r="S11" s="54"/>
      <c r="T11" s="54"/>
      <c r="U11" s="55"/>
    </row>
    <row r="12" spans="1:21" x14ac:dyDescent="0.3">
      <c r="A12" s="53"/>
      <c r="B12" s="54"/>
      <c r="C12" s="54"/>
      <c r="D12" s="54"/>
      <c r="E12" s="54"/>
      <c r="F12" s="54"/>
      <c r="G12" s="54"/>
      <c r="H12" s="54"/>
      <c r="I12" s="54"/>
      <c r="J12" s="54"/>
      <c r="K12" s="54"/>
      <c r="L12" s="54"/>
      <c r="M12" s="54"/>
      <c r="N12" s="54"/>
      <c r="O12" s="54"/>
      <c r="P12" s="54"/>
      <c r="Q12" s="54"/>
      <c r="R12" s="54"/>
      <c r="S12" s="54"/>
      <c r="T12" s="54"/>
      <c r="U12" s="55"/>
    </row>
    <row r="13" spans="1:21" x14ac:dyDescent="0.3">
      <c r="A13" s="53"/>
      <c r="B13" s="54"/>
      <c r="C13" s="54"/>
      <c r="D13" s="54"/>
      <c r="E13" s="54"/>
      <c r="F13" s="54"/>
      <c r="G13" s="54"/>
      <c r="H13" s="54"/>
      <c r="I13" s="54"/>
      <c r="J13" s="54"/>
      <c r="K13" s="54"/>
      <c r="L13" s="54"/>
      <c r="M13" s="54"/>
      <c r="N13" s="54"/>
      <c r="O13" s="54"/>
      <c r="P13" s="54"/>
      <c r="Q13" s="54"/>
      <c r="R13" s="54"/>
      <c r="S13" s="54"/>
      <c r="T13" s="54"/>
      <c r="U13" s="55"/>
    </row>
    <row r="14" spans="1:21" x14ac:dyDescent="0.3">
      <c r="A14" s="53"/>
      <c r="B14" s="54"/>
      <c r="C14" s="54"/>
      <c r="D14" s="54"/>
      <c r="E14" s="54"/>
      <c r="F14" s="54"/>
      <c r="G14" s="54"/>
      <c r="H14" s="54"/>
      <c r="I14" s="54"/>
      <c r="J14" s="54"/>
      <c r="K14" s="54"/>
      <c r="L14" s="54"/>
      <c r="M14" s="54"/>
      <c r="N14" s="54"/>
      <c r="O14" s="54"/>
      <c r="P14" s="54"/>
      <c r="Q14" s="54"/>
      <c r="R14" s="54"/>
      <c r="S14" s="54"/>
      <c r="T14" s="54"/>
      <c r="U14" s="55"/>
    </row>
    <row r="15" spans="1:21" x14ac:dyDescent="0.3">
      <c r="A15" s="53"/>
      <c r="B15" s="54"/>
      <c r="C15" s="54"/>
      <c r="D15" s="54"/>
      <c r="E15" s="54"/>
      <c r="F15" s="54"/>
      <c r="G15" s="54"/>
      <c r="H15" s="54"/>
      <c r="I15" s="54"/>
      <c r="J15" s="54"/>
      <c r="K15" s="54"/>
      <c r="L15" s="54"/>
      <c r="M15" s="54"/>
      <c r="N15" s="54"/>
      <c r="O15" s="54"/>
      <c r="P15" s="54"/>
      <c r="Q15" s="54"/>
      <c r="R15" s="54"/>
      <c r="S15" s="54"/>
      <c r="T15" s="54"/>
      <c r="U15" s="55"/>
    </row>
    <row r="16" spans="1:21" x14ac:dyDescent="0.3">
      <c r="A16" s="53"/>
      <c r="B16" s="54"/>
      <c r="C16" s="54"/>
      <c r="D16" s="54"/>
      <c r="E16" s="54"/>
      <c r="F16" s="54"/>
      <c r="G16" s="54"/>
      <c r="H16" s="54"/>
      <c r="I16" s="54"/>
      <c r="J16" s="54"/>
      <c r="K16" s="54"/>
      <c r="L16" s="54"/>
      <c r="M16" s="54"/>
      <c r="N16" s="54"/>
      <c r="O16" s="54"/>
      <c r="P16" s="54"/>
      <c r="Q16" s="54"/>
      <c r="R16" s="54"/>
      <c r="S16" s="54"/>
      <c r="T16" s="54"/>
      <c r="U16" s="55"/>
    </row>
    <row r="17" spans="1:21" x14ac:dyDescent="0.3">
      <c r="A17" s="53"/>
      <c r="B17" s="54"/>
      <c r="C17" s="54"/>
      <c r="D17" s="54"/>
      <c r="E17" s="54"/>
      <c r="F17" s="54"/>
      <c r="G17" s="54"/>
      <c r="H17" s="54"/>
      <c r="I17" s="54"/>
      <c r="J17" s="54"/>
      <c r="K17" s="54"/>
      <c r="L17" s="54"/>
      <c r="M17" s="54"/>
      <c r="N17" s="54"/>
      <c r="O17" s="54"/>
      <c r="P17" s="54"/>
      <c r="Q17" s="54"/>
      <c r="R17" s="54"/>
      <c r="S17" s="54"/>
      <c r="T17" s="54"/>
      <c r="U17" s="55"/>
    </row>
    <row r="18" spans="1:21" x14ac:dyDescent="0.3">
      <c r="A18" s="53"/>
      <c r="B18" s="54"/>
      <c r="C18" s="54"/>
      <c r="D18" s="54"/>
      <c r="E18" s="54"/>
      <c r="F18" s="54"/>
      <c r="G18" s="54"/>
      <c r="H18" s="54"/>
      <c r="I18" s="54"/>
      <c r="J18" s="54"/>
      <c r="K18" s="54"/>
      <c r="L18" s="54"/>
      <c r="M18" s="54"/>
      <c r="N18" s="54"/>
      <c r="O18" s="54"/>
      <c r="P18" s="54"/>
      <c r="Q18" s="54"/>
      <c r="R18" s="54"/>
      <c r="S18" s="54"/>
      <c r="T18" s="54"/>
      <c r="U18" s="55"/>
    </row>
    <row r="19" spans="1:21" x14ac:dyDescent="0.3">
      <c r="A19" s="53"/>
      <c r="B19" s="54"/>
      <c r="C19" s="54"/>
      <c r="D19" s="54"/>
      <c r="E19" s="54"/>
      <c r="F19" s="54"/>
      <c r="G19" s="54"/>
      <c r="H19" s="54"/>
      <c r="I19" s="54"/>
      <c r="J19" s="54"/>
      <c r="K19" s="54"/>
      <c r="L19" s="54"/>
      <c r="M19" s="54"/>
      <c r="N19" s="54"/>
      <c r="O19" s="54"/>
      <c r="P19" s="54"/>
      <c r="Q19" s="54"/>
      <c r="R19" s="54"/>
      <c r="S19" s="54"/>
      <c r="T19" s="54"/>
      <c r="U19" s="55"/>
    </row>
    <row r="20" spans="1:21" x14ac:dyDescent="0.3">
      <c r="A20" s="53"/>
      <c r="B20" s="54"/>
      <c r="C20" s="54"/>
      <c r="D20" s="54"/>
      <c r="E20" s="54"/>
      <c r="F20" s="54"/>
      <c r="G20" s="54"/>
      <c r="H20" s="54"/>
      <c r="I20" s="54"/>
      <c r="J20" s="54"/>
      <c r="K20" s="54"/>
      <c r="L20" s="54"/>
      <c r="M20" s="54"/>
      <c r="N20" s="54"/>
      <c r="O20" s="54"/>
      <c r="P20" s="54"/>
      <c r="Q20" s="54"/>
      <c r="R20" s="54"/>
      <c r="S20" s="54"/>
      <c r="T20" s="54"/>
      <c r="U20" s="55"/>
    </row>
    <row r="21" spans="1:21" x14ac:dyDescent="0.3">
      <c r="A21" s="53"/>
      <c r="B21" s="54"/>
      <c r="C21" s="54"/>
      <c r="D21" s="54"/>
      <c r="E21" s="54"/>
      <c r="F21" s="54"/>
      <c r="G21" s="54"/>
      <c r="H21" s="54"/>
      <c r="I21" s="54"/>
      <c r="J21" s="54"/>
      <c r="K21" s="54"/>
      <c r="L21" s="54"/>
      <c r="M21" s="54"/>
      <c r="N21" s="54"/>
      <c r="O21" s="54"/>
      <c r="P21" s="54"/>
      <c r="Q21" s="54"/>
      <c r="R21" s="54"/>
      <c r="S21" s="54"/>
      <c r="T21" s="54"/>
      <c r="U21" s="55"/>
    </row>
    <row r="22" spans="1:21" x14ac:dyDescent="0.3">
      <c r="A22" s="53"/>
      <c r="B22" s="54"/>
      <c r="C22" s="54"/>
      <c r="D22" s="54"/>
      <c r="E22" s="54"/>
      <c r="F22" s="54"/>
      <c r="G22" s="54"/>
      <c r="H22" s="54"/>
      <c r="I22" s="54"/>
      <c r="J22" s="54"/>
      <c r="K22" s="54"/>
      <c r="L22" s="54"/>
      <c r="M22" s="54"/>
      <c r="N22" s="54"/>
      <c r="O22" s="54"/>
      <c r="P22" s="54"/>
      <c r="Q22" s="54"/>
      <c r="R22" s="54"/>
      <c r="S22" s="54"/>
      <c r="T22" s="54"/>
      <c r="U22" s="55"/>
    </row>
    <row r="23" spans="1:21" x14ac:dyDescent="0.3">
      <c r="A23" s="53"/>
      <c r="B23" s="54"/>
      <c r="C23" s="54"/>
      <c r="D23" s="54"/>
      <c r="E23" s="54"/>
      <c r="F23" s="54"/>
      <c r="G23" s="54"/>
      <c r="H23" s="54"/>
      <c r="I23" s="54"/>
      <c r="J23" s="54"/>
      <c r="K23" s="54"/>
      <c r="L23" s="54"/>
      <c r="M23" s="54"/>
      <c r="N23" s="54"/>
      <c r="O23" s="54"/>
      <c r="P23" s="54"/>
      <c r="Q23" s="54"/>
      <c r="R23" s="54"/>
      <c r="S23" s="54"/>
      <c r="T23" s="54"/>
      <c r="U23" s="55"/>
    </row>
    <row r="24" spans="1:21" x14ac:dyDescent="0.3">
      <c r="A24" s="53"/>
      <c r="B24" s="54"/>
      <c r="C24" s="54"/>
      <c r="D24" s="54"/>
      <c r="E24" s="54"/>
      <c r="F24" s="54"/>
      <c r="G24" s="54"/>
      <c r="H24" s="54"/>
      <c r="I24" s="54"/>
      <c r="J24" s="54"/>
      <c r="K24" s="54"/>
      <c r="L24" s="54"/>
      <c r="M24" s="54"/>
      <c r="N24" s="54"/>
      <c r="O24" s="54"/>
      <c r="P24" s="54"/>
      <c r="Q24" s="54"/>
      <c r="R24" s="54"/>
      <c r="S24" s="54"/>
      <c r="T24" s="54"/>
      <c r="U24" s="55"/>
    </row>
    <row r="25" spans="1:21" x14ac:dyDescent="0.3">
      <c r="A25" s="53"/>
      <c r="B25" s="54"/>
      <c r="C25" s="54"/>
      <c r="D25" s="54"/>
      <c r="E25" s="54"/>
      <c r="F25" s="54"/>
      <c r="G25" s="54"/>
      <c r="H25" s="54"/>
      <c r="I25" s="54"/>
      <c r="J25" s="54"/>
      <c r="K25" s="54"/>
      <c r="L25" s="54"/>
      <c r="M25" s="54"/>
      <c r="N25" s="54"/>
      <c r="O25" s="54"/>
      <c r="P25" s="54"/>
      <c r="Q25" s="54"/>
      <c r="R25" s="54"/>
      <c r="S25" s="54"/>
      <c r="T25" s="54"/>
      <c r="U25" s="55"/>
    </row>
    <row r="26" spans="1:21" x14ac:dyDescent="0.3">
      <c r="A26" s="53"/>
      <c r="B26" s="54"/>
      <c r="C26" s="54"/>
      <c r="D26" s="54"/>
      <c r="E26" s="54"/>
      <c r="F26" s="54"/>
      <c r="G26" s="54"/>
      <c r="H26" s="54"/>
      <c r="I26" s="54"/>
      <c r="J26" s="54"/>
      <c r="K26" s="54"/>
      <c r="L26" s="54"/>
      <c r="M26" s="54"/>
      <c r="N26" s="54"/>
      <c r="O26" s="54"/>
      <c r="P26" s="54"/>
      <c r="Q26" s="54"/>
      <c r="R26" s="54"/>
      <c r="S26" s="54"/>
      <c r="T26" s="54"/>
      <c r="U26" s="55"/>
    </row>
    <row r="27" spans="1:21" x14ac:dyDescent="0.3">
      <c r="A27" s="53"/>
      <c r="B27" s="54"/>
      <c r="C27" s="54"/>
      <c r="D27" s="54"/>
      <c r="E27" s="54"/>
      <c r="F27" s="54"/>
      <c r="G27" s="54"/>
      <c r="H27" s="54"/>
      <c r="I27" s="54"/>
      <c r="J27" s="54"/>
      <c r="K27" s="54"/>
      <c r="L27" s="54"/>
      <c r="M27" s="54"/>
      <c r="N27" s="54"/>
      <c r="O27" s="54"/>
      <c r="P27" s="54"/>
      <c r="Q27" s="54"/>
      <c r="R27" s="54"/>
      <c r="S27" s="54"/>
      <c r="T27" s="54"/>
      <c r="U27" s="55"/>
    </row>
    <row r="28" spans="1:21" x14ac:dyDescent="0.3">
      <c r="A28" s="53"/>
      <c r="B28" s="54"/>
      <c r="C28" s="54"/>
      <c r="D28" s="54"/>
      <c r="E28" s="54"/>
      <c r="F28" s="54"/>
      <c r="G28" s="54"/>
      <c r="H28" s="54"/>
      <c r="I28" s="54"/>
      <c r="J28" s="54"/>
      <c r="K28" s="54"/>
      <c r="L28" s="54"/>
      <c r="M28" s="54"/>
      <c r="N28" s="54"/>
      <c r="O28" s="54"/>
      <c r="P28" s="54"/>
      <c r="Q28" s="54"/>
      <c r="R28" s="54"/>
      <c r="S28" s="54"/>
      <c r="T28" s="54"/>
      <c r="U28" s="55"/>
    </row>
    <row r="29" spans="1:21" x14ac:dyDescent="0.3">
      <c r="A29" s="53"/>
      <c r="B29" s="54"/>
      <c r="C29" s="54"/>
      <c r="D29" s="54"/>
      <c r="E29" s="54"/>
      <c r="F29" s="54"/>
      <c r="G29" s="54"/>
      <c r="H29" s="54"/>
      <c r="I29" s="54"/>
      <c r="J29" s="54"/>
      <c r="K29" s="54"/>
      <c r="L29" s="54"/>
      <c r="M29" s="54"/>
      <c r="N29" s="54"/>
      <c r="O29" s="54"/>
      <c r="P29" s="54"/>
      <c r="Q29" s="54"/>
      <c r="R29" s="54"/>
      <c r="S29" s="54"/>
      <c r="T29" s="54"/>
      <c r="U29" s="55"/>
    </row>
    <row r="30" spans="1:21" x14ac:dyDescent="0.3">
      <c r="A30" s="53"/>
      <c r="B30" s="54"/>
      <c r="C30" s="54"/>
      <c r="D30" s="54"/>
      <c r="E30" s="54"/>
      <c r="F30" s="54"/>
      <c r="G30" s="54"/>
      <c r="H30" s="54"/>
      <c r="I30" s="54"/>
      <c r="J30" s="54"/>
      <c r="K30" s="54"/>
      <c r="L30" s="54"/>
      <c r="M30" s="54"/>
      <c r="N30" s="54"/>
      <c r="O30" s="54"/>
      <c r="P30" s="54"/>
      <c r="Q30" s="54"/>
      <c r="R30" s="54"/>
      <c r="S30" s="54"/>
      <c r="T30" s="54"/>
      <c r="U30" s="55"/>
    </row>
    <row r="31" spans="1:21" x14ac:dyDescent="0.3">
      <c r="A31" s="53"/>
      <c r="B31" s="54"/>
      <c r="C31" s="54"/>
      <c r="D31" s="54"/>
      <c r="E31" s="54"/>
      <c r="F31" s="54"/>
      <c r="G31" s="54"/>
      <c r="H31" s="54"/>
      <c r="I31" s="54"/>
      <c r="J31" s="54"/>
      <c r="K31" s="54"/>
      <c r="L31" s="54"/>
      <c r="M31" s="54"/>
      <c r="N31" s="54"/>
      <c r="O31" s="54"/>
      <c r="P31" s="54"/>
      <c r="Q31" s="54"/>
      <c r="R31" s="54"/>
      <c r="S31" s="54"/>
      <c r="T31" s="54"/>
      <c r="U31" s="55"/>
    </row>
    <row r="32" spans="1:21" x14ac:dyDescent="0.3">
      <c r="A32" s="53"/>
      <c r="B32" s="54"/>
      <c r="C32" s="54"/>
      <c r="D32" s="54"/>
      <c r="E32" s="54"/>
      <c r="F32" s="54"/>
      <c r="G32" s="54"/>
      <c r="H32" s="54"/>
      <c r="I32" s="54"/>
      <c r="J32" s="54"/>
      <c r="K32" s="54"/>
      <c r="L32" s="54"/>
      <c r="M32" s="54"/>
      <c r="N32" s="54"/>
      <c r="O32" s="54"/>
      <c r="P32" s="54"/>
      <c r="Q32" s="54"/>
      <c r="R32" s="54"/>
      <c r="S32" s="54"/>
      <c r="T32" s="54"/>
      <c r="U32" s="55"/>
    </row>
    <row r="33" spans="1:21" x14ac:dyDescent="0.3">
      <c r="A33" s="53"/>
      <c r="B33" s="54"/>
      <c r="C33" s="54"/>
      <c r="D33" s="54"/>
      <c r="E33" s="54"/>
      <c r="F33" s="54"/>
      <c r="G33" s="54"/>
      <c r="H33" s="54"/>
      <c r="I33" s="54"/>
      <c r="J33" s="54"/>
      <c r="K33" s="54"/>
      <c r="L33" s="54"/>
      <c r="M33" s="54"/>
      <c r="N33" s="54"/>
      <c r="O33" s="54"/>
      <c r="P33" s="54"/>
      <c r="Q33" s="54"/>
      <c r="R33" s="54"/>
      <c r="S33" s="54"/>
      <c r="T33" s="54"/>
      <c r="U33" s="55"/>
    </row>
    <row r="34" spans="1:21" x14ac:dyDescent="0.3">
      <c r="A34" s="53"/>
      <c r="B34" s="54"/>
      <c r="C34" s="54"/>
      <c r="D34" s="54"/>
      <c r="E34" s="54"/>
      <c r="F34" s="54"/>
      <c r="G34" s="54"/>
      <c r="H34" s="54"/>
      <c r="I34" s="54"/>
      <c r="J34" s="54"/>
      <c r="K34" s="54"/>
      <c r="L34" s="54"/>
      <c r="M34" s="54"/>
      <c r="N34" s="54"/>
      <c r="O34" s="54"/>
      <c r="P34" s="54"/>
      <c r="Q34" s="54"/>
      <c r="R34" s="54"/>
      <c r="S34" s="54"/>
      <c r="T34" s="54"/>
      <c r="U34" s="55"/>
    </row>
    <row r="35" spans="1:21" x14ac:dyDescent="0.3">
      <c r="A35" s="53"/>
      <c r="B35" s="54"/>
      <c r="C35" s="54"/>
      <c r="D35" s="54"/>
      <c r="E35" s="54"/>
      <c r="F35" s="54"/>
      <c r="G35" s="54"/>
      <c r="H35" s="54"/>
      <c r="I35" s="54"/>
      <c r="J35" s="54"/>
      <c r="K35" s="54"/>
      <c r="L35" s="54"/>
      <c r="M35" s="54"/>
      <c r="N35" s="54"/>
      <c r="O35" s="54"/>
      <c r="P35" s="54"/>
      <c r="Q35" s="54"/>
      <c r="R35" s="54"/>
      <c r="S35" s="54"/>
      <c r="T35" s="54"/>
      <c r="U35" s="55"/>
    </row>
    <row r="36" spans="1:21" x14ac:dyDescent="0.3">
      <c r="A36" s="53"/>
      <c r="B36" s="54"/>
      <c r="C36" s="54"/>
      <c r="D36" s="54"/>
      <c r="E36" s="54"/>
      <c r="F36" s="54"/>
      <c r="G36" s="54"/>
      <c r="H36" s="54"/>
      <c r="I36" s="54"/>
      <c r="J36" s="54"/>
      <c r="K36" s="54"/>
      <c r="L36" s="54"/>
      <c r="M36" s="54"/>
      <c r="N36" s="54"/>
      <c r="O36" s="54"/>
      <c r="P36" s="54"/>
      <c r="Q36" s="54"/>
      <c r="R36" s="54"/>
      <c r="S36" s="54"/>
      <c r="T36" s="54"/>
      <c r="U36" s="55"/>
    </row>
    <row r="37" spans="1:21" x14ac:dyDescent="0.3">
      <c r="A37" s="53"/>
      <c r="B37" s="54"/>
      <c r="C37" s="54"/>
      <c r="D37" s="54"/>
      <c r="E37" s="54"/>
      <c r="F37" s="54"/>
      <c r="G37" s="54"/>
      <c r="H37" s="54"/>
      <c r="I37" s="54"/>
      <c r="J37" s="54"/>
      <c r="K37" s="54"/>
      <c r="L37" s="54"/>
      <c r="M37" s="54"/>
      <c r="N37" s="54"/>
      <c r="O37" s="54"/>
      <c r="P37" s="54"/>
      <c r="Q37" s="54"/>
      <c r="R37" s="54"/>
      <c r="S37" s="54"/>
      <c r="T37" s="54"/>
      <c r="U37" s="55"/>
    </row>
    <row r="38" spans="1:21" x14ac:dyDescent="0.3">
      <c r="A38" s="53"/>
      <c r="B38" s="54"/>
      <c r="C38" s="54"/>
      <c r="D38" s="54"/>
      <c r="E38" s="54"/>
      <c r="F38" s="54"/>
      <c r="G38" s="54"/>
      <c r="H38" s="54"/>
      <c r="I38" s="54"/>
      <c r="J38" s="54"/>
      <c r="K38" s="54"/>
      <c r="L38" s="54"/>
      <c r="M38" s="54"/>
      <c r="N38" s="54"/>
      <c r="O38" s="54"/>
      <c r="P38" s="54"/>
      <c r="Q38" s="54"/>
      <c r="R38" s="54"/>
      <c r="S38" s="54"/>
      <c r="T38" s="54"/>
      <c r="U38" s="55"/>
    </row>
    <row r="39" spans="1:21" x14ac:dyDescent="0.3">
      <c r="A39" s="53"/>
      <c r="B39" s="54"/>
      <c r="C39" s="54"/>
      <c r="D39" s="54"/>
      <c r="E39" s="54"/>
      <c r="F39" s="54"/>
      <c r="G39" s="54"/>
      <c r="H39" s="54"/>
      <c r="I39" s="54"/>
      <c r="J39" s="54"/>
      <c r="K39" s="54"/>
      <c r="L39" s="54"/>
      <c r="M39" s="54"/>
      <c r="N39" s="54"/>
      <c r="O39" s="54"/>
      <c r="P39" s="54"/>
      <c r="Q39" s="54"/>
      <c r="R39" s="54"/>
      <c r="S39" s="54"/>
      <c r="T39" s="54"/>
      <c r="U39" s="55"/>
    </row>
    <row r="40" spans="1:21" x14ac:dyDescent="0.3">
      <c r="A40" s="53"/>
      <c r="B40" s="54"/>
      <c r="C40" s="54"/>
      <c r="D40" s="54"/>
      <c r="E40" s="54"/>
      <c r="F40" s="54"/>
      <c r="G40" s="54"/>
      <c r="H40" s="54"/>
      <c r="I40" s="54"/>
      <c r="J40" s="54"/>
      <c r="K40" s="54"/>
      <c r="L40" s="54"/>
      <c r="M40" s="54"/>
      <c r="N40" s="54"/>
      <c r="O40" s="54"/>
      <c r="P40" s="54"/>
      <c r="Q40" s="54"/>
      <c r="R40" s="54"/>
      <c r="S40" s="54"/>
      <c r="T40" s="54"/>
      <c r="U40" s="55"/>
    </row>
    <row r="41" spans="1:21" x14ac:dyDescent="0.3">
      <c r="A41" s="53"/>
      <c r="B41" s="54"/>
      <c r="C41" s="54"/>
      <c r="D41" s="54"/>
      <c r="E41" s="54"/>
      <c r="F41" s="54"/>
      <c r="G41" s="54"/>
      <c r="H41" s="54"/>
      <c r="I41" s="54"/>
      <c r="J41" s="54"/>
      <c r="K41" s="54"/>
      <c r="L41" s="54"/>
      <c r="M41" s="54"/>
      <c r="N41" s="54"/>
      <c r="O41" s="54"/>
      <c r="P41" s="54"/>
      <c r="Q41" s="54"/>
      <c r="R41" s="54"/>
      <c r="S41" s="54"/>
      <c r="T41" s="54"/>
      <c r="U41" s="55"/>
    </row>
    <row r="42" spans="1:21" ht="15" thickBot="1" x14ac:dyDescent="0.35">
      <c r="A42" s="56"/>
      <c r="B42" s="57"/>
      <c r="C42" s="57"/>
      <c r="D42" s="57"/>
      <c r="E42" s="57"/>
      <c r="F42" s="57"/>
      <c r="G42" s="57"/>
      <c r="H42" s="57"/>
      <c r="I42" s="57"/>
      <c r="J42" s="57"/>
      <c r="K42" s="57"/>
      <c r="L42" s="57"/>
      <c r="M42" s="57"/>
      <c r="N42" s="57"/>
      <c r="O42" s="57"/>
      <c r="P42" s="57"/>
      <c r="Q42" s="57"/>
      <c r="R42" s="57"/>
      <c r="S42" s="57"/>
      <c r="T42" s="57"/>
      <c r="U42" s="5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 DataSet</vt:lpstr>
      <vt:lpstr>KPI Analysis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abhijitsalistekar2002@outlook.com</dc:creator>
  <cp:lastModifiedBy>abhijitsalistekar2002@outlook.com</cp:lastModifiedBy>
  <cp:lastPrinted>2025-07-26T12:04:36Z</cp:lastPrinted>
  <dcterms:created xsi:type="dcterms:W3CDTF">2025-07-21T09:10:51Z</dcterms:created>
  <dcterms:modified xsi:type="dcterms:W3CDTF">2025-07-26T12:33:33Z</dcterms:modified>
</cp:coreProperties>
</file>