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<sst xmlns="http://schemas.openxmlformats.org/spreadsheetml/2006/main" count="16" uniqueCount="8">
  <si>
    <t>Viscosity standard 204</t>
  </si>
  <si>
    <t>Viscosity standard 505</t>
  </si>
  <si>
    <t>Test volume (ul)</t>
  </si>
  <si>
    <t>Trials(ul)</t>
  </si>
  <si>
    <t>Mean</t>
  </si>
  <si>
    <t>Standard Dev</t>
  </si>
  <si>
    <t>%CV</t>
  </si>
  <si>
    <t>%D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</si>
</sst>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</cols>
  <sheetData>
    <row r="1">
      <c r="A1" s="1" t="s">
        <v>0</v>
      </c>
      <c r="M1" s="1" t="s">
        <v>1</v>
      </c>
    </row>
    <row r="2">
      <c r="A2" s="1" t="s">
        <v>2</v>
      </c>
      <c r="B2" s="1" t="s">
        <v>3</v>
      </c>
      <c r="M2" s="1" t="s">
        <v>2</v>
      </c>
      <c r="N2" s="1" t="s">
        <v>3</v>
      </c>
    </row>
    <row r="3"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N3" s="1">
        <v>1.0</v>
      </c>
      <c r="O3" s="1">
        <v>2.0</v>
      </c>
      <c r="P3" s="1">
        <v>3.0</v>
      </c>
      <c r="Q3" s="1">
        <v>4.0</v>
      </c>
      <c r="R3" s="1">
        <v>5.0</v>
      </c>
      <c r="S3" s="1">
        <v>6.0</v>
      </c>
      <c r="T3" s="1">
        <v>7.0</v>
      </c>
      <c r="U3" s="1">
        <v>8.0</v>
      </c>
      <c r="V3" s="1">
        <v>9.0</v>
      </c>
      <c r="W3" s="1">
        <v>10.0</v>
      </c>
    </row>
    <row r="4">
      <c r="A4" s="1">
        <v>300.0</v>
      </c>
      <c r="B4" s="1">
        <v>294.155272</v>
      </c>
      <c r="C4" s="1">
        <v>294.914274</v>
      </c>
      <c r="D4" s="1">
        <v>291.338533</v>
      </c>
      <c r="E4" s="1">
        <v>290.427731</v>
      </c>
      <c r="F4" s="1">
        <v>293.969739</v>
      </c>
      <c r="G4" s="1">
        <v>294.52634</v>
      </c>
      <c r="H4" s="1">
        <v>289.786797</v>
      </c>
      <c r="I4" s="1">
        <v>286.531523</v>
      </c>
      <c r="J4" s="1">
        <v>285.06412</v>
      </c>
      <c r="K4" s="1">
        <v>288.707328</v>
      </c>
      <c r="M4" s="1">
        <v>300.0</v>
      </c>
      <c r="N4" s="1">
        <v>282.948345</v>
      </c>
      <c r="O4" s="1">
        <v>285.19703</v>
      </c>
      <c r="P4" s="1">
        <v>284.760718</v>
      </c>
      <c r="Q4" s="1">
        <v>294.242114</v>
      </c>
      <c r="R4" s="1">
        <v>288.855338</v>
      </c>
      <c r="S4" s="1">
        <v>280.817128</v>
      </c>
      <c r="T4" s="1">
        <v>284.089469</v>
      </c>
      <c r="U4" s="1">
        <v>287.009403</v>
      </c>
      <c r="V4" s="1">
        <v>280.16266</v>
      </c>
      <c r="W4" s="1">
        <v>281.270222</v>
      </c>
    </row>
    <row r="5">
      <c r="A5" s="1">
        <v>500.0</v>
      </c>
      <c r="B5" s="1">
        <v>483.618929</v>
      </c>
      <c r="C5" s="1">
        <v>493.334149</v>
      </c>
      <c r="D5" s="1">
        <v>486.99227</v>
      </c>
      <c r="E5" s="1">
        <v>488.358472</v>
      </c>
      <c r="F5" s="1">
        <v>472.857974</v>
      </c>
      <c r="G5" s="1">
        <v>487.953672</v>
      </c>
      <c r="H5" s="1">
        <v>493.367883</v>
      </c>
      <c r="I5" s="2">
        <v>456.480407</v>
      </c>
      <c r="J5" s="1">
        <v>483.888796</v>
      </c>
      <c r="K5" s="1">
        <v>480.127522</v>
      </c>
      <c r="M5" s="1">
        <v>500.0</v>
      </c>
      <c r="N5" s="1">
        <v>488.333838</v>
      </c>
      <c r="O5" s="1">
        <v>494.005894</v>
      </c>
      <c r="P5" s="1">
        <v>494.509331</v>
      </c>
      <c r="Q5" s="1">
        <v>484.457373</v>
      </c>
      <c r="R5" s="1">
        <v>475.194133</v>
      </c>
      <c r="S5" s="1">
        <v>489.139337</v>
      </c>
      <c r="T5" s="1">
        <v>480.094253</v>
      </c>
      <c r="U5" s="1">
        <v>474.87529</v>
      </c>
      <c r="V5" s="1">
        <v>488.115682</v>
      </c>
      <c r="W5" s="1">
        <v>495.063111</v>
      </c>
    </row>
    <row r="6">
      <c r="A6" s="1">
        <v>1000.0</v>
      </c>
      <c r="B6" s="2">
        <v>969.514863</v>
      </c>
      <c r="C6" s="1">
        <v>990.733174</v>
      </c>
      <c r="D6" s="1">
        <v>992.993312</v>
      </c>
      <c r="E6" s="1">
        <v>992.28491</v>
      </c>
      <c r="F6" s="1">
        <v>990.969307</v>
      </c>
      <c r="G6" s="1">
        <v>986.752632</v>
      </c>
      <c r="H6" s="1">
        <v>989.147704</v>
      </c>
      <c r="I6" s="1">
        <v>980.444486</v>
      </c>
      <c r="J6" s="1">
        <v>997.024453</v>
      </c>
      <c r="K6" s="1">
        <v>989.198304</v>
      </c>
      <c r="M6" s="1">
        <v>1000.0</v>
      </c>
      <c r="N6" s="1">
        <v>979.403016</v>
      </c>
      <c r="O6" s="1">
        <v>997.459621</v>
      </c>
      <c r="P6" s="1">
        <v>987.995007</v>
      </c>
      <c r="Q6" s="1">
        <v>972.556274</v>
      </c>
      <c r="R6" s="1">
        <v>974.704271</v>
      </c>
      <c r="S6" s="1">
        <v>992.022502</v>
      </c>
      <c r="T6" s="1">
        <v>966.330437</v>
      </c>
      <c r="U6" s="1">
        <v>977.053644</v>
      </c>
      <c r="V6" s="1">
        <v>977.758455</v>
      </c>
      <c r="W6" s="1">
        <v>977.0033</v>
      </c>
    </row>
    <row r="8">
      <c r="A8" s="1" t="s">
        <v>2</v>
      </c>
      <c r="B8" s="1" t="s">
        <v>4</v>
      </c>
      <c r="C8" s="1" t="s">
        <v>5</v>
      </c>
      <c r="D8" s="1" t="s">
        <v>6</v>
      </c>
      <c r="E8" s="1" t="s">
        <v>7</v>
      </c>
      <c r="M8" s="1" t="s">
        <v>2</v>
      </c>
      <c r="N8" s="1" t="s">
        <v>4</v>
      </c>
      <c r="O8" s="1" t="s">
        <v>5</v>
      </c>
      <c r="P8" s="1" t="s">
        <v>6</v>
      </c>
      <c r="Q8" s="1" t="s">
        <v>7</v>
      </c>
    </row>
    <row r="9">
      <c r="A9" s="1">
        <v>300.0</v>
      </c>
      <c r="B9" s="3">
        <f>AVERAGE(B4:K4)</f>
        <v>290.9421657</v>
      </c>
      <c r="C9" s="3">
        <f>STDEV(B4:K4)</f>
        <v>3.478034545</v>
      </c>
      <c r="D9" s="3">
        <f t="shared" ref="D9:D11" si="1">DIVIDE(C9,DIVIDE(B9,100))</f>
        <v>1.19543846</v>
      </c>
      <c r="E9" s="3">
        <f t="shared" ref="E9:E11" si="2">MULTIPLY(DIVIDE(MINUS(A9,B9),A9),100)</f>
        <v>3.0192781</v>
      </c>
      <c r="M9" s="1">
        <v>300.0</v>
      </c>
      <c r="N9" s="3">
        <f t="shared" ref="N9:N11" si="3">AVERAGE(N4:W4)</f>
        <v>284.9352427</v>
      </c>
      <c r="O9" s="3">
        <f t="shared" ref="O9:O11" si="4">STDEV(N4:W4)</f>
        <v>4.271585961</v>
      </c>
      <c r="P9" s="4">
        <f t="shared" ref="P9:P11" si="5">DIVIDE(O9,DIVIDE(N9,100))</f>
        <v>1.499142725</v>
      </c>
      <c r="Q9" s="3">
        <f t="shared" ref="Q9:Q11" si="6">MULTIPLY(DIVIDE(MINUS(M9,N9),M9),100)</f>
        <v>5.021585767</v>
      </c>
    </row>
    <row r="10">
      <c r="A10" s="1">
        <v>500.0</v>
      </c>
      <c r="B10" s="3">
        <f>AVERAGE(B5:H5,J5:K5)</f>
        <v>485.6110741</v>
      </c>
      <c r="C10" s="3">
        <f>STDEV(B5:H5,J5:K5)</f>
        <v>6.465325033</v>
      </c>
      <c r="D10" s="3">
        <f t="shared" si="1"/>
        <v>1.331379241</v>
      </c>
      <c r="E10" s="3">
        <f t="shared" si="2"/>
        <v>2.877785178</v>
      </c>
      <c r="M10" s="1">
        <v>500.0</v>
      </c>
      <c r="N10" s="3">
        <f t="shared" si="3"/>
        <v>486.3788242</v>
      </c>
      <c r="O10" s="3">
        <f t="shared" si="4"/>
        <v>7.562846193</v>
      </c>
      <c r="P10" s="4">
        <f t="shared" si="5"/>
        <v>1.554929166</v>
      </c>
      <c r="Q10" s="3">
        <f t="shared" si="6"/>
        <v>2.72423516</v>
      </c>
    </row>
    <row r="11">
      <c r="A11" s="1">
        <v>1000.0</v>
      </c>
      <c r="B11" s="3">
        <f>AVERAGE(C6:K6)</f>
        <v>989.9498091</v>
      </c>
      <c r="C11" s="3">
        <f>STDEV(C6:K6)</f>
        <v>4.585309015</v>
      </c>
      <c r="D11" s="3">
        <f t="shared" si="1"/>
        <v>0.4631860093</v>
      </c>
      <c r="E11" s="3">
        <f t="shared" si="2"/>
        <v>1.005019089</v>
      </c>
      <c r="M11" s="1">
        <v>1000.0</v>
      </c>
      <c r="N11" s="3">
        <f t="shared" si="3"/>
        <v>980.2286527</v>
      </c>
      <c r="O11" s="3">
        <f t="shared" si="4"/>
        <v>9.464137747</v>
      </c>
      <c r="P11" s="4">
        <f t="shared" si="5"/>
        <v>0.9655030712</v>
      </c>
      <c r="Q11" s="3">
        <f t="shared" si="6"/>
        <v>1.97713473</v>
      </c>
    </row>
  </sheetData>
  <mergeCells count="6">
    <mergeCell ref="A1:K1"/>
    <mergeCell ref="B2:K2"/>
    <mergeCell ref="A2:A3"/>
    <mergeCell ref="M1:W1"/>
    <mergeCell ref="N2:W2"/>
    <mergeCell ref="M2:M3"/>
  </mergeCells>
  <drawing r:id="rId1"/>
</worksheet>
</file>