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:\Meu Drive\AROMATICITY-DESCRIPTOR\"/>
    </mc:Choice>
  </mc:AlternateContent>
  <xr:revisionPtr revIDLastSave="0" documentId="13_ncr:1_{EB570877-DE95-4E97-BE69-C73E28F238B7}" xr6:coauthVersionLast="47" xr6:coauthVersionMax="47" xr10:uidLastSave="{00000000-0000-0000-0000-000000000000}"/>
  <bookViews>
    <workbookView xWindow="-25320" yWindow="270" windowWidth="25440" windowHeight="15270" tabRatio="701" activeTab="5" xr2:uid="{87643CBA-198A-4314-83BB-08B05ED451BE}"/>
  </bookViews>
  <sheets>
    <sheet name="Bz" sheetId="1" r:id="rId1"/>
    <sheet name="results" sheetId="2" r:id="rId2"/>
    <sheet name="|Q2|ring atoms " sheetId="3" r:id="rId3"/>
    <sheet name="Q2zz,ring atoms" sheetId="4" r:id="rId4"/>
    <sheet name="|Q2|origin" sheetId="5" r:id="rId5"/>
    <sheet name="Q2zz,origin" sheetId="6" r:id="rId6"/>
    <sheet name="|Q2|(1) " sheetId="8" r:id="rId7"/>
    <sheet name="Q2(1) ZZ" sheetId="9" r:id="rId8"/>
    <sheet name="hardnes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3" i="6"/>
  <c r="E3" i="9"/>
  <c r="I8" i="5"/>
  <c r="I7" i="5"/>
  <c r="G3" i="4"/>
  <c r="F13" i="10"/>
  <c r="F14" i="10"/>
  <c r="F15" i="10"/>
  <c r="E13" i="10"/>
  <c r="E14" i="10"/>
  <c r="E15" i="10"/>
  <c r="F3" i="10"/>
  <c r="F4" i="10"/>
  <c r="E3" i="10"/>
  <c r="G3" i="10" s="1"/>
  <c r="E4" i="10"/>
  <c r="G4" i="10" s="1"/>
  <c r="E5" i="10"/>
  <c r="F12" i="10"/>
  <c r="E12" i="10"/>
  <c r="F5" i="10"/>
  <c r="F6" i="10"/>
  <c r="F7" i="10"/>
  <c r="F8" i="10"/>
  <c r="F9" i="10"/>
  <c r="F10" i="10"/>
  <c r="E6" i="10"/>
  <c r="E7" i="10"/>
  <c r="E8" i="10"/>
  <c r="E9" i="10"/>
  <c r="E10" i="10"/>
  <c r="F11" i="10"/>
  <c r="E11" i="10"/>
  <c r="I4" i="5"/>
  <c r="I5" i="5"/>
  <c r="I6" i="5"/>
  <c r="I9" i="5"/>
  <c r="I10" i="5"/>
  <c r="I11" i="5"/>
  <c r="I12" i="5"/>
  <c r="I13" i="5"/>
  <c r="I14" i="5"/>
  <c r="I3" i="5"/>
  <c r="E14" i="9"/>
  <c r="E13" i="9"/>
  <c r="E12" i="9"/>
  <c r="E11" i="9"/>
  <c r="E10" i="9"/>
  <c r="E9" i="9"/>
  <c r="E8" i="9"/>
  <c r="E7" i="9"/>
  <c r="E6" i="9"/>
  <c r="E5" i="9"/>
  <c r="E4" i="9"/>
  <c r="E14" i="8"/>
  <c r="E13" i="8"/>
  <c r="E12" i="8"/>
  <c r="E11" i="8"/>
  <c r="E10" i="8"/>
  <c r="E9" i="8"/>
  <c r="E8" i="8"/>
  <c r="E7" i="8"/>
  <c r="E6" i="8"/>
  <c r="E5" i="8"/>
  <c r="E4" i="8"/>
  <c r="E3" i="8"/>
  <c r="G12" i="4"/>
  <c r="G10" i="4"/>
  <c r="G8" i="4"/>
  <c r="G7" i="4"/>
  <c r="G6" i="4"/>
  <c r="G5" i="4"/>
  <c r="G4" i="4"/>
  <c r="G14" i="4"/>
  <c r="G13" i="4"/>
  <c r="G11" i="4"/>
  <c r="G9" i="4"/>
  <c r="E4" i="3"/>
  <c r="E5" i="3"/>
  <c r="E6" i="3"/>
  <c r="E7" i="3"/>
  <c r="E8" i="3"/>
  <c r="E9" i="3"/>
  <c r="E10" i="3"/>
  <c r="E11" i="3"/>
  <c r="E12" i="3"/>
  <c r="E13" i="3"/>
  <c r="E14" i="3"/>
  <c r="E3" i="3"/>
  <c r="Z9" i="2"/>
  <c r="B25" i="2" s="1"/>
  <c r="AA9" i="2"/>
  <c r="C25" i="2" s="1"/>
  <c r="X9" i="2"/>
  <c r="B24" i="2" s="1"/>
  <c r="Y9" i="2"/>
  <c r="C24" i="2" s="1"/>
  <c r="G12" i="10" l="1"/>
  <c r="I6" i="10"/>
  <c r="G8" i="10"/>
  <c r="G7" i="10"/>
  <c r="I11" i="10"/>
  <c r="I14" i="10"/>
  <c r="I10" i="10"/>
  <c r="G13" i="10"/>
  <c r="I9" i="10"/>
  <c r="G5" i="10"/>
  <c r="I15" i="10"/>
  <c r="I7" i="10"/>
  <c r="K7" i="10" s="1"/>
  <c r="M7" i="10" s="1"/>
  <c r="G15" i="10"/>
  <c r="I13" i="10"/>
  <c r="I5" i="10"/>
  <c r="G10" i="10"/>
  <c r="G6" i="10"/>
  <c r="K6" i="10" s="1"/>
  <c r="M6" i="10" s="1"/>
  <c r="I3" i="10"/>
  <c r="K3" i="10" s="1"/>
  <c r="M3" i="10" s="1"/>
  <c r="I12" i="10"/>
  <c r="I8" i="10"/>
  <c r="I4" i="10"/>
  <c r="K4" i="10" s="1"/>
  <c r="M4" i="10" s="1"/>
  <c r="G11" i="10"/>
  <c r="G14" i="10"/>
  <c r="G9" i="10"/>
  <c r="T9" i="2"/>
  <c r="B22" i="2" s="1"/>
  <c r="U9" i="2"/>
  <c r="C22" i="2" s="1"/>
  <c r="V9" i="2"/>
  <c r="B23" i="2" s="1"/>
  <c r="W9" i="2"/>
  <c r="C23" i="2" s="1"/>
  <c r="N9" i="2"/>
  <c r="B19" i="2" s="1"/>
  <c r="O9" i="2"/>
  <c r="C19" i="2" s="1"/>
  <c r="P9" i="2"/>
  <c r="B20" i="2" s="1"/>
  <c r="Q9" i="2"/>
  <c r="C20" i="2" s="1"/>
  <c r="R9" i="2"/>
  <c r="B21" i="2" s="1"/>
  <c r="S9" i="2"/>
  <c r="C21" i="2" s="1"/>
  <c r="L9" i="2"/>
  <c r="B18" i="2" s="1"/>
  <c r="M9" i="2"/>
  <c r="C18" i="2" s="1"/>
  <c r="J9" i="2"/>
  <c r="B17" i="2" s="1"/>
  <c r="K9" i="2"/>
  <c r="C17" i="2" s="1"/>
  <c r="I9" i="2"/>
  <c r="C16" i="2" s="1"/>
  <c r="H9" i="2"/>
  <c r="B16" i="2" s="1"/>
  <c r="G9" i="2"/>
  <c r="C15" i="2" s="1"/>
  <c r="F9" i="2"/>
  <c r="B15" i="2" s="1"/>
  <c r="B9" i="2"/>
  <c r="B13" i="2" s="1"/>
  <c r="C9" i="2"/>
  <c r="C13" i="2" s="1"/>
  <c r="D9" i="2"/>
  <c r="B14" i="2" s="1"/>
  <c r="E7" i="2"/>
  <c r="E9" i="2" s="1"/>
  <c r="C14" i="2" s="1"/>
  <c r="C9" i="1"/>
  <c r="C12" i="1" s="1"/>
  <c r="B9" i="1"/>
  <c r="B12" i="1" s="1"/>
  <c r="K8" i="10" l="1"/>
  <c r="M8" i="10" s="1"/>
  <c r="K12" i="10"/>
  <c r="M12" i="10" s="1"/>
  <c r="K10" i="10"/>
  <c r="M10" i="10" s="1"/>
  <c r="K14" i="10"/>
  <c r="M14" i="10" s="1"/>
  <c r="K11" i="10"/>
  <c r="M11" i="10" s="1"/>
  <c r="K9" i="10"/>
  <c r="M9" i="10" s="1"/>
  <c r="K5" i="10"/>
  <c r="M5" i="10" s="1"/>
  <c r="K15" i="10"/>
  <c r="M15" i="10" s="1"/>
  <c r="K13" i="10"/>
  <c r="M13" i="10" s="1"/>
</calcChain>
</file>

<file path=xl/sharedStrings.xml><?xml version="1.0" encoding="utf-8"?>
<sst xmlns="http://schemas.openxmlformats.org/spreadsheetml/2006/main" count="289" uniqueCount="63">
  <si>
    <t>C1</t>
  </si>
  <si>
    <t>C2</t>
  </si>
  <si>
    <t>C3</t>
  </si>
  <si>
    <t>C4</t>
  </si>
  <si>
    <t>C5</t>
  </si>
  <si>
    <t>C6</t>
  </si>
  <si>
    <t>|Q2|(2)</t>
  </si>
  <si>
    <t xml:space="preserve">|Q2|(1) </t>
  </si>
  <si>
    <t>|Q2|(a0)</t>
  </si>
  <si>
    <t>|Q2|(0)</t>
  </si>
  <si>
    <t xml:space="preserve">|Q2|(-a0) </t>
  </si>
  <si>
    <t xml:space="preserve">|Q2|(-1) </t>
  </si>
  <si>
    <t xml:space="preserve">|Q2|(-2) </t>
  </si>
  <si>
    <r>
      <t>Q2</t>
    </r>
    <r>
      <rPr>
        <b/>
        <vertAlign val="subscript"/>
        <sz val="12"/>
        <color theme="1"/>
        <rFont val="Aptos Narrow"/>
        <family val="2"/>
        <scheme val="minor"/>
      </rPr>
      <t>zz,origin</t>
    </r>
  </si>
  <si>
    <r>
      <t>Q2</t>
    </r>
    <r>
      <rPr>
        <b/>
        <vertAlign val="subscript"/>
        <sz val="12"/>
        <color theme="1"/>
        <rFont val="Aptos Narrow"/>
        <family val="2"/>
        <scheme val="minor"/>
      </rPr>
      <t>zz</t>
    </r>
  </si>
  <si>
    <t>|Q2|</t>
  </si>
  <si>
    <r>
      <t>|Q2|</t>
    </r>
    <r>
      <rPr>
        <b/>
        <vertAlign val="subscript"/>
        <sz val="12"/>
        <color theme="1"/>
        <rFont val="Aptos Narrow"/>
        <family val="2"/>
        <scheme val="minor"/>
      </rPr>
      <t>ring atoms</t>
    </r>
  </si>
  <si>
    <r>
      <t>Q2</t>
    </r>
    <r>
      <rPr>
        <b/>
        <vertAlign val="subscript"/>
        <sz val="12"/>
        <color theme="1"/>
        <rFont val="Aptos Narrow"/>
        <family val="2"/>
        <scheme val="minor"/>
      </rPr>
      <t>zz,ring atoms</t>
    </r>
  </si>
  <si>
    <r>
      <t>|Q2|</t>
    </r>
    <r>
      <rPr>
        <b/>
        <vertAlign val="subscript"/>
        <sz val="12"/>
        <color theme="1"/>
        <rFont val="Aptos Narrow"/>
        <family val="2"/>
        <scheme val="minor"/>
      </rPr>
      <t>origin</t>
    </r>
  </si>
  <si>
    <t>Benzene</t>
  </si>
  <si>
    <t>MFB</t>
  </si>
  <si>
    <t>1,2-DFB</t>
  </si>
  <si>
    <t>1,2,3-TFB</t>
  </si>
  <si>
    <t>1,2,4-TFB</t>
  </si>
  <si>
    <t>1,3,5-TFB</t>
  </si>
  <si>
    <t>1,2,3,4-TtFB</t>
  </si>
  <si>
    <t>1,2,4,5-TtFB</t>
  </si>
  <si>
    <t>1,2,3,5-TtFB</t>
  </si>
  <si>
    <t>PFB</t>
  </si>
  <si>
    <t>HFB</t>
  </si>
  <si>
    <t>1,3-DFB</t>
  </si>
  <si>
    <t>1,4-DFB</t>
  </si>
  <si>
    <t>%</t>
  </si>
  <si>
    <r>
      <t xml:space="preserve">Q2(1) </t>
    </r>
    <r>
      <rPr>
        <b/>
        <vertAlign val="subscript"/>
        <sz val="12"/>
        <color theme="1"/>
        <rFont val="Aptos Narrow"/>
        <family val="2"/>
        <scheme val="minor"/>
      </rPr>
      <t>ZZ</t>
    </r>
  </si>
  <si>
    <t>RCS</t>
  </si>
  <si>
    <t>MCI</t>
  </si>
  <si>
    <t>PDI</t>
  </si>
  <si>
    <t>FLU</t>
  </si>
  <si>
    <t>PLR</t>
  </si>
  <si>
    <t>Shannon</t>
  </si>
  <si>
    <t xml:space="preserve"> GBP</t>
  </si>
  <si>
    <t>Baez-Grez, R., Pino-Rios, R., ACS Omega 2022, 7, 21939−21945</t>
  </si>
  <si>
    <r>
      <t>NICS</t>
    </r>
    <r>
      <rPr>
        <b/>
        <vertAlign val="subscript"/>
        <sz val="11"/>
        <color theme="1"/>
        <rFont val="Aptos Narrow"/>
        <family val="2"/>
        <scheme val="minor"/>
      </rPr>
      <t>zz</t>
    </r>
    <r>
      <rPr>
        <b/>
        <sz val="11"/>
        <color theme="1"/>
        <rFont val="Aptos Narrow"/>
        <family val="2"/>
        <scheme val="minor"/>
      </rPr>
      <t>(1)</t>
    </r>
  </si>
  <si>
    <r>
      <t>ELF</t>
    </r>
    <r>
      <rPr>
        <b/>
        <sz val="11"/>
        <color theme="1"/>
        <rFont val="Aptos Narrow"/>
        <family val="2"/>
      </rPr>
      <t>π</t>
    </r>
  </si>
  <si>
    <r>
      <t>LOL</t>
    </r>
    <r>
      <rPr>
        <b/>
        <sz val="11"/>
        <color theme="1"/>
        <rFont val="Aptos Narrow"/>
        <family val="2"/>
      </rPr>
      <t>π</t>
    </r>
  </si>
  <si>
    <r>
      <t>PDI</t>
    </r>
    <r>
      <rPr>
        <b/>
        <sz val="11"/>
        <color theme="1"/>
        <rFont val="Aptos Narrow"/>
        <family val="2"/>
      </rPr>
      <t>π</t>
    </r>
  </si>
  <si>
    <t>Q2(1)zz</t>
  </si>
  <si>
    <r>
      <t>|Q2|</t>
    </r>
    <r>
      <rPr>
        <b/>
        <vertAlign val="subscript"/>
        <sz val="12"/>
        <color theme="1"/>
        <rFont val="Aptos Narrow"/>
        <family val="2"/>
        <scheme val="minor"/>
      </rPr>
      <t>(1)</t>
    </r>
  </si>
  <si>
    <t>IP(a)</t>
  </si>
  <si>
    <t>AE(a)</t>
  </si>
  <si>
    <t>η</t>
  </si>
  <si>
    <r>
      <t>E</t>
    </r>
    <r>
      <rPr>
        <b/>
        <vertAlign val="superscript"/>
        <sz val="11"/>
        <color theme="1"/>
        <rFont val="Aptos Narrow"/>
        <family val="2"/>
        <scheme val="minor"/>
      </rPr>
      <t>0</t>
    </r>
  </si>
  <si>
    <r>
      <t>E</t>
    </r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/>
    </r>
  </si>
  <si>
    <r>
      <t>E</t>
    </r>
    <r>
      <rPr>
        <b/>
        <vertAlign val="superscript"/>
        <sz val="11"/>
        <color theme="1"/>
        <rFont val="Aptos Narrow"/>
        <family val="2"/>
        <scheme val="minor"/>
      </rPr>
      <t>-1</t>
    </r>
  </si>
  <si>
    <t>benzene</t>
  </si>
  <si>
    <t>χ</t>
  </si>
  <si>
    <t>hardness</t>
  </si>
  <si>
    <t>electronegativity</t>
  </si>
  <si>
    <t>electrophilicity</t>
  </si>
  <si>
    <t>ω</t>
  </si>
  <si>
    <r>
      <t>|Q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>|</t>
    </r>
    <r>
      <rPr>
        <b/>
        <vertAlign val="subscript"/>
        <sz val="12"/>
        <color theme="1"/>
        <rFont val="Aptos Narrow"/>
        <family val="2"/>
        <scheme val="minor"/>
      </rPr>
      <t>ring atoms</t>
    </r>
  </si>
  <si>
    <r>
      <t>Q</t>
    </r>
    <r>
      <rPr>
        <b/>
        <vertAlign val="subscript"/>
        <sz val="12"/>
        <color theme="1"/>
        <rFont val="Aptos Narrow"/>
        <family val="2"/>
        <scheme val="minor"/>
      </rPr>
      <t>2zz,ring atoms</t>
    </r>
  </si>
  <si>
    <r>
      <t>|Q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>|</t>
    </r>
    <r>
      <rPr>
        <b/>
        <vertAlign val="subscript"/>
        <sz val="12"/>
        <color theme="1"/>
        <rFont val="Aptos Narrow"/>
        <family val="2"/>
        <scheme val="minor"/>
      </rPr>
      <t>origin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</si>
</sst>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/>
    <xf numFmtId="0" fontId="6" fillId="0" borderId="1" xfId="0" applyFont="1" applyBorder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|Q</a:t>
            </a:r>
            <a:r>
              <a:rPr lang="en-US" sz="1800" b="1" baseline="-25000"/>
              <a:t>2</a:t>
            </a:r>
            <a:r>
              <a:rPr lang="en-US" sz="1800" b="1"/>
              <a:t>|</a:t>
            </a:r>
            <a:r>
              <a:rPr lang="en-US" sz="1800" b="1" baseline="-25000"/>
              <a:t>ring atoms</a:t>
            </a:r>
            <a:r>
              <a:rPr lang="en-US" sz="18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'|Q2|ring atoms 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'|Q2|ring atoms '!$B$3:$B$14</c:f>
              <c:numCache>
                <c:formatCode>General</c:formatCode>
                <c:ptCount val="12"/>
                <c:pt idx="0">
                  <c:v>4.4658959999999999</c:v>
                </c:pt>
                <c:pt idx="1">
                  <c:v>4.3768779999999996</c:v>
                </c:pt>
                <c:pt idx="2">
                  <c:v>4.4141010000000005</c:v>
                </c:pt>
                <c:pt idx="3">
                  <c:v>4.370622</c:v>
                </c:pt>
                <c:pt idx="4">
                  <c:v>4.3101190000000003</c:v>
                </c:pt>
                <c:pt idx="5">
                  <c:v>4.3086700000000002</c:v>
                </c:pt>
                <c:pt idx="6">
                  <c:v>4.3874700000000004</c:v>
                </c:pt>
                <c:pt idx="7">
                  <c:v>4.2265319999999997</c:v>
                </c:pt>
                <c:pt idx="8">
                  <c:v>4.2292699999999996</c:v>
                </c:pt>
                <c:pt idx="9">
                  <c:v>4.267658</c:v>
                </c:pt>
                <c:pt idx="10">
                  <c:v>4.1679569999999995</c:v>
                </c:pt>
                <c:pt idx="11">
                  <c:v>4.1522439999999996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F-4D1F-8272-9346D924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4369448"/>
        <c:axId val="6743698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'|Q2|ring atoms 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'|Q2|ring atoms '!$C$3:$C$14</c:f>
              <c:numCache>
                <c:formatCode>General</c:formatCode>
                <c:ptCount val="12"/>
                <c:pt idx="0">
                  <c:v>4.5475399999999997</c:v>
                </c:pt>
                <c:pt idx="1">
                  <c:v>4.5475399999999997</c:v>
                </c:pt>
                <c:pt idx="2">
                  <c:v>4.5475399999999997</c:v>
                </c:pt>
                <c:pt idx="3">
                  <c:v>4.5475399999999997</c:v>
                </c:pt>
                <c:pt idx="4">
                  <c:v>4.5475399999999997</c:v>
                </c:pt>
                <c:pt idx="5">
                  <c:v>4.5475399999999997</c:v>
                </c:pt>
                <c:pt idx="6">
                  <c:v>4.5475399999999997</c:v>
                </c:pt>
                <c:pt idx="7">
                  <c:v>4.5475399999999997</c:v>
                </c:pt>
                <c:pt idx="8">
                  <c:v>4.5475399999999997</c:v>
                </c:pt>
                <c:pt idx="9">
                  <c:v>4.5475399999999997</c:v>
                </c:pt>
                <c:pt idx="10">
                  <c:v>4.5475399999999997</c:v>
                </c:pt>
                <c:pt idx="11">
                  <c:v>4.5475399999999997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F-4D1F-8272-9346D924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69448"/>
        <c:axId val="674369808"/>
      </c:lineChart>
      <c:catAx>
        <c:axId val="67436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808"/>
        <c:crosses val="autoZero"/>
        <c:auto val="1"/>
        <c:lblAlgn val="ctr"/>
        <c:lblOffset val="100"/>
        <c:noMultiLvlLbl val="0"/>
      </c:catAx>
      <c:valAx>
        <c:axId val="67436980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800"/>
              <a:t>Electrophilicity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hardness!$A$4:$A$15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hardness!$K$4:$K$15</c:f>
              <c:numCache>
                <c:formatCode>0.00</c:formatCode>
                <c:ptCount val="12"/>
                <c:pt idx="0">
                  <c:v>1.8510414155513653</c:v>
                </c:pt>
                <c:pt idx="1">
                  <c:v>1.9071197097957324</c:v>
                </c:pt>
                <c:pt idx="2">
                  <c:v>1.8879222498400476</c:v>
                </c:pt>
                <c:pt idx="3">
                  <c:v>1.8240666079020351</c:v>
                </c:pt>
                <c:pt idx="4">
                  <c:v>1.9974311002373208</c:v>
                </c:pt>
                <c:pt idx="5">
                  <c:v>1.9121585529901262</c:v>
                </c:pt>
                <c:pt idx="6">
                  <c:v>1.9327381052671206</c:v>
                </c:pt>
                <c:pt idx="7">
                  <c:v>1.9796898921597503</c:v>
                </c:pt>
                <c:pt idx="8">
                  <c:v>2.0697941817650292</c:v>
                </c:pt>
                <c:pt idx="9">
                  <c:v>1.9383468388857408</c:v>
                </c:pt>
                <c:pt idx="10">
                  <c:v>2.5866949068781446</c:v>
                </c:pt>
                <c:pt idx="11">
                  <c:v>2.7881618811068876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A-4830-B8D0-3116B00D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026559"/>
        <c:axId val="12250231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hardness!$A$4:$A$15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hardness!$L$4:$L$15</c:f>
              <c:numCache>
                <c:formatCode>0.00</c:formatCode>
                <c:ptCount val="12"/>
                <c:pt idx="0">
                  <c:v>1.8393616636005596</c:v>
                </c:pt>
                <c:pt idx="1">
                  <c:v>1.8393616636005596</c:v>
                </c:pt>
                <c:pt idx="2">
                  <c:v>1.8393616636005596</c:v>
                </c:pt>
                <c:pt idx="3">
                  <c:v>1.8393616636005596</c:v>
                </c:pt>
                <c:pt idx="4">
                  <c:v>1.8393616636005596</c:v>
                </c:pt>
                <c:pt idx="5">
                  <c:v>1.8393616636005596</c:v>
                </c:pt>
                <c:pt idx="6">
                  <c:v>1.8393616636005596</c:v>
                </c:pt>
                <c:pt idx="7">
                  <c:v>1.8393616636005596</c:v>
                </c:pt>
                <c:pt idx="8">
                  <c:v>1.8393616636005596</c:v>
                </c:pt>
                <c:pt idx="9">
                  <c:v>1.8393616636005596</c:v>
                </c:pt>
                <c:pt idx="10">
                  <c:v>1.8393616636005596</c:v>
                </c:pt>
                <c:pt idx="11">
                  <c:v>1.8393616636005596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A-4830-B8D0-3116B00D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26559"/>
        <c:axId val="1225023199"/>
      </c:lineChart>
      <c:catAx>
        <c:axId val="12250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5023199"/>
        <c:crosses val="autoZero"/>
        <c:auto val="1"/>
        <c:lblAlgn val="ctr"/>
        <c:lblOffset val="100"/>
        <c:noMultiLvlLbl val="0"/>
      </c:catAx>
      <c:valAx>
        <c:axId val="122502319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2502655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|Q2|</a:t>
            </a:r>
            <a:r>
              <a:rPr lang="en-US" baseline="-25000"/>
              <a:t>ring atoms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'|Q2|ring atoms 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'|Q2|ring atoms '!$E$3:$E$14</c:f>
              <c:numCache>
                <c:formatCode>0.00</c:formatCode>
                <c:ptCount val="12"/>
                <c:pt idx="0">
                  <c:v>98.204655703963027</c:v>
                </c:pt>
                <c:pt idx="1">
                  <c:v>96.247157803999528</c:v>
                </c:pt>
                <c:pt idx="2">
                  <c:v>97.065688262225308</c:v>
                </c:pt>
                <c:pt idx="3">
                  <c:v>96.10958892060323</c:v>
                </c:pt>
                <c:pt idx="4">
                  <c:v>94.779133333626547</c:v>
                </c:pt>
                <c:pt idx="5">
                  <c:v>94.747269952545793</c:v>
                </c:pt>
                <c:pt idx="6">
                  <c:v>96.480074941616806</c:v>
                </c:pt>
                <c:pt idx="7">
                  <c:v>92.941062640460558</c:v>
                </c:pt>
                <c:pt idx="8">
                  <c:v>93.001271016857473</c:v>
                </c:pt>
                <c:pt idx="9">
                  <c:v>93.84541972143181</c:v>
                </c:pt>
                <c:pt idx="10">
                  <c:v>91.653003601947418</c:v>
                </c:pt>
                <c:pt idx="11">
                  <c:v>91.307476129951567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1-494C-97F1-A18F06B4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7546224"/>
        <c:axId val="1659032832"/>
        <c:axId val="0"/>
      </c:bar3DChart>
      <c:catAx>
        <c:axId val="1657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9032832"/>
        <c:crosses val="autoZero"/>
        <c:auto val="1"/>
        <c:lblAlgn val="ctr"/>
        <c:lblOffset val="100"/>
        <c:noMultiLvlLbl val="0"/>
      </c:catAx>
      <c:valAx>
        <c:axId val="16590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75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Q</a:t>
            </a:r>
            <a:r>
              <a:rPr lang="en-US" sz="1800" b="1" baseline="-25000"/>
              <a:t>2zz,ring atoms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'Q2zz,ring atoms'!$A$3:$A$14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'Q2zz,ring atoms'!$B$3:$B$14</c:f>
              <c:numCache>
                <c:formatCode>General</c:formatCode>
                <c:ptCount val="12"/>
                <c:pt idx="0">
                  <c:v>-3.6367259999999995</c:v>
                </c:pt>
                <c:pt idx="1">
                  <c:v>-3.60025</c:v>
                </c:pt>
                <c:pt idx="2">
                  <c:v>-3.6276539999999997</c:v>
                </c:pt>
                <c:pt idx="3">
                  <c:v>-3.633823</c:v>
                </c:pt>
                <c:pt idx="4">
                  <c:v>-3.5798199999999998</c:v>
                </c:pt>
                <c:pt idx="5">
                  <c:v>-3.576781</c:v>
                </c:pt>
                <c:pt idx="6">
                  <c:v>-3.6350179999999996</c:v>
                </c:pt>
                <c:pt idx="7">
                  <c:v>-3.5447220000000002</c:v>
                </c:pt>
                <c:pt idx="8">
                  <c:v>-3.5434479999999997</c:v>
                </c:pt>
                <c:pt idx="9">
                  <c:v>-3.5728980000000004</c:v>
                </c:pt>
                <c:pt idx="10">
                  <c:v>-3.5257150000000004</c:v>
                </c:pt>
                <c:pt idx="11">
                  <c:v>-3.5051099999999993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0-4F61-97B4-CBBDAD50A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4369448"/>
        <c:axId val="6743698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'Q2zz,ring atoms'!$A$3:$A$14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'Q2zz,ring atoms'!$C$3:$C$14</c:f>
              <c:numCache>
                <c:formatCode>General</c:formatCode>
                <c:ptCount val="12"/>
                <c:pt idx="0">
                  <c:v>-3.6660559999999998</c:v>
                </c:pt>
                <c:pt idx="1">
                  <c:v>-3.6660559999999998</c:v>
                </c:pt>
                <c:pt idx="2">
                  <c:v>-3.6660559999999998</c:v>
                </c:pt>
                <c:pt idx="3">
                  <c:v>-3.6660559999999998</c:v>
                </c:pt>
                <c:pt idx="4">
                  <c:v>-3.6660559999999998</c:v>
                </c:pt>
                <c:pt idx="5">
                  <c:v>-3.6660559999999998</c:v>
                </c:pt>
                <c:pt idx="6">
                  <c:v>-3.6660559999999998</c:v>
                </c:pt>
                <c:pt idx="7">
                  <c:v>-3.6660559999999998</c:v>
                </c:pt>
                <c:pt idx="8">
                  <c:v>-3.6660559999999998</c:v>
                </c:pt>
                <c:pt idx="9">
                  <c:v>-3.6660559999999998</c:v>
                </c:pt>
                <c:pt idx="10">
                  <c:v>-3.6660559999999998</c:v>
                </c:pt>
                <c:pt idx="11">
                  <c:v>-3.6660559999999998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0-4F61-97B4-CBBDAD50A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69448"/>
        <c:axId val="674369808"/>
      </c:lineChart>
      <c:catAx>
        <c:axId val="67436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808"/>
        <c:crosses val="autoZero"/>
        <c:auto val="1"/>
        <c:lblAlgn val="ctr"/>
        <c:lblOffset val="100"/>
        <c:noMultiLvlLbl val="0"/>
      </c:catAx>
      <c:valAx>
        <c:axId val="6743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4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|Q</a:t>
            </a:r>
            <a:r>
              <a:rPr lang="en-US" sz="1800" b="1" baseline="-25000"/>
              <a:t>2</a:t>
            </a:r>
            <a:r>
              <a:rPr lang="en-US" sz="1800" b="1"/>
              <a:t>|</a:t>
            </a:r>
            <a:r>
              <a:rPr lang="en-US" sz="1800" b="1" baseline="-25000"/>
              <a:t>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'|Q2|origin'!$A$3:$A$14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'|Q2|origin'!$B$3:$B$14</c:f>
              <c:numCache>
                <c:formatCode>General</c:formatCode>
                <c:ptCount val="12"/>
                <c:pt idx="0">
                  <c:v>6.569515</c:v>
                </c:pt>
                <c:pt idx="1">
                  <c:v>5.3588810000000002</c:v>
                </c:pt>
                <c:pt idx="2">
                  <c:v>5.3204929999999999</c:v>
                </c:pt>
                <c:pt idx="3">
                  <c:v>10.358767</c:v>
                </c:pt>
                <c:pt idx="4">
                  <c:v>0.232264</c:v>
                </c:pt>
                <c:pt idx="5">
                  <c:v>8.6476799999999994</c:v>
                </c:pt>
                <c:pt idx="6">
                  <c:v>0.29799100000000001</c:v>
                </c:pt>
                <c:pt idx="7">
                  <c:v>5.5299079999999998</c:v>
                </c:pt>
                <c:pt idx="8">
                  <c:v>10.097765000000001</c:v>
                </c:pt>
                <c:pt idx="9">
                  <c:v>5.5604259999999996</c:v>
                </c:pt>
                <c:pt idx="10">
                  <c:v>6.6171189999999998</c:v>
                </c:pt>
                <c:pt idx="11">
                  <c:v>6.7136389999999997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4161-85BC-DCC6A8B6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4369448"/>
        <c:axId val="6743698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'|Q2|origin'!$A$3:$A$14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'|Q2|origin'!$C$3:$C$14</c:f>
              <c:numCache>
                <c:formatCode>General</c:formatCode>
                <c:ptCount val="12"/>
                <c:pt idx="0">
                  <c:v>6.3988430000000003</c:v>
                </c:pt>
                <c:pt idx="1">
                  <c:v>6.3988430000000003</c:v>
                </c:pt>
                <c:pt idx="2">
                  <c:v>6.3988430000000003</c:v>
                </c:pt>
                <c:pt idx="3">
                  <c:v>6.3988430000000003</c:v>
                </c:pt>
                <c:pt idx="4">
                  <c:v>6.3988430000000003</c:v>
                </c:pt>
                <c:pt idx="5">
                  <c:v>6.3988430000000003</c:v>
                </c:pt>
                <c:pt idx="6">
                  <c:v>6.3988430000000003</c:v>
                </c:pt>
                <c:pt idx="7">
                  <c:v>6.3988430000000003</c:v>
                </c:pt>
                <c:pt idx="8">
                  <c:v>6.3988430000000003</c:v>
                </c:pt>
                <c:pt idx="9">
                  <c:v>6.3988430000000003</c:v>
                </c:pt>
                <c:pt idx="10">
                  <c:v>6.3988430000000003</c:v>
                </c:pt>
                <c:pt idx="11">
                  <c:v>6.3988430000000003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4-4161-85BC-DCC6A8B6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69448"/>
        <c:axId val="674369808"/>
      </c:lineChart>
      <c:catAx>
        <c:axId val="67436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808"/>
        <c:crosses val="autoZero"/>
        <c:auto val="1"/>
        <c:lblAlgn val="ctr"/>
        <c:lblOffset val="100"/>
        <c:noMultiLvlLbl val="0"/>
      </c:catAx>
      <c:valAx>
        <c:axId val="6743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Q</a:t>
            </a:r>
            <a:r>
              <a:rPr lang="en-US" sz="1800" b="1" baseline="-25000"/>
              <a:t>2zz,origin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'Q2zz,origin'!$A$3:$A$14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'Q2zz,origin'!$B$3:$B$14</c:f>
              <c:numCache>
                <c:formatCode>General</c:formatCode>
                <c:ptCount val="12"/>
                <c:pt idx="0">
                  <c:v>-4.0708060000000001</c:v>
                </c:pt>
                <c:pt idx="1">
                  <c:v>-1.886309</c:v>
                </c:pt>
                <c:pt idx="2">
                  <c:v>-1.8428150000000001</c:v>
                </c:pt>
                <c:pt idx="3">
                  <c:v>-1.726153</c:v>
                </c:pt>
                <c:pt idx="4">
                  <c:v>0.23047699999999999</c:v>
                </c:pt>
                <c:pt idx="5">
                  <c:v>0.37260700000000002</c:v>
                </c:pt>
                <c:pt idx="6">
                  <c:v>0.29798599999999997</c:v>
                </c:pt>
                <c:pt idx="7">
                  <c:v>2.3797649999999999</c:v>
                </c:pt>
                <c:pt idx="8">
                  <c:v>2.5084580000000001</c:v>
                </c:pt>
                <c:pt idx="9">
                  <c:v>2.4040569999999999</c:v>
                </c:pt>
                <c:pt idx="10">
                  <c:v>4.4509230000000004</c:v>
                </c:pt>
                <c:pt idx="11">
                  <c:v>6.7136389999999997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B-4918-967C-BFAB76CC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4369448"/>
        <c:axId val="6743698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'Q2zz,origin'!$A$3:$A$14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'Q2zz,origin'!$C$3:$C$14</c:f>
              <c:numCache>
                <c:formatCode>General</c:formatCode>
                <c:ptCount val="12"/>
                <c:pt idx="0">
                  <c:v>-6.3988430000000003</c:v>
                </c:pt>
                <c:pt idx="1">
                  <c:v>-6.3988430000000003</c:v>
                </c:pt>
                <c:pt idx="2">
                  <c:v>-6.3988430000000003</c:v>
                </c:pt>
                <c:pt idx="3">
                  <c:v>-6.3988430000000003</c:v>
                </c:pt>
                <c:pt idx="4">
                  <c:v>-6.3988430000000003</c:v>
                </c:pt>
                <c:pt idx="5">
                  <c:v>-6.3988430000000003</c:v>
                </c:pt>
                <c:pt idx="6">
                  <c:v>-6.3988430000000003</c:v>
                </c:pt>
                <c:pt idx="7">
                  <c:v>-6.3988430000000003</c:v>
                </c:pt>
                <c:pt idx="8">
                  <c:v>-6.3988430000000003</c:v>
                </c:pt>
                <c:pt idx="9">
                  <c:v>-6.3988430000000003</c:v>
                </c:pt>
                <c:pt idx="10">
                  <c:v>-6.3988430000000003</c:v>
                </c:pt>
                <c:pt idx="11">
                  <c:v>-6.3988430000000003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B-4918-967C-BFAB76CC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69448"/>
        <c:axId val="674369808"/>
      </c:lineChart>
      <c:catAx>
        <c:axId val="67436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808"/>
        <c:crosses val="autoZero"/>
        <c:auto val="1"/>
        <c:lblAlgn val="ctr"/>
        <c:lblOffset val="100"/>
        <c:noMultiLvlLbl val="0"/>
      </c:catAx>
      <c:valAx>
        <c:axId val="6743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|Q</a:t>
            </a:r>
            <a:r>
              <a:rPr lang="en-US" sz="1800" b="1" baseline="-25000">
                <a:solidFill>
                  <a:sysClr val="windowText" lastClr="000000"/>
                </a:solidFill>
              </a:rPr>
              <a:t>2</a:t>
            </a:r>
            <a:r>
              <a:rPr lang="en-US" sz="1800" b="1">
                <a:solidFill>
                  <a:sysClr val="windowText" lastClr="000000"/>
                </a:solidFill>
              </a:rPr>
              <a:t>|(1)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'|Q2|(1) 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'|Q2|(1) '!$B$3:$B$14</c:f>
              <c:numCache>
                <c:formatCode>General</c:formatCode>
                <c:ptCount val="12"/>
                <c:pt idx="0">
                  <c:v>0.500081</c:v>
                </c:pt>
                <c:pt idx="1">
                  <c:v>0.485786</c:v>
                </c:pt>
                <c:pt idx="2">
                  <c:v>0.48280699999999999</c:v>
                </c:pt>
                <c:pt idx="3">
                  <c:v>0.48933399999999999</c:v>
                </c:pt>
                <c:pt idx="4">
                  <c:v>0.469891</c:v>
                </c:pt>
                <c:pt idx="5">
                  <c:v>0.47211900000000001</c:v>
                </c:pt>
                <c:pt idx="6">
                  <c:v>0.46310699999999999</c:v>
                </c:pt>
                <c:pt idx="7">
                  <c:v>0.45743099999999998</c:v>
                </c:pt>
                <c:pt idx="8">
                  <c:v>0.45850999999999997</c:v>
                </c:pt>
                <c:pt idx="9">
                  <c:v>0.45370300000000002</c:v>
                </c:pt>
                <c:pt idx="10">
                  <c:v>0.44238499999999997</c:v>
                </c:pt>
                <c:pt idx="11">
                  <c:v>0.44639499999999999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B-4323-9770-AAEF9138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4369448"/>
        <c:axId val="6743698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'|Q2|(1) 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'|Q2|(1) '!$C$3:$C$14</c:f>
              <c:numCache>
                <c:formatCode>General</c:formatCode>
                <c:ptCount val="12"/>
                <c:pt idx="0">
                  <c:v>0.51448700000000003</c:v>
                </c:pt>
                <c:pt idx="1">
                  <c:v>0.51448700000000003</c:v>
                </c:pt>
                <c:pt idx="2">
                  <c:v>0.51448700000000003</c:v>
                </c:pt>
                <c:pt idx="3">
                  <c:v>0.51448700000000003</c:v>
                </c:pt>
                <c:pt idx="4">
                  <c:v>0.51448700000000003</c:v>
                </c:pt>
                <c:pt idx="5">
                  <c:v>0.51448700000000003</c:v>
                </c:pt>
                <c:pt idx="6">
                  <c:v>0.51448700000000003</c:v>
                </c:pt>
                <c:pt idx="7">
                  <c:v>0.51448700000000003</c:v>
                </c:pt>
                <c:pt idx="8">
                  <c:v>0.51448700000000003</c:v>
                </c:pt>
                <c:pt idx="9">
                  <c:v>0.51448700000000003</c:v>
                </c:pt>
                <c:pt idx="10">
                  <c:v>0.51448700000000003</c:v>
                </c:pt>
                <c:pt idx="11">
                  <c:v>0.51448700000000003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323-9770-AAEF9138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69448"/>
        <c:axId val="674369808"/>
      </c:lineChart>
      <c:catAx>
        <c:axId val="67436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808"/>
        <c:crosses val="autoZero"/>
        <c:auto val="1"/>
        <c:lblAlgn val="ctr"/>
        <c:lblOffset val="100"/>
        <c:noMultiLvlLbl val="0"/>
      </c:catAx>
      <c:valAx>
        <c:axId val="674369808"/>
        <c:scaling>
          <c:orientation val="minMax"/>
          <c:max val="0.52"/>
          <c:min val="0.4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44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Q</a:t>
            </a:r>
            <a:r>
              <a:rPr lang="en-US" sz="1800" b="1" baseline="-25000"/>
              <a:t>2</a:t>
            </a:r>
            <a:r>
              <a:rPr lang="en-US" sz="1800" b="1"/>
              <a:t>(1)</a:t>
            </a:r>
            <a:r>
              <a:rPr lang="en-US" sz="1800" b="1" baseline="-25000"/>
              <a:t>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'Q2(1) ZZ'!$A$3:$A$14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'Q2(1) ZZ'!$B$3:$B$14</c:f>
              <c:numCache>
                <c:formatCode>General</c:formatCode>
                <c:ptCount val="12"/>
                <c:pt idx="0">
                  <c:v>0.49731799999999998</c:v>
                </c:pt>
                <c:pt idx="1">
                  <c:v>0.482846</c:v>
                </c:pt>
                <c:pt idx="2">
                  <c:v>0.48011999999999999</c:v>
                </c:pt>
                <c:pt idx="3">
                  <c:v>0.47980699999999998</c:v>
                </c:pt>
                <c:pt idx="4">
                  <c:v>0.46867300000000001</c:v>
                </c:pt>
                <c:pt idx="5">
                  <c:v>0.465391</c:v>
                </c:pt>
                <c:pt idx="6">
                  <c:v>0.46310699999999999</c:v>
                </c:pt>
                <c:pt idx="7">
                  <c:v>0.45426100000000003</c:v>
                </c:pt>
                <c:pt idx="8">
                  <c:v>0.45078000000000001</c:v>
                </c:pt>
                <c:pt idx="9">
                  <c:v>0.45139800000000002</c:v>
                </c:pt>
                <c:pt idx="10">
                  <c:v>0.44017699999999998</c:v>
                </c:pt>
                <c:pt idx="11">
                  <c:v>0.44639499999999999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4-4267-9EE0-CF01C7DD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4369448"/>
        <c:axId val="6743698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'Q2(1) ZZ'!$A$3:$A$14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'Q2(1) ZZ'!$C$3:$C$14</c:f>
              <c:numCache>
                <c:formatCode>General</c:formatCode>
                <c:ptCount val="12"/>
                <c:pt idx="0">
                  <c:v>0.51448700000000003</c:v>
                </c:pt>
                <c:pt idx="1">
                  <c:v>0.51448700000000003</c:v>
                </c:pt>
                <c:pt idx="2">
                  <c:v>0.51448700000000003</c:v>
                </c:pt>
                <c:pt idx="3">
                  <c:v>0.51448700000000003</c:v>
                </c:pt>
                <c:pt idx="4">
                  <c:v>0.51448700000000003</c:v>
                </c:pt>
                <c:pt idx="5">
                  <c:v>0.51448700000000003</c:v>
                </c:pt>
                <c:pt idx="6">
                  <c:v>0.51448700000000003</c:v>
                </c:pt>
                <c:pt idx="7">
                  <c:v>0.51448700000000003</c:v>
                </c:pt>
                <c:pt idx="8">
                  <c:v>0.51448700000000003</c:v>
                </c:pt>
                <c:pt idx="9">
                  <c:v>0.51448700000000003</c:v>
                </c:pt>
                <c:pt idx="10">
                  <c:v>0.51448700000000003</c:v>
                </c:pt>
                <c:pt idx="11">
                  <c:v>0.51448700000000003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4-4267-9EE0-CF01C7DD9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369448"/>
        <c:axId val="674369808"/>
      </c:lineChart>
      <c:catAx>
        <c:axId val="67436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808"/>
        <c:crosses val="autoZero"/>
        <c:auto val="1"/>
        <c:lblAlgn val="ctr"/>
        <c:lblOffset val="100"/>
        <c:noMultiLvlLbl val="0"/>
      </c:catAx>
      <c:valAx>
        <c:axId val="674369808"/>
        <c:scaling>
          <c:orientation val="minMax"/>
          <c:min val="0.4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369448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800" b="1"/>
              <a:t>Chemical Hardness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hardness!$A$4:$A$15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hardness!$G$4:$G$15</c:f>
              <c:numCache>
                <c:formatCode>0.00</c:formatCode>
                <c:ptCount val="12"/>
                <c:pt idx="0">
                  <c:v>4.8294955988398787</c:v>
                </c:pt>
                <c:pt idx="1">
                  <c:v>4.8458142754201328</c:v>
                </c:pt>
                <c:pt idx="2">
                  <c:v>4.8967376893793277</c:v>
                </c:pt>
                <c:pt idx="3">
                  <c:v>4.8076815800298887</c:v>
                </c:pt>
                <c:pt idx="4">
                  <c:v>4.9693485891417719</c:v>
                </c:pt>
                <c:pt idx="5">
                  <c:v>4.8460482934609335</c:v>
                </c:pt>
                <c:pt idx="6">
                  <c:v>5.096608143518802</c:v>
                </c:pt>
                <c:pt idx="7">
                  <c:v>4.9680764561911177</c:v>
                </c:pt>
                <c:pt idx="8">
                  <c:v>4.7651896183593587</c:v>
                </c:pt>
                <c:pt idx="9">
                  <c:v>4.9899761909087257</c:v>
                </c:pt>
                <c:pt idx="10">
                  <c:v>4.6128329897619658</c:v>
                </c:pt>
                <c:pt idx="11">
                  <c:v>4.4477046905713964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19F-80D6-8A8CBB6E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25679"/>
        <c:axId val="89812663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hardness!$A$4:$A$15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hardness!$H$4:$H$15</c:f>
              <c:numCache>
                <c:formatCode>0.00</c:formatCode>
                <c:ptCount val="12"/>
                <c:pt idx="0">
                  <c:v>4.8995227761702624</c:v>
                </c:pt>
                <c:pt idx="1">
                  <c:v>4.8995227761702624</c:v>
                </c:pt>
                <c:pt idx="2">
                  <c:v>4.8995227761702624</c:v>
                </c:pt>
                <c:pt idx="3">
                  <c:v>4.8995227761702624</c:v>
                </c:pt>
                <c:pt idx="4">
                  <c:v>4.8995227761702624</c:v>
                </c:pt>
                <c:pt idx="5">
                  <c:v>4.8995227761702624</c:v>
                </c:pt>
                <c:pt idx="6">
                  <c:v>4.8995227761702624</c:v>
                </c:pt>
                <c:pt idx="7">
                  <c:v>4.8995227761702624</c:v>
                </c:pt>
                <c:pt idx="8">
                  <c:v>4.8995227761702624</c:v>
                </c:pt>
                <c:pt idx="9">
                  <c:v>4.8995227761702624</c:v>
                </c:pt>
                <c:pt idx="10">
                  <c:v>4.8995227761702624</c:v>
                </c:pt>
                <c:pt idx="11">
                  <c:v>4.8995227761702624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D-419F-80D6-8A8CBB6E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125679"/>
        <c:axId val="898126639"/>
      </c:lineChart>
      <c:catAx>
        <c:axId val="89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8126639"/>
        <c:crosses val="autoZero"/>
        <c:auto val="1"/>
        <c:lblAlgn val="ctr"/>
        <c:lblOffset val="100"/>
        <c:noMultiLvlLbl val="0"/>
      </c:catAx>
      <c:valAx>
        <c:axId val="898126639"/>
        <c:scaling>
          <c:orientation val="minMax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81256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800"/>
              <a:t>Electronegativity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hardness!$A$4:$A$15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hardness!$I$4:$I$15</c:f>
              <c:numCache>
                <c:formatCode>0.00</c:formatCode>
                <c:ptCount val="12"/>
                <c:pt idx="0">
                  <c:v>4.2283794459995327</c:v>
                </c:pt>
                <c:pt idx="1">
                  <c:v>4.2991971145001626</c:v>
                </c:pt>
                <c:pt idx="2">
                  <c:v>4.2999209377405014</c:v>
                </c:pt>
                <c:pt idx="3">
                  <c:v>4.1879664352900958</c:v>
                </c:pt>
                <c:pt idx="4">
                  <c:v>4.4555429343397037</c:v>
                </c:pt>
                <c:pt idx="5">
                  <c:v>4.3049768158596464</c:v>
                </c:pt>
                <c:pt idx="6">
                  <c:v>4.4385602996001996</c:v>
                </c:pt>
                <c:pt idx="7">
                  <c:v>4.4351439083300077</c:v>
                </c:pt>
                <c:pt idx="8">
                  <c:v>4.4413875640586289</c:v>
                </c:pt>
                <c:pt idx="9">
                  <c:v>4.3982506922100377</c:v>
                </c:pt>
                <c:pt idx="10">
                  <c:v>4.8850776044801503</c:v>
                </c:pt>
                <c:pt idx="11">
                  <c:v>4.9801447120884896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A-49ED-9C5C-35023278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260607"/>
        <c:axId val="98024524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hardness!$A$4:$A$15</c:f>
              <c:strCache>
                <c:ptCount val="12"/>
                <c:pt idx="0">
                  <c:v>MFB</c:v>
                </c:pt>
                <c:pt idx="1">
                  <c:v>1,2-DFB</c:v>
                </c:pt>
                <c:pt idx="2">
                  <c:v>1,3-DFB</c:v>
                </c:pt>
                <c:pt idx="3">
                  <c:v>1,4-DFB</c:v>
                </c:pt>
                <c:pt idx="4">
                  <c:v>1,2,3-TFB</c:v>
                </c:pt>
                <c:pt idx="5">
                  <c:v>1,2,4-TFB</c:v>
                </c:pt>
                <c:pt idx="6">
                  <c:v>1,3,5-TFB</c:v>
                </c:pt>
                <c:pt idx="7">
                  <c:v>1,2,3,4-TtFB</c:v>
                </c:pt>
                <c:pt idx="8">
                  <c:v>1,2,4,5-TtFB</c:v>
                </c:pt>
                <c:pt idx="9">
                  <c:v>1,2,3,5-TtFB</c:v>
                </c:pt>
                <c:pt idx="10">
                  <c:v>PFB</c:v>
                </c:pt>
                <c:pt idx="11">
                  <c:v>HFB</c:v>
                </c:pt>
              </c:strCache>
            </c:strRef>
          </c:cat>
          <c:val>
            <c:numRef>
              <c:f>hardness!$J$4:$J$15</c:f>
              <c:numCache>
                <c:formatCode>0.00</c:formatCode>
                <c:ptCount val="12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4.25</c:v>
                </c:pt>
                <c:pt idx="9">
                  <c:v>4.25</c:v>
                </c:pt>
                <c:pt idx="10">
                  <c:v>4.25</c:v>
                </c:pt>
                <c:pt idx="11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A-49ED-9C5C-35023278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60607"/>
        <c:axId val="980245247"/>
      </c:lineChart>
      <c:catAx>
        <c:axId val="9802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245247"/>
        <c:crosses val="autoZero"/>
        <c:auto val="1"/>
        <c:lblAlgn val="ctr"/>
        <c:lblOffset val="100"/>
        <c:noMultiLvlLbl val="0"/>
      </c:catAx>
      <c:valAx>
        <c:axId val="98024524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02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10</xdr:row>
      <xdr:rowOff>152400</xdr:rowOff>
    </xdr:from>
    <xdr:to>
      <xdr:col>16</xdr:col>
      <xdr:colOff>600760</xdr:colOff>
      <xdr:row>34</xdr:row>
      <xdr:rowOff>641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F51A82-27D9-B434-7273-0EF4F528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2181225"/>
          <a:ext cx="4906060" cy="4591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18</xdr:row>
      <xdr:rowOff>71437</xdr:rowOff>
    </xdr:from>
    <xdr:to>
      <xdr:col>7</xdr:col>
      <xdr:colOff>304799</xdr:colOff>
      <xdr:row>32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07541B-8C75-76D8-659B-A8DF327E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419100</xdr:colOff>
      <xdr:row>3</xdr:row>
      <xdr:rowOff>152400</xdr:rowOff>
    </xdr:from>
    <xdr:to>
      <xdr:col>24</xdr:col>
      <xdr:colOff>448360</xdr:colOff>
      <xdr:row>27</xdr:row>
      <xdr:rowOff>172091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7E35FF8-E46E-465F-BABF-899BA0532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4175" y="771525"/>
          <a:ext cx="4906060" cy="4591691"/>
        </a:xfrm>
        <a:prstGeom prst="rect">
          <a:avLst/>
        </a:prstGeom>
      </xdr:spPr>
    </xdr:pic>
    <xdr:clientData/>
  </xdr:twoCellAnchor>
  <xdr:twoCellAnchor>
    <xdr:from>
      <xdr:col>0</xdr:col>
      <xdr:colOff>647699</xdr:colOff>
      <xdr:row>35</xdr:row>
      <xdr:rowOff>157161</xdr:rowOff>
    </xdr:from>
    <xdr:to>
      <xdr:col>9</xdr:col>
      <xdr:colOff>152399</xdr:colOff>
      <xdr:row>54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B07C6D-2D64-B68D-3FBD-71F1BFF02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42862</xdr:rowOff>
    </xdr:from>
    <xdr:to>
      <xdr:col>6</xdr:col>
      <xdr:colOff>463296</xdr:colOff>
      <xdr:row>31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4CF131-A7C8-45DB-9EBC-51E3E3376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485775</xdr:colOff>
      <xdr:row>16</xdr:row>
      <xdr:rowOff>152400</xdr:rowOff>
    </xdr:from>
    <xdr:to>
      <xdr:col>27</xdr:col>
      <xdr:colOff>515035</xdr:colOff>
      <xdr:row>40</xdr:row>
      <xdr:rowOff>172091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47B2990-75E4-4786-8808-C84D94238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39650" y="3248025"/>
          <a:ext cx="4906060" cy="45916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18</xdr:row>
      <xdr:rowOff>128587</xdr:rowOff>
    </xdr:from>
    <xdr:to>
      <xdr:col>6</xdr:col>
      <xdr:colOff>419099</xdr:colOff>
      <xdr:row>33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53CF00-0474-471A-8C22-B8D874046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152400</xdr:colOff>
      <xdr:row>18</xdr:row>
      <xdr:rowOff>85725</xdr:rowOff>
    </xdr:from>
    <xdr:to>
      <xdr:col>25</xdr:col>
      <xdr:colOff>181660</xdr:colOff>
      <xdr:row>42</xdr:row>
      <xdr:rowOff>105416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E8A4696-DBAF-4134-A1A3-0673734CF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7075" y="3562350"/>
          <a:ext cx="4906060" cy="45916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17</xdr:row>
      <xdr:rowOff>4762</xdr:rowOff>
    </xdr:from>
    <xdr:to>
      <xdr:col>8</xdr:col>
      <xdr:colOff>66675</xdr:colOff>
      <xdr:row>31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7B3D-227E-4992-9925-ADB276515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276225</xdr:colOff>
      <xdr:row>19</xdr:row>
      <xdr:rowOff>66675</xdr:rowOff>
    </xdr:from>
    <xdr:to>
      <xdr:col>25</xdr:col>
      <xdr:colOff>305485</xdr:colOff>
      <xdr:row>43</xdr:row>
      <xdr:rowOff>86366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C12795-FFEE-4723-B723-D8AF2536C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3733800"/>
          <a:ext cx="4906060" cy="4591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228598</xdr:colOff>
      <xdr:row>16</xdr:row>
      <xdr:rowOff>100012</xdr:rowOff>
    </xdr:from>
    <xdr:to>
      <xdr:col>7</xdr:col>
      <xdr:colOff>15619</xdr:colOff>
      <xdr:row>30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6308A-D11E-451A-B04E-2ACA7BABF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428625</xdr:colOff>
      <xdr:row>16</xdr:row>
      <xdr:rowOff>123825</xdr:rowOff>
    </xdr:from>
    <xdr:to>
      <xdr:col>16</xdr:col>
      <xdr:colOff>457885</xdr:colOff>
      <xdr:row>40</xdr:row>
      <xdr:rowOff>143516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C8BF707-3184-4D33-A002-0CD2AE5CD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028950"/>
          <a:ext cx="4906060" cy="45916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16</xdr:row>
      <xdr:rowOff>157162</xdr:rowOff>
    </xdr:from>
    <xdr:to>
      <xdr:col>7</xdr:col>
      <xdr:colOff>6096</xdr:colOff>
      <xdr:row>31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4C1F4A-C861-42FD-98AE-1D366306D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28575</xdr:colOff>
      <xdr:row>3</xdr:row>
      <xdr:rowOff>85725</xdr:rowOff>
    </xdr:from>
    <xdr:to>
      <xdr:col>26</xdr:col>
      <xdr:colOff>57835</xdr:colOff>
      <xdr:row>27</xdr:row>
      <xdr:rowOff>105416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640A85-BB0A-42B1-AFF2-DDC3ADABB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2850" y="704850"/>
          <a:ext cx="4906060" cy="45916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18</xdr:row>
      <xdr:rowOff>61911</xdr:rowOff>
    </xdr:from>
    <xdr:to>
      <xdr:col>8</xdr:col>
      <xdr:colOff>0</xdr:colOff>
      <xdr:row>32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FC69B3-9683-F918-CC74-FCF33C973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52387</xdr:rowOff>
    </xdr:from>
    <xdr:to>
      <xdr:col>13</xdr:col>
      <xdr:colOff>304800</xdr:colOff>
      <xdr:row>32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192E0B-0F9B-0651-D58B-B7F412AD3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542925</xdr:colOff>
      <xdr:row>18</xdr:row>
      <xdr:rowOff>71437</xdr:rowOff>
    </xdr:from>
    <xdr:to>
      <xdr:col>19</xdr:col>
      <xdr:colOff>457200</xdr:colOff>
      <xdr:row>32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07C81B-0940-F531-6A2E-FEAEA1809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104775</xdr:colOff>
      <xdr:row>35</xdr:row>
      <xdr:rowOff>85725</xdr:rowOff>
    </xdr:from>
    <xdr:to>
      <xdr:col>8</xdr:col>
      <xdr:colOff>743635</xdr:colOff>
      <xdr:row>59</xdr:row>
      <xdr:rowOff>105416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8FB6071-C93E-4265-8D46-9CD1A4F24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6800850"/>
          <a:ext cx="4906060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748F-F84B-4F70-A5C0-6E42A64EE33E}">
  <dimension ref="A1:Y22"/>
  <sheetViews>
    <sheetView workbookViewId="0">
      <selection activeCell="A16" sqref="A16:XFD16"/>
    </sheetView>
  </sheetViews>
  <sheetFormatPr defaultRowHeight="15" x14ac:dyDescent="0.25"/>
  <cols>
    <col min="1" max="1" width="19.85546875" style="3" bestFit="1" customWidth="1"/>
    <col min="2" max="2" width="15.5703125" style="3" bestFit="1" customWidth="1"/>
    <col min="3" max="3" width="13.140625" bestFit="1" customWidth="1"/>
    <col min="4" max="4" width="11.42578125" bestFit="1" customWidth="1"/>
    <col min="5" max="5" width="17" bestFit="1" customWidth="1"/>
    <col min="6" max="6" width="14.85546875" style="2" bestFit="1" customWidth="1"/>
    <col min="7" max="7" width="15.5703125" style="2" customWidth="1"/>
    <col min="8" max="8" width="17" bestFit="1" customWidth="1"/>
    <col min="9" max="9" width="17.28515625" bestFit="1" customWidth="1"/>
    <col min="10" max="10" width="13.5703125" customWidth="1"/>
    <col min="11" max="11" width="13.140625" customWidth="1"/>
    <col min="12" max="12" width="16.140625" customWidth="1"/>
    <col min="13" max="13" width="12" bestFit="1" customWidth="1"/>
    <col min="14" max="14" width="12" customWidth="1"/>
    <col min="15" max="15" width="11" customWidth="1"/>
    <col min="22" max="22" width="12" bestFit="1" customWidth="1"/>
    <col min="23" max="23" width="12.5703125" bestFit="1" customWidth="1"/>
  </cols>
  <sheetData>
    <row r="1" spans="1:25" s="8" customFormat="1" ht="15.75" customHeight="1" x14ac:dyDescent="0.25">
      <c r="A1" s="3"/>
      <c r="B1" s="31" t="s">
        <v>19</v>
      </c>
      <c r="C1" s="31"/>
      <c r="D1" s="31"/>
      <c r="E1" s="31"/>
      <c r="F1" s="3"/>
      <c r="G1" s="3"/>
    </row>
    <row r="2" spans="1:25" ht="18.75" x14ac:dyDescent="0.25">
      <c r="A2" s="4"/>
      <c r="B2" s="7" t="s">
        <v>15</v>
      </c>
      <c r="C2" s="7" t="s">
        <v>14</v>
      </c>
      <c r="D2" s="7"/>
      <c r="E2" s="7"/>
      <c r="F2" s="4"/>
      <c r="G2" s="4"/>
      <c r="H2" s="4"/>
      <c r="I2" s="4"/>
    </row>
    <row r="3" spans="1:25" ht="15.75" x14ac:dyDescent="0.25">
      <c r="A3" s="4" t="s">
        <v>0</v>
      </c>
      <c r="B3" s="6">
        <v>0.83850000000000002</v>
      </c>
      <c r="C3" s="6">
        <v>-0.58189500000000005</v>
      </c>
      <c r="D3" s="6"/>
      <c r="E3" s="6"/>
      <c r="F3" s="6"/>
      <c r="G3" s="6"/>
      <c r="H3" s="6"/>
      <c r="I3" s="6"/>
    </row>
    <row r="4" spans="1:25" ht="15.75" x14ac:dyDescent="0.25">
      <c r="A4" s="4" t="s">
        <v>1</v>
      </c>
      <c r="B4" s="6">
        <v>0.83850000000000002</v>
      </c>
      <c r="C4" s="6">
        <v>-0.58189500000000005</v>
      </c>
      <c r="D4" s="6"/>
      <c r="E4" s="6"/>
      <c r="F4" s="6"/>
      <c r="G4" s="6"/>
      <c r="H4" s="6"/>
      <c r="I4" s="6"/>
    </row>
    <row r="5" spans="1:25" ht="15.75" x14ac:dyDescent="0.25">
      <c r="A5" s="4" t="s">
        <v>2</v>
      </c>
      <c r="B5" s="6">
        <v>0.83852099999999996</v>
      </c>
      <c r="C5" s="6">
        <v>-0.58194100000000004</v>
      </c>
      <c r="D5" s="6"/>
      <c r="E5" s="6"/>
      <c r="F5" s="6"/>
      <c r="G5" s="6"/>
      <c r="H5" s="6"/>
      <c r="I5" s="6"/>
    </row>
    <row r="6" spans="1:25" ht="15.75" x14ac:dyDescent="0.25">
      <c r="A6" s="4" t="s">
        <v>3</v>
      </c>
      <c r="B6" s="6">
        <v>0.83850000000000002</v>
      </c>
      <c r="C6" s="6">
        <v>-0.58189500000000005</v>
      </c>
      <c r="D6" s="6"/>
      <c r="E6" s="6"/>
      <c r="F6" s="6"/>
      <c r="G6" s="6"/>
      <c r="H6" s="6"/>
      <c r="I6" s="6"/>
    </row>
    <row r="7" spans="1:25" ht="15.75" x14ac:dyDescent="0.25">
      <c r="A7" s="4" t="s">
        <v>4</v>
      </c>
      <c r="B7" s="6">
        <v>0.83850000000000002</v>
      </c>
      <c r="C7" s="6">
        <v>-0.58189500000000005</v>
      </c>
      <c r="D7" s="6"/>
      <c r="E7" s="6"/>
      <c r="F7" s="6"/>
      <c r="G7" s="6"/>
      <c r="H7" s="6"/>
      <c r="I7" s="6"/>
    </row>
    <row r="8" spans="1:25" ht="15.75" x14ac:dyDescent="0.25">
      <c r="A8" s="4" t="s">
        <v>5</v>
      </c>
      <c r="B8" s="6">
        <v>0.83852099999999996</v>
      </c>
      <c r="C8" s="6">
        <v>-0.58194100000000004</v>
      </c>
      <c r="D8" s="6"/>
      <c r="E8" s="6"/>
      <c r="F8" s="6"/>
      <c r="G8" s="6"/>
      <c r="H8" s="6"/>
      <c r="I8" s="6"/>
      <c r="K8" s="1"/>
      <c r="L8" s="1"/>
      <c r="N8" s="2"/>
    </row>
    <row r="9" spans="1:25" ht="15.75" x14ac:dyDescent="0.25">
      <c r="A9" s="4"/>
      <c r="B9" s="6">
        <f>SUM(B3:B8)</f>
        <v>5.0310420000000002</v>
      </c>
      <c r="C9" s="6">
        <f>SUM(C3:C8)</f>
        <v>-3.4914620000000007</v>
      </c>
      <c r="D9" s="6"/>
      <c r="E9" s="6"/>
      <c r="F9" s="6"/>
      <c r="G9" s="6"/>
      <c r="H9" s="6"/>
      <c r="I9" s="6"/>
      <c r="K9" s="1"/>
      <c r="L9" s="1"/>
      <c r="N9" s="2"/>
    </row>
    <row r="10" spans="1:25" ht="15.75" x14ac:dyDescent="0.25">
      <c r="A10" s="4"/>
      <c r="B10" s="5"/>
      <c r="C10" s="6"/>
      <c r="D10" s="6"/>
      <c r="E10" s="6"/>
      <c r="F10" s="6"/>
      <c r="G10" s="6"/>
      <c r="H10" s="6"/>
      <c r="I10" s="6"/>
      <c r="K10" s="1"/>
      <c r="L10" s="1"/>
      <c r="N10" s="2"/>
    </row>
    <row r="11" spans="1:25" s="9" customFormat="1" ht="18.75" x14ac:dyDescent="0.25">
      <c r="B11" s="13" t="s">
        <v>16</v>
      </c>
      <c r="C11" s="13" t="s">
        <v>17</v>
      </c>
      <c r="D11" s="14" t="s">
        <v>18</v>
      </c>
      <c r="E11" s="13" t="s">
        <v>13</v>
      </c>
      <c r="F11" s="15" t="s">
        <v>6</v>
      </c>
      <c r="G11" s="15" t="s">
        <v>7</v>
      </c>
      <c r="H11" s="15" t="s">
        <v>8</v>
      </c>
      <c r="I11" s="15" t="s">
        <v>9</v>
      </c>
      <c r="J11" s="15" t="s">
        <v>10</v>
      </c>
      <c r="K11" s="15" t="s">
        <v>11</v>
      </c>
      <c r="L11" s="15" t="s">
        <v>12</v>
      </c>
      <c r="N11" s="10"/>
    </row>
    <row r="12" spans="1:25" s="2" customFormat="1" ht="15.75" x14ac:dyDescent="0.25">
      <c r="A12" s="17" t="s">
        <v>19</v>
      </c>
      <c r="B12" s="16">
        <f>B9</f>
        <v>5.0310420000000002</v>
      </c>
      <c r="C12" s="16">
        <f>C9</f>
        <v>-3.4914620000000007</v>
      </c>
      <c r="D12" s="16">
        <v>6.3989529999999997</v>
      </c>
      <c r="E12" s="16">
        <v>-6.3989529999999997</v>
      </c>
      <c r="F12" s="16">
        <v>0.33234799999999998</v>
      </c>
      <c r="G12" s="16">
        <v>0.70386800000000005</v>
      </c>
      <c r="H12" s="16">
        <v>0.539578</v>
      </c>
      <c r="I12" s="16">
        <v>0.453901</v>
      </c>
      <c r="J12" s="16">
        <v>0.539578</v>
      </c>
      <c r="K12" s="16">
        <v>0.70386800000000005</v>
      </c>
      <c r="L12" s="16">
        <v>0.33234799999999998</v>
      </c>
      <c r="T12" s="3"/>
      <c r="U12" s="3"/>
    </row>
    <row r="13" spans="1:25" ht="15.75" x14ac:dyDescent="0.25">
      <c r="B13" s="6"/>
      <c r="C13" s="6"/>
      <c r="D13" s="6"/>
      <c r="E13" s="6"/>
      <c r="F13" s="6"/>
      <c r="G13" s="6"/>
      <c r="H13" s="6"/>
      <c r="I13" s="12"/>
      <c r="J13" s="12"/>
      <c r="K13" s="12"/>
      <c r="L13" s="12"/>
      <c r="T13" s="1"/>
      <c r="U13" s="1"/>
      <c r="V13" s="1"/>
      <c r="W13" s="1"/>
      <c r="X13" s="1"/>
      <c r="Y13" s="1"/>
    </row>
    <row r="14" spans="1:25" ht="15.75" x14ac:dyDescent="0.25">
      <c r="B14" s="6"/>
      <c r="C14" s="5"/>
      <c r="D14" s="5"/>
      <c r="E14" s="6"/>
      <c r="F14" s="5"/>
      <c r="G14" s="6"/>
      <c r="H14" s="6"/>
    </row>
    <row r="15" spans="1:25" ht="15.75" x14ac:dyDescent="0.25">
      <c r="A15" s="32" t="s">
        <v>19</v>
      </c>
      <c r="B15" s="32"/>
      <c r="C15" s="5"/>
      <c r="D15" s="5"/>
      <c r="E15" s="6"/>
      <c r="F15" s="5"/>
      <c r="G15" s="5"/>
      <c r="H15" s="6"/>
      <c r="I15" s="6"/>
    </row>
    <row r="16" spans="1:25" ht="15.75" x14ac:dyDescent="0.25">
      <c r="A16" s="26" t="s">
        <v>6</v>
      </c>
      <c r="B16" s="27">
        <v>0.33234799999999998</v>
      </c>
      <c r="C16" s="5"/>
      <c r="D16" s="5"/>
      <c r="E16" s="6"/>
      <c r="F16" s="5"/>
      <c r="G16" s="6"/>
      <c r="H16" s="6"/>
      <c r="I16" s="6"/>
    </row>
    <row r="17" spans="1:9" ht="15.75" x14ac:dyDescent="0.25">
      <c r="A17" s="26" t="s">
        <v>7</v>
      </c>
      <c r="B17" s="27">
        <v>0.70386800000000005</v>
      </c>
      <c r="C17" s="5"/>
      <c r="D17" s="5"/>
      <c r="E17" s="6"/>
      <c r="F17" s="6"/>
      <c r="G17" s="5"/>
      <c r="H17" s="5"/>
      <c r="I17" s="6"/>
    </row>
    <row r="18" spans="1:9" ht="15.75" x14ac:dyDescent="0.25">
      <c r="A18" s="26" t="s">
        <v>8</v>
      </c>
      <c r="B18" s="27">
        <v>0.539578</v>
      </c>
      <c r="C18" s="5"/>
      <c r="D18" s="5"/>
      <c r="E18" s="6"/>
      <c r="F18" s="5"/>
      <c r="G18" s="6"/>
      <c r="H18" s="5"/>
      <c r="I18" s="6"/>
    </row>
    <row r="19" spans="1:9" ht="15.75" x14ac:dyDescent="0.25">
      <c r="A19" s="26" t="s">
        <v>9</v>
      </c>
      <c r="B19" s="27">
        <v>0.453901</v>
      </c>
    </row>
    <row r="20" spans="1:9" ht="15.75" x14ac:dyDescent="0.25">
      <c r="A20" s="26" t="s">
        <v>10</v>
      </c>
      <c r="B20" s="27">
        <v>0.539578</v>
      </c>
    </row>
    <row r="21" spans="1:9" ht="15.75" x14ac:dyDescent="0.25">
      <c r="A21" s="26" t="s">
        <v>11</v>
      </c>
      <c r="B21" s="27">
        <v>0.70386800000000005</v>
      </c>
    </row>
    <row r="22" spans="1:9" ht="15.75" x14ac:dyDescent="0.25">
      <c r="A22" s="26" t="s">
        <v>12</v>
      </c>
      <c r="B22" s="27">
        <v>0.33234799999999998</v>
      </c>
    </row>
  </sheetData>
  <mergeCells count="3">
    <mergeCell ref="B1:C1"/>
    <mergeCell ref="D1:E1"/>
    <mergeCell ref="A15:B15"/>
  </mergeCells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845A-34EC-4AED-9C74-8A84CF932F5A}">
  <dimension ref="A1:AA25"/>
  <sheetViews>
    <sheetView workbookViewId="0">
      <selection activeCell="E12" sqref="E12"/>
    </sheetView>
  </sheetViews>
  <sheetFormatPr defaultRowHeight="15" x14ac:dyDescent="0.25"/>
  <cols>
    <col min="1" max="1" width="13" bestFit="1" customWidth="1"/>
    <col min="2" max="2" width="12.7109375" bestFit="1" customWidth="1"/>
    <col min="3" max="3" width="12.5703125" bestFit="1" customWidth="1"/>
    <col min="4" max="4" width="9.5703125" bestFit="1" customWidth="1"/>
    <col min="5" max="5" width="9.42578125" bestFit="1" customWidth="1"/>
    <col min="6" max="6" width="9.7109375" customWidth="1"/>
    <col min="7" max="7" width="10.5703125" customWidth="1"/>
  </cols>
  <sheetData>
    <row r="1" spans="1:27" s="11" customFormat="1" ht="15.75" x14ac:dyDescent="0.25">
      <c r="B1" s="34" t="s">
        <v>19</v>
      </c>
      <c r="C1" s="34"/>
      <c r="D1" s="34" t="s">
        <v>20</v>
      </c>
      <c r="E1" s="34"/>
      <c r="F1" s="33" t="s">
        <v>21</v>
      </c>
      <c r="G1" s="33"/>
      <c r="H1" s="33" t="s">
        <v>30</v>
      </c>
      <c r="I1" s="33"/>
      <c r="J1" s="33" t="s">
        <v>31</v>
      </c>
      <c r="K1" s="33"/>
      <c r="L1" s="33" t="s">
        <v>22</v>
      </c>
      <c r="M1" s="33"/>
      <c r="N1" s="33" t="s">
        <v>23</v>
      </c>
      <c r="O1" s="33"/>
      <c r="P1" s="33" t="s">
        <v>24</v>
      </c>
      <c r="Q1" s="33"/>
      <c r="R1" s="33" t="s">
        <v>25</v>
      </c>
      <c r="S1" s="33"/>
      <c r="T1" s="33" t="s">
        <v>26</v>
      </c>
      <c r="U1" s="33"/>
      <c r="V1" s="33" t="s">
        <v>27</v>
      </c>
      <c r="W1" s="33"/>
      <c r="X1" s="33" t="s">
        <v>28</v>
      </c>
      <c r="Y1" s="33"/>
      <c r="Z1" s="33" t="s">
        <v>29</v>
      </c>
      <c r="AA1" s="33"/>
    </row>
    <row r="2" spans="1:27" s="11" customFormat="1" ht="18.75" x14ac:dyDescent="0.25">
      <c r="B2" s="7" t="s">
        <v>15</v>
      </c>
      <c r="C2" s="7" t="s">
        <v>14</v>
      </c>
      <c r="D2" s="7" t="s">
        <v>15</v>
      </c>
      <c r="E2" s="7" t="s">
        <v>14</v>
      </c>
      <c r="F2" s="7" t="s">
        <v>15</v>
      </c>
      <c r="G2" s="7" t="s">
        <v>14</v>
      </c>
      <c r="H2" s="7" t="s">
        <v>15</v>
      </c>
      <c r="I2" s="7" t="s">
        <v>14</v>
      </c>
      <c r="J2" s="7" t="s">
        <v>15</v>
      </c>
      <c r="K2" s="7" t="s">
        <v>14</v>
      </c>
      <c r="L2" s="7" t="s">
        <v>15</v>
      </c>
      <c r="M2" s="7" t="s">
        <v>14</v>
      </c>
      <c r="N2" s="7" t="s">
        <v>15</v>
      </c>
      <c r="O2" s="7" t="s">
        <v>14</v>
      </c>
      <c r="P2" s="7" t="s">
        <v>15</v>
      </c>
      <c r="Q2" s="7" t="s">
        <v>14</v>
      </c>
      <c r="R2" s="7" t="s">
        <v>15</v>
      </c>
      <c r="S2" s="7" t="s">
        <v>14</v>
      </c>
      <c r="T2" s="7" t="s">
        <v>15</v>
      </c>
      <c r="U2" s="7" t="s">
        <v>14</v>
      </c>
      <c r="V2" s="7" t="s">
        <v>15</v>
      </c>
      <c r="W2" s="7" t="s">
        <v>14</v>
      </c>
      <c r="X2" s="7" t="s">
        <v>15</v>
      </c>
      <c r="Y2" s="7" t="s">
        <v>14</v>
      </c>
      <c r="Z2" s="7" t="s">
        <v>15</v>
      </c>
      <c r="AA2" s="7" t="s">
        <v>14</v>
      </c>
    </row>
    <row r="3" spans="1:27" s="11" customFormat="1" ht="15.75" x14ac:dyDescent="0.25">
      <c r="A3" s="4" t="s">
        <v>0</v>
      </c>
      <c r="B3" s="6">
        <v>0.75790199999999996</v>
      </c>
      <c r="C3" s="6">
        <v>-0.61098799999999998</v>
      </c>
      <c r="D3" s="18">
        <v>0.74030399999999996</v>
      </c>
      <c r="E3" s="18">
        <v>-0.59557899999999997</v>
      </c>
      <c r="F3" s="6">
        <v>0.75288500000000003</v>
      </c>
      <c r="G3" s="6">
        <v>-0.61287199999999997</v>
      </c>
      <c r="H3" s="6">
        <v>0.72209900000000005</v>
      </c>
      <c r="I3" s="6">
        <v>-0.58026699999999998</v>
      </c>
      <c r="J3" s="11">
        <v>0.74980999999999998</v>
      </c>
      <c r="K3" s="11">
        <v>-0.69497100000000001</v>
      </c>
      <c r="L3" s="11">
        <v>0.73471600000000004</v>
      </c>
      <c r="M3" s="11">
        <v>-0.59718499999999997</v>
      </c>
      <c r="N3" s="11">
        <v>0.764463</v>
      </c>
      <c r="O3" s="11">
        <v>-0.67364800000000002</v>
      </c>
      <c r="P3" s="11">
        <v>0.66001200000000004</v>
      </c>
      <c r="Q3" s="11">
        <v>-0.45892300000000003</v>
      </c>
      <c r="R3" s="11">
        <v>0.74755000000000005</v>
      </c>
      <c r="S3" s="11">
        <v>-0.65881299999999998</v>
      </c>
      <c r="T3" s="11">
        <v>0.68176499999999995</v>
      </c>
      <c r="U3" s="11">
        <v>-0.53448099999999998</v>
      </c>
      <c r="V3" s="11">
        <v>0.66587399999999997</v>
      </c>
      <c r="W3" s="11">
        <v>-0.46951399999999999</v>
      </c>
      <c r="X3" s="11">
        <v>0.67146499999999998</v>
      </c>
      <c r="Y3" s="11">
        <v>-0.52566100000000004</v>
      </c>
      <c r="Z3" s="11">
        <v>0.69204100000000002</v>
      </c>
      <c r="AA3" s="11">
        <v>-0.58418499999999995</v>
      </c>
    </row>
    <row r="4" spans="1:27" s="11" customFormat="1" ht="15.75" x14ac:dyDescent="0.25">
      <c r="A4" s="4" t="s">
        <v>1</v>
      </c>
      <c r="B4" s="6">
        <v>0.75790199999999996</v>
      </c>
      <c r="C4" s="6">
        <v>-0.61098799999999998</v>
      </c>
      <c r="D4" s="18">
        <v>0.76810900000000004</v>
      </c>
      <c r="E4" s="18">
        <v>-0.67184500000000003</v>
      </c>
      <c r="F4" s="6">
        <v>0.75107400000000002</v>
      </c>
      <c r="G4" s="6">
        <v>-0.65667200000000003</v>
      </c>
      <c r="H4" s="6">
        <v>0.78220199999999995</v>
      </c>
      <c r="I4" s="6">
        <v>-0.68897399999999998</v>
      </c>
      <c r="J4" s="11">
        <v>0.74980999999999998</v>
      </c>
      <c r="K4" s="11">
        <v>-0.65614799999999995</v>
      </c>
      <c r="L4" s="11">
        <v>0.76576299999999997</v>
      </c>
      <c r="M4" s="11">
        <v>-0.674404</v>
      </c>
      <c r="N4" s="11">
        <v>0.72889400000000004</v>
      </c>
      <c r="O4" s="11">
        <v>-0.63635900000000001</v>
      </c>
      <c r="P4" s="11">
        <v>0.80241899999999999</v>
      </c>
      <c r="Q4" s="11">
        <v>-0.75269299999999995</v>
      </c>
      <c r="R4" s="11">
        <v>0.74755000000000005</v>
      </c>
      <c r="S4" s="11">
        <v>-0.65881299999999998</v>
      </c>
      <c r="T4" s="11">
        <v>0.75101899999999999</v>
      </c>
      <c r="U4" s="11">
        <v>-0.70266099999999998</v>
      </c>
      <c r="V4" s="11">
        <v>0.78570600000000002</v>
      </c>
      <c r="W4" s="11">
        <v>-0.73754900000000001</v>
      </c>
      <c r="X4" s="11">
        <v>0.767787</v>
      </c>
      <c r="Y4" s="11">
        <v>-0.72118199999999999</v>
      </c>
      <c r="Z4" s="11">
        <v>0.69204100000000002</v>
      </c>
      <c r="AA4" s="11">
        <v>-0.58418499999999995</v>
      </c>
    </row>
    <row r="5" spans="1:27" s="11" customFormat="1" ht="15.75" x14ac:dyDescent="0.25">
      <c r="A5" s="4" t="s">
        <v>2</v>
      </c>
      <c r="B5" s="6">
        <v>0.75796600000000003</v>
      </c>
      <c r="C5" s="6">
        <v>-0.61105200000000004</v>
      </c>
      <c r="D5" s="18">
        <v>0.67923199999999995</v>
      </c>
      <c r="E5" s="18">
        <v>-0.47466199999999997</v>
      </c>
      <c r="F5" s="6">
        <v>0.68452299999999999</v>
      </c>
      <c r="G5" s="6">
        <v>-0.530636</v>
      </c>
      <c r="H5" s="6">
        <v>0.67061199999999999</v>
      </c>
      <c r="I5" s="6">
        <v>-0.46725800000000001</v>
      </c>
      <c r="J5" s="11">
        <v>0.68569100000000005</v>
      </c>
      <c r="K5" s="11">
        <v>-0.48520400000000002</v>
      </c>
      <c r="L5" s="11">
        <v>0.67537599999999998</v>
      </c>
      <c r="M5" s="11">
        <v>-0.52309600000000001</v>
      </c>
      <c r="N5" s="11">
        <v>0.68981899999999996</v>
      </c>
      <c r="O5" s="11">
        <v>-0.53905000000000003</v>
      </c>
      <c r="P5" s="11">
        <v>0.66003299999999998</v>
      </c>
      <c r="Q5" s="11">
        <v>-0.45895900000000001</v>
      </c>
      <c r="R5" s="11">
        <v>0.68274199999999996</v>
      </c>
      <c r="S5" s="11">
        <v>-0.53466899999999995</v>
      </c>
      <c r="T5" s="11">
        <v>0.68185099999999998</v>
      </c>
      <c r="U5" s="11">
        <v>-0.534582</v>
      </c>
      <c r="V5" s="11">
        <v>0.66405700000000001</v>
      </c>
      <c r="W5" s="11">
        <v>-0.51405299999999998</v>
      </c>
      <c r="X5" s="11">
        <v>0.67154499999999995</v>
      </c>
      <c r="Y5" s="11">
        <v>-0.52575899999999998</v>
      </c>
      <c r="Z5" s="11">
        <v>0.69203999999999999</v>
      </c>
      <c r="AA5" s="11">
        <v>-0.58418499999999995</v>
      </c>
    </row>
    <row r="6" spans="1:27" s="11" customFormat="1" ht="15.75" x14ac:dyDescent="0.25">
      <c r="A6" s="4" t="s">
        <v>3</v>
      </c>
      <c r="B6" s="6">
        <v>0.75790199999999996</v>
      </c>
      <c r="C6" s="6">
        <v>-0.61098799999999998</v>
      </c>
      <c r="D6" s="18">
        <v>0.76810900000000004</v>
      </c>
      <c r="E6" s="18">
        <v>-0.67184500000000003</v>
      </c>
      <c r="F6" s="6">
        <v>0.68442400000000003</v>
      </c>
      <c r="G6" s="6">
        <v>-0.53052299999999997</v>
      </c>
      <c r="H6" s="6">
        <v>0.78631399999999996</v>
      </c>
      <c r="I6" s="6">
        <v>-0.73488200000000004</v>
      </c>
      <c r="J6" s="11">
        <v>0.74980999999999998</v>
      </c>
      <c r="K6" s="11">
        <v>-0.65614799999999995</v>
      </c>
      <c r="L6" s="11">
        <v>0.69318000000000002</v>
      </c>
      <c r="M6" s="11">
        <v>-0.58772100000000005</v>
      </c>
      <c r="N6" s="11">
        <v>0.67443900000000001</v>
      </c>
      <c r="O6" s="11">
        <v>-0.52313200000000004</v>
      </c>
      <c r="P6" s="11">
        <v>0.80241899999999999</v>
      </c>
      <c r="Q6" s="11">
        <v>-0.75269299999999995</v>
      </c>
      <c r="R6" s="11">
        <v>0.68297399999999997</v>
      </c>
      <c r="S6" s="11">
        <v>-0.57887900000000003</v>
      </c>
      <c r="T6" s="11">
        <v>0.68176499999999995</v>
      </c>
      <c r="U6" s="11">
        <v>-0.53448099999999998</v>
      </c>
      <c r="V6" s="11">
        <v>0.70226</v>
      </c>
      <c r="W6" s="11">
        <v>-0.60022200000000003</v>
      </c>
      <c r="X6" s="11">
        <v>0.69247000000000003</v>
      </c>
      <c r="Y6" s="11">
        <v>-0.59183300000000005</v>
      </c>
      <c r="Z6" s="11">
        <v>0.69204100000000002</v>
      </c>
      <c r="AA6" s="11">
        <v>-0.58418499999999995</v>
      </c>
    </row>
    <row r="7" spans="1:27" s="11" customFormat="1" ht="15.75" x14ac:dyDescent="0.25">
      <c r="A7" s="4" t="s">
        <v>4</v>
      </c>
      <c r="B7" s="6">
        <v>0.75790199999999996</v>
      </c>
      <c r="C7" s="6">
        <v>-0.61098799999999998</v>
      </c>
      <c r="D7" s="18">
        <v>0.74030399999999996</v>
      </c>
      <c r="E7" s="18">
        <f>-0.595579</f>
        <v>-0.59557899999999997</v>
      </c>
      <c r="F7" s="6">
        <v>0.751027</v>
      </c>
      <c r="G7" s="6">
        <v>-0.65662399999999999</v>
      </c>
      <c r="H7" s="6">
        <v>0.67058799999999996</v>
      </c>
      <c r="I7" s="6">
        <v>-0.46721499999999999</v>
      </c>
      <c r="J7" s="11">
        <v>0.74980999999999998</v>
      </c>
      <c r="K7" s="11">
        <v>-0.65614799999999995</v>
      </c>
      <c r="L7" s="11">
        <v>0.67524300000000004</v>
      </c>
      <c r="M7" s="11">
        <v>-0.52294499999999999</v>
      </c>
      <c r="N7" s="11">
        <v>0.77234499999999995</v>
      </c>
      <c r="O7" s="11">
        <v>-0.72313099999999997</v>
      </c>
      <c r="P7" s="11">
        <v>0.66001200000000004</v>
      </c>
      <c r="Q7" s="11">
        <v>-0.45892300000000003</v>
      </c>
      <c r="R7" s="11">
        <v>0.68297399999999997</v>
      </c>
      <c r="S7" s="11">
        <v>-0.57887900000000003</v>
      </c>
      <c r="T7" s="11">
        <v>0.75101899999999999</v>
      </c>
      <c r="U7" s="11">
        <v>-0.70266099999999998</v>
      </c>
      <c r="V7" s="11">
        <v>0.66391900000000004</v>
      </c>
      <c r="W7" s="11">
        <v>-0.51389799999999997</v>
      </c>
      <c r="X7" s="11">
        <v>0.67204900000000001</v>
      </c>
      <c r="Y7" s="11">
        <v>-0.56927099999999997</v>
      </c>
      <c r="Z7" s="11">
        <v>0.69204100000000002</v>
      </c>
      <c r="AA7" s="11">
        <v>-0.58418499999999995</v>
      </c>
    </row>
    <row r="8" spans="1:27" s="11" customFormat="1" ht="15.75" x14ac:dyDescent="0.25">
      <c r="A8" s="4" t="s">
        <v>5</v>
      </c>
      <c r="B8" s="6">
        <v>0.75796600000000003</v>
      </c>
      <c r="C8" s="6">
        <v>-0.61105200000000004</v>
      </c>
      <c r="D8" s="18">
        <v>0.76983800000000002</v>
      </c>
      <c r="E8" s="18">
        <v>-0.627216</v>
      </c>
      <c r="F8" s="6">
        <v>0.75294499999999998</v>
      </c>
      <c r="G8" s="6">
        <v>-0.612923</v>
      </c>
      <c r="H8" s="6">
        <v>0.78228600000000004</v>
      </c>
      <c r="I8" s="6">
        <v>-0.68905799999999995</v>
      </c>
      <c r="J8" s="11">
        <v>0.68569100000000005</v>
      </c>
      <c r="K8" s="11">
        <v>-0.48520400000000002</v>
      </c>
      <c r="L8" s="11">
        <v>0.76584099999999999</v>
      </c>
      <c r="M8" s="11">
        <v>-0.67446899999999999</v>
      </c>
      <c r="N8" s="11">
        <v>0.67871000000000004</v>
      </c>
      <c r="O8" s="11">
        <v>-0.48146099999999997</v>
      </c>
      <c r="P8" s="11">
        <v>0.80257500000000004</v>
      </c>
      <c r="Q8" s="11">
        <v>-0.75282700000000002</v>
      </c>
      <c r="R8" s="11">
        <v>0.68274199999999996</v>
      </c>
      <c r="S8" s="11">
        <v>-0.53466899999999995</v>
      </c>
      <c r="T8" s="11">
        <v>0.68185099999999998</v>
      </c>
      <c r="U8" s="11">
        <v>-0.534582</v>
      </c>
      <c r="V8" s="11">
        <v>0.78584200000000004</v>
      </c>
      <c r="W8" s="11">
        <v>-0.73766200000000004</v>
      </c>
      <c r="X8" s="11">
        <v>0.69264099999999995</v>
      </c>
      <c r="Y8" s="11">
        <v>-0.59200900000000001</v>
      </c>
      <c r="Z8" s="11">
        <v>0.69203999999999999</v>
      </c>
      <c r="AA8" s="11">
        <v>-0.58418499999999995</v>
      </c>
    </row>
    <row r="9" spans="1:27" s="11" customFormat="1" ht="15.75" x14ac:dyDescent="0.25">
      <c r="B9" s="6">
        <f t="shared" ref="B9:I9" si="0">SUM(B3:B8)</f>
        <v>4.5475399999999997</v>
      </c>
      <c r="C9" s="6">
        <f t="shared" si="0"/>
        <v>-3.6660559999999998</v>
      </c>
      <c r="D9" s="18">
        <f t="shared" si="0"/>
        <v>4.4658959999999999</v>
      </c>
      <c r="E9" s="18">
        <f t="shared" si="0"/>
        <v>-3.6367259999999995</v>
      </c>
      <c r="F9" s="18">
        <f t="shared" si="0"/>
        <v>4.3768779999999996</v>
      </c>
      <c r="G9" s="18">
        <f t="shared" si="0"/>
        <v>-3.60025</v>
      </c>
      <c r="H9" s="18">
        <f t="shared" si="0"/>
        <v>4.4141010000000005</v>
      </c>
      <c r="I9" s="18">
        <f t="shared" si="0"/>
        <v>-3.6276539999999997</v>
      </c>
      <c r="J9" s="18">
        <f t="shared" ref="J9:AA9" si="1">SUM(J3:J8)</f>
        <v>4.370622</v>
      </c>
      <c r="K9" s="18">
        <f t="shared" si="1"/>
        <v>-3.633823</v>
      </c>
      <c r="L9" s="18">
        <f t="shared" si="1"/>
        <v>4.3101190000000003</v>
      </c>
      <c r="M9" s="18">
        <f t="shared" si="1"/>
        <v>-3.5798199999999998</v>
      </c>
      <c r="N9" s="18">
        <f t="shared" si="1"/>
        <v>4.3086700000000002</v>
      </c>
      <c r="O9" s="18">
        <f t="shared" si="1"/>
        <v>-3.576781</v>
      </c>
      <c r="P9" s="18">
        <f t="shared" si="1"/>
        <v>4.3874700000000004</v>
      </c>
      <c r="Q9" s="18">
        <f t="shared" si="1"/>
        <v>-3.6350179999999996</v>
      </c>
      <c r="R9" s="18">
        <f t="shared" si="1"/>
        <v>4.2265319999999997</v>
      </c>
      <c r="S9" s="18">
        <f t="shared" si="1"/>
        <v>-3.5447220000000002</v>
      </c>
      <c r="T9" s="18">
        <f t="shared" si="1"/>
        <v>4.2292699999999996</v>
      </c>
      <c r="U9" s="18">
        <f t="shared" si="1"/>
        <v>-3.5434479999999997</v>
      </c>
      <c r="V9" s="18">
        <f t="shared" si="1"/>
        <v>4.267658</v>
      </c>
      <c r="W9" s="18">
        <f t="shared" si="1"/>
        <v>-3.5728980000000004</v>
      </c>
      <c r="X9" s="18">
        <f t="shared" si="1"/>
        <v>4.1679569999999995</v>
      </c>
      <c r="Y9" s="18">
        <f t="shared" si="1"/>
        <v>-3.5257150000000004</v>
      </c>
      <c r="Z9" s="18">
        <f t="shared" si="1"/>
        <v>4.1522439999999996</v>
      </c>
      <c r="AA9" s="18">
        <f t="shared" si="1"/>
        <v>-3.5051099999999993</v>
      </c>
    </row>
    <row r="12" spans="1:27" s="11" customFormat="1" ht="18.75" x14ac:dyDescent="0.35">
      <c r="A12" s="19"/>
      <c r="B12" s="13" t="s">
        <v>60</v>
      </c>
      <c r="C12" s="13" t="s">
        <v>61</v>
      </c>
      <c r="D12" s="14" t="s">
        <v>62</v>
      </c>
      <c r="E12" s="13" t="s">
        <v>13</v>
      </c>
      <c r="F12" s="15" t="s">
        <v>7</v>
      </c>
      <c r="G12" s="15" t="s">
        <v>33</v>
      </c>
    </row>
    <row r="13" spans="1:27" s="11" customFormat="1" ht="15.75" x14ac:dyDescent="0.25">
      <c r="A13" s="20" t="s">
        <v>19</v>
      </c>
      <c r="B13" s="16">
        <f>B9</f>
        <v>4.5475399999999997</v>
      </c>
      <c r="C13" s="16">
        <f>C9</f>
        <v>-3.6660559999999998</v>
      </c>
      <c r="D13" s="16">
        <v>6.3988430000000003</v>
      </c>
      <c r="E13" s="16">
        <v>-6.3988430000000003</v>
      </c>
      <c r="F13" s="16">
        <v>0.51448700000000003</v>
      </c>
      <c r="G13" s="16">
        <v>0.51448700000000003</v>
      </c>
    </row>
    <row r="14" spans="1:27" s="11" customFormat="1" ht="15.75" x14ac:dyDescent="0.25">
      <c r="A14" s="20" t="s">
        <v>20</v>
      </c>
      <c r="B14" s="16">
        <f>D9</f>
        <v>4.4658959999999999</v>
      </c>
      <c r="C14" s="16">
        <f>E9</f>
        <v>-3.6367259999999995</v>
      </c>
      <c r="D14" s="16">
        <v>6.569515</v>
      </c>
      <c r="E14" s="16">
        <v>-4.0708060000000001</v>
      </c>
      <c r="F14" s="16">
        <v>0.500081</v>
      </c>
      <c r="G14" s="16">
        <v>0.49731799999999998</v>
      </c>
    </row>
    <row r="15" spans="1:27" s="11" customFormat="1" ht="15.75" x14ac:dyDescent="0.25">
      <c r="A15" s="20" t="s">
        <v>21</v>
      </c>
      <c r="B15" s="16">
        <f>F9</f>
        <v>4.3768779999999996</v>
      </c>
      <c r="C15" s="16">
        <f>G9</f>
        <v>-3.60025</v>
      </c>
      <c r="D15" s="16">
        <v>5.3588810000000002</v>
      </c>
      <c r="E15" s="16">
        <v>-1.886309</v>
      </c>
      <c r="F15" s="16">
        <v>0.485786</v>
      </c>
      <c r="G15" s="16">
        <v>0.482846</v>
      </c>
    </row>
    <row r="16" spans="1:27" s="11" customFormat="1" ht="15.75" x14ac:dyDescent="0.25">
      <c r="A16" s="20" t="s">
        <v>30</v>
      </c>
      <c r="B16" s="16">
        <f>H9</f>
        <v>4.4141010000000005</v>
      </c>
      <c r="C16" s="16">
        <f>I9</f>
        <v>-3.6276539999999997</v>
      </c>
      <c r="D16" s="16">
        <v>5.3204929999999999</v>
      </c>
      <c r="E16" s="16">
        <v>-1.8428150000000001</v>
      </c>
      <c r="F16" s="16">
        <v>0.48280699999999999</v>
      </c>
      <c r="G16" s="16">
        <v>0.48011999999999999</v>
      </c>
    </row>
    <row r="17" spans="1:7" s="11" customFormat="1" ht="15.75" x14ac:dyDescent="0.25">
      <c r="A17" s="20" t="s">
        <v>31</v>
      </c>
      <c r="B17" s="16">
        <f>J9</f>
        <v>4.370622</v>
      </c>
      <c r="C17" s="16">
        <f>K9</f>
        <v>-3.633823</v>
      </c>
      <c r="D17" s="29">
        <v>10.358767</v>
      </c>
      <c r="E17" s="16">
        <v>-1.726153</v>
      </c>
      <c r="F17" s="16">
        <v>0.48933399999999999</v>
      </c>
      <c r="G17" s="16">
        <v>0.47980699999999998</v>
      </c>
    </row>
    <row r="18" spans="1:7" s="11" customFormat="1" ht="15.75" x14ac:dyDescent="0.25">
      <c r="A18" s="30" t="s">
        <v>22</v>
      </c>
      <c r="B18" s="29">
        <f>L9</f>
        <v>4.3101190000000003</v>
      </c>
      <c r="C18" s="29">
        <f>M9</f>
        <v>-3.5798199999999998</v>
      </c>
      <c r="D18" s="29">
        <v>0.232264</v>
      </c>
      <c r="E18" s="29">
        <v>0.23047699999999999</v>
      </c>
      <c r="F18" s="29">
        <v>0.469891</v>
      </c>
      <c r="G18" s="29">
        <v>0.46867300000000001</v>
      </c>
    </row>
    <row r="19" spans="1:7" s="11" customFormat="1" ht="15.75" x14ac:dyDescent="0.25">
      <c r="A19" s="30" t="s">
        <v>23</v>
      </c>
      <c r="B19" s="29">
        <f>N9</f>
        <v>4.3086700000000002</v>
      </c>
      <c r="C19" s="29">
        <f>O9</f>
        <v>-3.576781</v>
      </c>
      <c r="D19" s="29">
        <v>8.6476799999999994</v>
      </c>
      <c r="E19" s="29">
        <v>0.37260700000000002</v>
      </c>
      <c r="F19" s="29">
        <v>0.47211900000000001</v>
      </c>
      <c r="G19" s="29">
        <v>0.465391</v>
      </c>
    </row>
    <row r="20" spans="1:7" s="11" customFormat="1" ht="15.75" x14ac:dyDescent="0.25">
      <c r="A20" s="30" t="s">
        <v>24</v>
      </c>
      <c r="B20" s="29">
        <f>P9</f>
        <v>4.3874700000000004</v>
      </c>
      <c r="C20" s="29">
        <f>Q9</f>
        <v>-3.6350179999999996</v>
      </c>
      <c r="D20" s="29">
        <v>0.29799100000000001</v>
      </c>
      <c r="E20" s="29">
        <v>0.29798599999999997</v>
      </c>
      <c r="F20" s="29">
        <v>0.46310699999999999</v>
      </c>
      <c r="G20" s="29">
        <v>0.46310699999999999</v>
      </c>
    </row>
    <row r="21" spans="1:7" s="11" customFormat="1" ht="15.75" x14ac:dyDescent="0.25">
      <c r="A21" s="20" t="s">
        <v>25</v>
      </c>
      <c r="B21" s="16">
        <f>R9</f>
        <v>4.2265319999999997</v>
      </c>
      <c r="C21" s="16">
        <f>S9</f>
        <v>-3.5447220000000002</v>
      </c>
      <c r="D21" s="29">
        <v>5.5299079999999998</v>
      </c>
      <c r="E21" s="16">
        <v>2.3797649999999999</v>
      </c>
      <c r="F21" s="16">
        <v>0.45743099999999998</v>
      </c>
      <c r="G21" s="16">
        <v>0.45426100000000003</v>
      </c>
    </row>
    <row r="22" spans="1:7" s="11" customFormat="1" ht="15.75" x14ac:dyDescent="0.25">
      <c r="A22" s="20" t="s">
        <v>26</v>
      </c>
      <c r="B22" s="16">
        <f>T9</f>
        <v>4.2292699999999996</v>
      </c>
      <c r="C22" s="16">
        <f>U9</f>
        <v>-3.5434479999999997</v>
      </c>
      <c r="D22" s="29">
        <v>10.097765000000001</v>
      </c>
      <c r="E22" s="16">
        <v>2.5084580000000001</v>
      </c>
      <c r="F22" s="16">
        <v>0.45850999999999997</v>
      </c>
      <c r="G22" s="16">
        <v>0.45078000000000001</v>
      </c>
    </row>
    <row r="23" spans="1:7" s="11" customFormat="1" ht="15.75" x14ac:dyDescent="0.25">
      <c r="A23" s="20" t="s">
        <v>27</v>
      </c>
      <c r="B23" s="16">
        <f>V9</f>
        <v>4.267658</v>
      </c>
      <c r="C23" s="16">
        <f>W9</f>
        <v>-3.5728980000000004</v>
      </c>
      <c r="D23" s="16">
        <v>5.5604259999999996</v>
      </c>
      <c r="E23" s="16">
        <v>2.4040569999999999</v>
      </c>
      <c r="F23" s="16">
        <v>0.45370300000000002</v>
      </c>
      <c r="G23" s="16">
        <v>0.45139800000000002</v>
      </c>
    </row>
    <row r="24" spans="1:7" s="11" customFormat="1" ht="15.75" x14ac:dyDescent="0.25">
      <c r="A24" s="20" t="s">
        <v>28</v>
      </c>
      <c r="B24" s="16">
        <f>X9</f>
        <v>4.1679569999999995</v>
      </c>
      <c r="C24" s="16">
        <f>Y9</f>
        <v>-3.5257150000000004</v>
      </c>
      <c r="D24" s="16">
        <v>6.6171189999999998</v>
      </c>
      <c r="E24" s="16">
        <v>4.4509230000000004</v>
      </c>
      <c r="F24" s="16">
        <v>0.44238499999999997</v>
      </c>
      <c r="G24" s="16">
        <v>0.44017699999999998</v>
      </c>
    </row>
    <row r="25" spans="1:7" s="11" customFormat="1" ht="15.75" x14ac:dyDescent="0.25">
      <c r="A25" s="20" t="s">
        <v>29</v>
      </c>
      <c r="B25" s="16">
        <f>Z9</f>
        <v>4.1522439999999996</v>
      </c>
      <c r="C25" s="16">
        <f>AA9</f>
        <v>-3.5051099999999993</v>
      </c>
      <c r="D25" s="16">
        <v>6.7136389999999997</v>
      </c>
      <c r="E25" s="16">
        <v>6.7136389999999997</v>
      </c>
      <c r="F25" s="16">
        <v>0.44639499999999999</v>
      </c>
      <c r="G25" s="16">
        <v>0.44639499999999999</v>
      </c>
    </row>
  </sheetData>
  <mergeCells count="13">
    <mergeCell ref="X1:Y1"/>
    <mergeCell ref="Z1:AA1"/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E816-CD81-4D64-8EA0-595565D6BF95}">
  <dimension ref="A1:P14"/>
  <sheetViews>
    <sheetView workbookViewId="0">
      <selection activeCell="E3" sqref="E3:E14"/>
    </sheetView>
  </sheetViews>
  <sheetFormatPr defaultRowHeight="15" x14ac:dyDescent="0.25"/>
  <cols>
    <col min="1" max="1" width="11.140625" bestFit="1" customWidth="1"/>
    <col min="2" max="2" width="12.7109375" bestFit="1" customWidth="1"/>
    <col min="6" max="8" width="9.140625" style="2"/>
  </cols>
  <sheetData>
    <row r="1" spans="1:16" x14ac:dyDescent="0.25">
      <c r="F1" s="35" t="s">
        <v>41</v>
      </c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8.75" x14ac:dyDescent="0.35">
      <c r="A2" s="19"/>
      <c r="B2" s="13" t="s">
        <v>16</v>
      </c>
      <c r="C2" s="20" t="s">
        <v>19</v>
      </c>
      <c r="E2" s="2" t="s">
        <v>32</v>
      </c>
      <c r="F2" s="23" t="s">
        <v>34</v>
      </c>
      <c r="G2" s="23" t="s">
        <v>42</v>
      </c>
      <c r="H2" s="23" t="s">
        <v>43</v>
      </c>
      <c r="I2" s="23" t="s">
        <v>44</v>
      </c>
      <c r="J2" s="23" t="s">
        <v>35</v>
      </c>
      <c r="K2" s="23" t="s">
        <v>36</v>
      </c>
      <c r="L2" s="23" t="s">
        <v>45</v>
      </c>
      <c r="M2" s="23" t="s">
        <v>37</v>
      </c>
      <c r="N2" s="23" t="s">
        <v>38</v>
      </c>
      <c r="O2" s="23" t="s">
        <v>39</v>
      </c>
      <c r="P2" s="23" t="s">
        <v>40</v>
      </c>
    </row>
    <row r="3" spans="1:16" x14ac:dyDescent="0.25">
      <c r="A3" t="s">
        <v>20</v>
      </c>
      <c r="B3">
        <v>4.4658959999999999</v>
      </c>
      <c r="C3">
        <v>4.5475399999999997</v>
      </c>
      <c r="E3" s="22">
        <f>(B3/C3)*100</f>
        <v>98.204655703963027</v>
      </c>
      <c r="F3" s="24">
        <v>96.15</v>
      </c>
      <c r="G3" s="25">
        <v>96.67</v>
      </c>
      <c r="H3" s="24">
        <v>96.67</v>
      </c>
      <c r="I3" s="25">
        <v>100</v>
      </c>
      <c r="J3" s="24">
        <v>92.59</v>
      </c>
      <c r="K3" s="24">
        <v>95.05</v>
      </c>
      <c r="L3" s="24">
        <v>95.74</v>
      </c>
      <c r="M3" s="24">
        <v>90.4</v>
      </c>
      <c r="N3" s="24">
        <v>94.38</v>
      </c>
      <c r="O3" s="24">
        <v>95.2</v>
      </c>
      <c r="P3" s="24">
        <v>99</v>
      </c>
    </row>
    <row r="4" spans="1:16" x14ac:dyDescent="0.25">
      <c r="A4" t="s">
        <v>21</v>
      </c>
      <c r="B4">
        <v>4.3768779999999996</v>
      </c>
      <c r="C4">
        <v>4.5475399999999997</v>
      </c>
      <c r="E4" s="22">
        <f t="shared" ref="E4:E14" si="0">(B4/C4)*100</f>
        <v>96.247157803999528</v>
      </c>
      <c r="F4" s="24">
        <v>93.31</v>
      </c>
      <c r="G4" s="25">
        <v>96.67</v>
      </c>
      <c r="H4" s="24">
        <v>95.65</v>
      </c>
      <c r="I4" s="25">
        <v>96.83</v>
      </c>
      <c r="J4" s="24">
        <v>85.6</v>
      </c>
      <c r="K4" s="24">
        <v>90.57</v>
      </c>
      <c r="L4" s="24">
        <v>91.69</v>
      </c>
      <c r="M4" s="24">
        <v>75.2</v>
      </c>
      <c r="N4" s="24">
        <v>89.47</v>
      </c>
      <c r="O4" s="24">
        <v>90.7</v>
      </c>
      <c r="P4" s="24">
        <v>98.07</v>
      </c>
    </row>
    <row r="5" spans="1:16" x14ac:dyDescent="0.25">
      <c r="A5" t="s">
        <v>30</v>
      </c>
      <c r="B5">
        <v>4.4141010000000005</v>
      </c>
      <c r="C5">
        <v>4.5475399999999997</v>
      </c>
      <c r="E5" s="22">
        <f t="shared" si="0"/>
        <v>97.065688262225308</v>
      </c>
      <c r="F5" s="24">
        <v>92.22</v>
      </c>
      <c r="G5" s="25">
        <v>93.64</v>
      </c>
      <c r="H5" s="24">
        <v>94.57</v>
      </c>
      <c r="I5" s="25">
        <v>95.24</v>
      </c>
      <c r="J5" s="24">
        <v>84.36</v>
      </c>
      <c r="K5" s="24">
        <v>89.43</v>
      </c>
      <c r="L5" s="24">
        <v>90.6</v>
      </c>
      <c r="M5" s="24">
        <v>78.400000000000006</v>
      </c>
      <c r="N5" s="24">
        <v>87.81</v>
      </c>
      <c r="O5" s="24">
        <v>90.45</v>
      </c>
      <c r="P5" s="24">
        <v>98.03</v>
      </c>
    </row>
    <row r="6" spans="1:16" x14ac:dyDescent="0.25">
      <c r="A6" t="s">
        <v>31</v>
      </c>
      <c r="B6">
        <v>4.370622</v>
      </c>
      <c r="C6">
        <v>4.5475399999999997</v>
      </c>
      <c r="E6" s="22">
        <f t="shared" si="0"/>
        <v>96.10958892060323</v>
      </c>
      <c r="F6" s="24">
        <v>94.15</v>
      </c>
      <c r="G6" s="25">
        <v>91.62</v>
      </c>
      <c r="H6" s="24">
        <v>95.65</v>
      </c>
      <c r="I6" s="25">
        <v>96.83</v>
      </c>
      <c r="J6" s="24">
        <v>86.01</v>
      </c>
      <c r="K6" s="24">
        <v>91.24</v>
      </c>
      <c r="L6" s="24">
        <v>92.68</v>
      </c>
      <c r="M6" s="24">
        <v>80.8</v>
      </c>
      <c r="N6" s="24">
        <v>90.77</v>
      </c>
      <c r="O6" s="24">
        <v>90.36</v>
      </c>
      <c r="P6" s="24">
        <v>98.01</v>
      </c>
    </row>
    <row r="7" spans="1:16" x14ac:dyDescent="0.25">
      <c r="A7" t="s">
        <v>22</v>
      </c>
      <c r="B7">
        <v>4.3101190000000003</v>
      </c>
      <c r="C7">
        <v>4.5475399999999997</v>
      </c>
      <c r="E7" s="22">
        <f t="shared" si="0"/>
        <v>94.779133333626547</v>
      </c>
      <c r="F7" s="24">
        <v>89.88</v>
      </c>
      <c r="G7" s="25">
        <v>89.9</v>
      </c>
      <c r="H7" s="24">
        <v>93.48</v>
      </c>
      <c r="I7" s="25">
        <v>95.24</v>
      </c>
      <c r="J7" s="24">
        <v>78.599999999999994</v>
      </c>
      <c r="K7" s="24">
        <v>85.62</v>
      </c>
      <c r="L7" s="24">
        <v>87.21</v>
      </c>
      <c r="M7" s="24">
        <v>57.6</v>
      </c>
      <c r="N7" s="24">
        <v>83.98</v>
      </c>
      <c r="O7" s="24">
        <v>86.24</v>
      </c>
      <c r="P7" s="24">
        <v>97.14</v>
      </c>
    </row>
    <row r="8" spans="1:16" x14ac:dyDescent="0.25">
      <c r="A8" t="s">
        <v>23</v>
      </c>
      <c r="B8">
        <v>4.3086700000000002</v>
      </c>
      <c r="C8">
        <v>4.5475399999999997</v>
      </c>
      <c r="E8" s="22">
        <f t="shared" si="0"/>
        <v>94.747269952545793</v>
      </c>
      <c r="F8" s="24">
        <v>89.8</v>
      </c>
      <c r="G8" s="25">
        <v>88.89</v>
      </c>
      <c r="H8" s="24">
        <v>93.48</v>
      </c>
      <c r="I8" s="25">
        <v>96.83</v>
      </c>
      <c r="J8" s="24">
        <v>79.42</v>
      </c>
      <c r="K8" s="24">
        <v>86.1</v>
      </c>
      <c r="L8" s="24">
        <v>87.98</v>
      </c>
      <c r="M8" s="24">
        <v>64</v>
      </c>
      <c r="N8" s="24">
        <v>84.86</v>
      </c>
      <c r="O8" s="24">
        <v>85.94</v>
      </c>
      <c r="P8" s="24">
        <v>97.09</v>
      </c>
    </row>
    <row r="9" spans="1:16" x14ac:dyDescent="0.25">
      <c r="A9" t="s">
        <v>24</v>
      </c>
      <c r="B9">
        <v>4.3874700000000004</v>
      </c>
      <c r="C9">
        <v>4.5475399999999997</v>
      </c>
      <c r="E9" s="22">
        <f t="shared" si="0"/>
        <v>96.480074941616806</v>
      </c>
      <c r="F9" s="24">
        <v>86.71</v>
      </c>
      <c r="G9" s="25">
        <v>85.15</v>
      </c>
      <c r="H9" s="24">
        <v>93.48</v>
      </c>
      <c r="I9" s="25">
        <v>95.24</v>
      </c>
      <c r="J9" s="24">
        <v>76.16</v>
      </c>
      <c r="K9" s="24">
        <v>83.24</v>
      </c>
      <c r="L9" s="24">
        <v>84.92</v>
      </c>
      <c r="M9" s="24">
        <v>64.8</v>
      </c>
      <c r="N9" s="24">
        <v>80.61</v>
      </c>
      <c r="O9" s="24">
        <v>85.77</v>
      </c>
      <c r="P9" s="24">
        <v>97.07</v>
      </c>
    </row>
    <row r="10" spans="1:16" x14ac:dyDescent="0.25">
      <c r="A10" t="s">
        <v>25</v>
      </c>
      <c r="B10">
        <v>4.2265319999999997</v>
      </c>
      <c r="C10">
        <v>4.5475399999999997</v>
      </c>
      <c r="E10" s="22">
        <f t="shared" si="0"/>
        <v>92.941062640460558</v>
      </c>
      <c r="F10" s="24">
        <v>87.04</v>
      </c>
      <c r="G10" s="25">
        <v>86.97</v>
      </c>
      <c r="H10" s="24">
        <v>92.39</v>
      </c>
      <c r="I10" s="25">
        <v>96.83</v>
      </c>
      <c r="J10" s="24">
        <v>72.84</v>
      </c>
      <c r="K10" s="24">
        <v>81.62</v>
      </c>
      <c r="L10" s="24">
        <v>83.93</v>
      </c>
      <c r="M10" s="24">
        <v>42.4</v>
      </c>
      <c r="N10" s="24">
        <v>80.239999999999995</v>
      </c>
      <c r="O10" s="24">
        <v>81.75</v>
      </c>
      <c r="P10" s="24">
        <v>96.21</v>
      </c>
    </row>
    <row r="11" spans="1:16" x14ac:dyDescent="0.25">
      <c r="A11" t="s">
        <v>26</v>
      </c>
      <c r="B11">
        <v>4.2292699999999996</v>
      </c>
      <c r="C11">
        <v>4.5475399999999997</v>
      </c>
      <c r="E11" s="22">
        <f t="shared" si="0"/>
        <v>93.001271016857473</v>
      </c>
      <c r="F11" s="24">
        <v>87.04</v>
      </c>
      <c r="G11" s="25">
        <v>85.96</v>
      </c>
      <c r="H11" s="24">
        <v>93.48</v>
      </c>
      <c r="I11" s="25">
        <v>95.24</v>
      </c>
      <c r="J11" s="24">
        <v>73.25</v>
      </c>
      <c r="K11" s="24">
        <v>82.19</v>
      </c>
      <c r="L11" s="24">
        <v>84.59</v>
      </c>
      <c r="M11" s="24">
        <v>47.2</v>
      </c>
      <c r="N11" s="24">
        <v>80.91</v>
      </c>
      <c r="O11" s="24">
        <v>71.48</v>
      </c>
      <c r="P11" s="24">
        <v>96.17</v>
      </c>
    </row>
    <row r="12" spans="1:16" x14ac:dyDescent="0.25">
      <c r="A12" t="s">
        <v>27</v>
      </c>
      <c r="B12">
        <v>4.267658</v>
      </c>
      <c r="C12">
        <v>4.5475399999999997</v>
      </c>
      <c r="E12" s="22">
        <f t="shared" si="0"/>
        <v>93.84541972143181</v>
      </c>
      <c r="F12" s="24">
        <v>85.12</v>
      </c>
      <c r="G12" s="25">
        <v>84.04</v>
      </c>
      <c r="H12" s="24">
        <v>92.39</v>
      </c>
      <c r="I12" s="25">
        <v>95.24</v>
      </c>
      <c r="J12" s="24">
        <v>72.02</v>
      </c>
      <c r="K12" s="24">
        <v>80.48</v>
      </c>
      <c r="L12" s="24">
        <v>82.84</v>
      </c>
      <c r="M12" s="24">
        <v>44.8</v>
      </c>
      <c r="N12" s="24">
        <v>78.53</v>
      </c>
      <c r="O12" s="24">
        <v>71.53</v>
      </c>
      <c r="P12" s="24">
        <v>96.18</v>
      </c>
    </row>
    <row r="13" spans="1:16" x14ac:dyDescent="0.25">
      <c r="A13" t="s">
        <v>28</v>
      </c>
      <c r="B13">
        <v>4.1679569999999995</v>
      </c>
      <c r="C13">
        <v>4.5475399999999997</v>
      </c>
      <c r="E13" s="22">
        <f t="shared" si="0"/>
        <v>91.653003601947418</v>
      </c>
      <c r="F13" s="24">
        <v>83.86</v>
      </c>
      <c r="G13" s="25">
        <v>83.03</v>
      </c>
      <c r="H13" s="24">
        <v>92.39</v>
      </c>
      <c r="I13" s="25">
        <v>95.24</v>
      </c>
      <c r="J13" s="24">
        <v>67.08</v>
      </c>
      <c r="K13" s="24">
        <v>76.19</v>
      </c>
      <c r="L13" s="24">
        <v>80</v>
      </c>
      <c r="M13" s="24">
        <v>24.8</v>
      </c>
      <c r="N13" s="24">
        <v>75.599999999999994</v>
      </c>
      <c r="O13" s="24">
        <v>77.319999999999993</v>
      </c>
      <c r="P13" s="24">
        <v>95.3</v>
      </c>
    </row>
    <row r="14" spans="1:16" x14ac:dyDescent="0.25">
      <c r="A14" t="s">
        <v>29</v>
      </c>
      <c r="B14">
        <v>4.1522439999999996</v>
      </c>
      <c r="C14">
        <v>4.5475399999999997</v>
      </c>
      <c r="E14" s="22">
        <f t="shared" si="0"/>
        <v>91.307476129951567</v>
      </c>
      <c r="F14" s="24">
        <v>82.19</v>
      </c>
      <c r="G14" s="25">
        <v>80.91</v>
      </c>
      <c r="H14" s="24">
        <v>91.3</v>
      </c>
      <c r="I14" s="25">
        <v>95.24</v>
      </c>
      <c r="J14" s="24">
        <v>65.02</v>
      </c>
      <c r="K14" s="24">
        <v>73.33</v>
      </c>
      <c r="L14" s="24">
        <v>77.92</v>
      </c>
      <c r="M14" s="24">
        <v>0</v>
      </c>
      <c r="N14" s="24">
        <v>76.849999999999994</v>
      </c>
      <c r="O14" s="24">
        <v>76.84</v>
      </c>
      <c r="P14" s="24">
        <v>94.33</v>
      </c>
    </row>
  </sheetData>
  <mergeCells count="1">
    <mergeCell ref="F1:P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B10E-2EA8-44B2-BE37-8D2E4CC1F799}">
  <dimension ref="A1:R14"/>
  <sheetViews>
    <sheetView workbookViewId="0">
      <selection activeCell="H35" sqref="H35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18" x14ac:dyDescent="0.25">
      <c r="E1" s="2" t="s">
        <v>32</v>
      </c>
      <c r="H1" s="35" t="s">
        <v>41</v>
      </c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18.75" x14ac:dyDescent="0.35">
      <c r="A2" s="19"/>
      <c r="B2" s="13" t="s">
        <v>17</v>
      </c>
      <c r="C2" s="20" t="s">
        <v>19</v>
      </c>
      <c r="G2" s="2" t="s">
        <v>32</v>
      </c>
      <c r="H2" s="23" t="s">
        <v>34</v>
      </c>
      <c r="I2" s="23" t="s">
        <v>42</v>
      </c>
      <c r="J2" s="23" t="s">
        <v>43</v>
      </c>
      <c r="K2" s="23" t="s">
        <v>44</v>
      </c>
      <c r="L2" s="23" t="s">
        <v>35</v>
      </c>
      <c r="M2" s="23" t="s">
        <v>36</v>
      </c>
      <c r="N2" s="23" t="s">
        <v>45</v>
      </c>
      <c r="O2" s="23" t="s">
        <v>37</v>
      </c>
      <c r="P2" s="23" t="s">
        <v>38</v>
      </c>
      <c r="Q2" s="23" t="s">
        <v>39</v>
      </c>
      <c r="R2" s="23" t="s">
        <v>40</v>
      </c>
    </row>
    <row r="3" spans="1:18" x14ac:dyDescent="0.25">
      <c r="A3" t="s">
        <v>20</v>
      </c>
      <c r="B3" s="2">
        <v>-3.6367259999999995</v>
      </c>
      <c r="C3">
        <v>-3.6660559999999998</v>
      </c>
      <c r="G3" s="22">
        <f>(B3/C3)*100</f>
        <v>99.199957665676678</v>
      </c>
      <c r="H3" s="24">
        <v>96.15</v>
      </c>
      <c r="I3" s="25">
        <v>96.67</v>
      </c>
      <c r="J3" s="24">
        <v>96.67</v>
      </c>
      <c r="K3" s="25">
        <v>100</v>
      </c>
      <c r="L3" s="24">
        <v>92.59</v>
      </c>
      <c r="M3" s="24">
        <v>95.05</v>
      </c>
      <c r="N3" s="24">
        <v>95.74</v>
      </c>
      <c r="O3" s="24">
        <v>90.4</v>
      </c>
      <c r="P3" s="24">
        <v>94.38</v>
      </c>
      <c r="Q3" s="24">
        <v>95.2</v>
      </c>
      <c r="R3" s="24">
        <v>99</v>
      </c>
    </row>
    <row r="4" spans="1:18" x14ac:dyDescent="0.25">
      <c r="A4" t="s">
        <v>21</v>
      </c>
      <c r="B4" s="2">
        <v>-3.60025</v>
      </c>
      <c r="C4">
        <v>-3.6660559999999998</v>
      </c>
      <c r="G4" s="22">
        <f t="shared" ref="G4:G14" si="0">(B4/C4)*100</f>
        <v>98.204991958660756</v>
      </c>
      <c r="H4" s="24">
        <v>93.31</v>
      </c>
      <c r="I4" s="25">
        <v>96.67</v>
      </c>
      <c r="J4" s="24">
        <v>95.65</v>
      </c>
      <c r="K4" s="25">
        <v>96.83</v>
      </c>
      <c r="L4" s="24">
        <v>85.6</v>
      </c>
      <c r="M4" s="24">
        <v>90.57</v>
      </c>
      <c r="N4" s="24">
        <v>91.69</v>
      </c>
      <c r="O4" s="24">
        <v>75.2</v>
      </c>
      <c r="P4" s="24">
        <v>89.47</v>
      </c>
      <c r="Q4" s="24">
        <v>90.7</v>
      </c>
      <c r="R4" s="24">
        <v>98.07</v>
      </c>
    </row>
    <row r="5" spans="1:18" x14ac:dyDescent="0.25">
      <c r="A5" t="s">
        <v>30</v>
      </c>
      <c r="B5" s="2">
        <v>-3.6276539999999997</v>
      </c>
      <c r="C5">
        <v>-3.6660559999999998</v>
      </c>
      <c r="G5" s="22">
        <f t="shared" si="0"/>
        <v>98.952498270621064</v>
      </c>
      <c r="H5" s="24">
        <v>92.22</v>
      </c>
      <c r="I5" s="25">
        <v>93.64</v>
      </c>
      <c r="J5" s="24">
        <v>94.57</v>
      </c>
      <c r="K5" s="25">
        <v>95.24</v>
      </c>
      <c r="L5" s="24">
        <v>84.36</v>
      </c>
      <c r="M5" s="24">
        <v>89.43</v>
      </c>
      <c r="N5" s="24">
        <v>90.6</v>
      </c>
      <c r="O5" s="24">
        <v>78.400000000000006</v>
      </c>
      <c r="P5" s="24">
        <v>87.81</v>
      </c>
      <c r="Q5" s="24">
        <v>90.45</v>
      </c>
      <c r="R5" s="24">
        <v>98.03</v>
      </c>
    </row>
    <row r="6" spans="1:18" x14ac:dyDescent="0.25">
      <c r="A6" t="s">
        <v>31</v>
      </c>
      <c r="B6" s="2">
        <v>-3.633823</v>
      </c>
      <c r="C6">
        <v>-3.6660559999999998</v>
      </c>
      <c r="G6" s="22">
        <f t="shared" si="0"/>
        <v>99.120771750349704</v>
      </c>
      <c r="H6" s="24">
        <v>94.15</v>
      </c>
      <c r="I6" s="25">
        <v>91.62</v>
      </c>
      <c r="J6" s="24">
        <v>95.65</v>
      </c>
      <c r="K6" s="25">
        <v>96.83</v>
      </c>
      <c r="L6" s="24">
        <v>86.01</v>
      </c>
      <c r="M6" s="24">
        <v>91.24</v>
      </c>
      <c r="N6" s="24">
        <v>92.68</v>
      </c>
      <c r="O6" s="24">
        <v>80.8</v>
      </c>
      <c r="P6" s="24">
        <v>90.77</v>
      </c>
      <c r="Q6" s="24">
        <v>90.36</v>
      </c>
      <c r="R6" s="24">
        <v>98.01</v>
      </c>
    </row>
    <row r="7" spans="1:18" x14ac:dyDescent="0.25">
      <c r="A7" t="s">
        <v>22</v>
      </c>
      <c r="B7" s="2">
        <v>-3.5798199999999998</v>
      </c>
      <c r="C7">
        <v>-3.6660559999999998</v>
      </c>
      <c r="G7" s="22">
        <f t="shared" si="0"/>
        <v>97.647717328922411</v>
      </c>
      <c r="H7" s="24">
        <v>89.88</v>
      </c>
      <c r="I7" s="25">
        <v>89.9</v>
      </c>
      <c r="J7" s="24">
        <v>93.48</v>
      </c>
      <c r="K7" s="25">
        <v>95.24</v>
      </c>
      <c r="L7" s="24">
        <v>78.599999999999994</v>
      </c>
      <c r="M7" s="24">
        <v>85.62</v>
      </c>
      <c r="N7" s="24">
        <v>87.21</v>
      </c>
      <c r="O7" s="24">
        <v>57.6</v>
      </c>
      <c r="P7" s="24">
        <v>83.98</v>
      </c>
      <c r="Q7" s="24">
        <v>86.24</v>
      </c>
      <c r="R7" s="24">
        <v>97.14</v>
      </c>
    </row>
    <row r="8" spans="1:18" x14ac:dyDescent="0.25">
      <c r="A8" t="s">
        <v>23</v>
      </c>
      <c r="B8" s="2">
        <v>-3.576781</v>
      </c>
      <c r="C8">
        <v>-3.6660559999999998</v>
      </c>
      <c r="G8" s="22">
        <f t="shared" si="0"/>
        <v>97.564821704851212</v>
      </c>
      <c r="H8" s="24">
        <v>89.8</v>
      </c>
      <c r="I8" s="25">
        <v>88.89</v>
      </c>
      <c r="J8" s="24">
        <v>93.48</v>
      </c>
      <c r="K8" s="25">
        <v>96.83</v>
      </c>
      <c r="L8" s="24">
        <v>79.42</v>
      </c>
      <c r="M8" s="24">
        <v>86.1</v>
      </c>
      <c r="N8" s="24">
        <v>87.98</v>
      </c>
      <c r="O8" s="24">
        <v>64</v>
      </c>
      <c r="P8" s="24">
        <v>84.86</v>
      </c>
      <c r="Q8" s="24">
        <v>85.94</v>
      </c>
      <c r="R8" s="24">
        <v>97.09</v>
      </c>
    </row>
    <row r="9" spans="1:18" x14ac:dyDescent="0.25">
      <c r="A9" t="s">
        <v>24</v>
      </c>
      <c r="B9" s="2">
        <v>-3.6350179999999996</v>
      </c>
      <c r="C9">
        <v>-3.6660559999999998</v>
      </c>
      <c r="G9" s="22">
        <f t="shared" si="0"/>
        <v>99.153368088212503</v>
      </c>
      <c r="H9" s="24">
        <v>86.71</v>
      </c>
      <c r="I9" s="25">
        <v>85.15</v>
      </c>
      <c r="J9" s="24">
        <v>93.48</v>
      </c>
      <c r="K9" s="25">
        <v>95.24</v>
      </c>
      <c r="L9" s="24">
        <v>76.16</v>
      </c>
      <c r="M9" s="24">
        <v>83.24</v>
      </c>
      <c r="N9" s="24">
        <v>84.92</v>
      </c>
      <c r="O9" s="24">
        <v>64.8</v>
      </c>
      <c r="P9" s="24">
        <v>80.61</v>
      </c>
      <c r="Q9" s="24">
        <v>85.77</v>
      </c>
      <c r="R9" s="24">
        <v>97.07</v>
      </c>
    </row>
    <row r="10" spans="1:18" x14ac:dyDescent="0.25">
      <c r="A10" t="s">
        <v>25</v>
      </c>
      <c r="B10" s="2">
        <v>-3.5447220000000002</v>
      </c>
      <c r="C10">
        <v>-3.6660559999999998</v>
      </c>
      <c r="G10" s="22">
        <f t="shared" si="0"/>
        <v>96.690339700211908</v>
      </c>
      <c r="H10" s="24">
        <v>87.04</v>
      </c>
      <c r="I10" s="25">
        <v>86.97</v>
      </c>
      <c r="J10" s="24">
        <v>92.39</v>
      </c>
      <c r="K10" s="25">
        <v>96.83</v>
      </c>
      <c r="L10" s="24">
        <v>72.84</v>
      </c>
      <c r="M10" s="24">
        <v>81.62</v>
      </c>
      <c r="N10" s="24">
        <v>83.93</v>
      </c>
      <c r="O10" s="24">
        <v>42.4</v>
      </c>
      <c r="P10" s="24">
        <v>80.239999999999995</v>
      </c>
      <c r="Q10" s="24">
        <v>81.75</v>
      </c>
      <c r="R10" s="24">
        <v>96.21</v>
      </c>
    </row>
    <row r="11" spans="1:18" x14ac:dyDescent="0.25">
      <c r="A11" t="s">
        <v>26</v>
      </c>
      <c r="B11" s="2">
        <v>-3.5434479999999997</v>
      </c>
      <c r="C11">
        <v>-3.6660559999999998</v>
      </c>
      <c r="G11" s="22">
        <f t="shared" si="0"/>
        <v>96.655588458004999</v>
      </c>
      <c r="H11" s="24">
        <v>87.04</v>
      </c>
      <c r="I11" s="25">
        <v>85.96</v>
      </c>
      <c r="J11" s="24">
        <v>93.48</v>
      </c>
      <c r="K11" s="25">
        <v>95.24</v>
      </c>
      <c r="L11" s="24">
        <v>73.25</v>
      </c>
      <c r="M11" s="24">
        <v>82.19</v>
      </c>
      <c r="N11" s="24">
        <v>84.59</v>
      </c>
      <c r="O11" s="24">
        <v>47.2</v>
      </c>
      <c r="P11" s="24">
        <v>80.91</v>
      </c>
      <c r="Q11" s="24">
        <v>71.48</v>
      </c>
      <c r="R11" s="24">
        <v>96.17</v>
      </c>
    </row>
    <row r="12" spans="1:18" x14ac:dyDescent="0.25">
      <c r="A12" t="s">
        <v>27</v>
      </c>
      <c r="B12" s="2">
        <v>-3.5728980000000004</v>
      </c>
      <c r="C12">
        <v>-3.6660559999999998</v>
      </c>
      <c r="G12" s="22">
        <f t="shared" si="0"/>
        <v>97.458904064749703</v>
      </c>
      <c r="H12" s="24">
        <v>85.12</v>
      </c>
      <c r="I12" s="25">
        <v>84.04</v>
      </c>
      <c r="J12" s="24">
        <v>92.39</v>
      </c>
      <c r="K12" s="25">
        <v>95.24</v>
      </c>
      <c r="L12" s="24">
        <v>72.02</v>
      </c>
      <c r="M12" s="24">
        <v>80.48</v>
      </c>
      <c r="N12" s="24">
        <v>82.84</v>
      </c>
      <c r="O12" s="24">
        <v>44.8</v>
      </c>
      <c r="P12" s="24">
        <v>78.53</v>
      </c>
      <c r="Q12" s="24">
        <v>71.53</v>
      </c>
      <c r="R12" s="24">
        <v>96.18</v>
      </c>
    </row>
    <row r="13" spans="1:18" x14ac:dyDescent="0.25">
      <c r="A13" t="s">
        <v>28</v>
      </c>
      <c r="B13" s="2">
        <v>-3.5257150000000004</v>
      </c>
      <c r="C13">
        <v>-3.6660559999999998</v>
      </c>
      <c r="G13" s="22">
        <f t="shared" si="0"/>
        <v>96.171880625936993</v>
      </c>
      <c r="H13" s="24">
        <v>83.86</v>
      </c>
      <c r="I13" s="25">
        <v>83.03</v>
      </c>
      <c r="J13" s="24">
        <v>92.39</v>
      </c>
      <c r="K13" s="25">
        <v>95.24</v>
      </c>
      <c r="L13" s="24">
        <v>67.08</v>
      </c>
      <c r="M13" s="24">
        <v>76.19</v>
      </c>
      <c r="N13" s="24">
        <v>80</v>
      </c>
      <c r="O13" s="24">
        <v>24.8</v>
      </c>
      <c r="P13" s="24">
        <v>75.599999999999994</v>
      </c>
      <c r="Q13" s="24">
        <v>77.319999999999993</v>
      </c>
      <c r="R13" s="24">
        <v>95.3</v>
      </c>
    </row>
    <row r="14" spans="1:18" x14ac:dyDescent="0.25">
      <c r="A14" t="s">
        <v>29</v>
      </c>
      <c r="B14" s="2">
        <v>-3.5051099999999993</v>
      </c>
      <c r="C14">
        <v>-3.6660559999999998</v>
      </c>
      <c r="G14" s="22">
        <f t="shared" si="0"/>
        <v>95.60983247391745</v>
      </c>
      <c r="H14" s="24">
        <v>82.19</v>
      </c>
      <c r="I14" s="25">
        <v>80.91</v>
      </c>
      <c r="J14" s="24">
        <v>91.3</v>
      </c>
      <c r="K14" s="25">
        <v>95.24</v>
      </c>
      <c r="L14" s="24">
        <v>65.02</v>
      </c>
      <c r="M14" s="24">
        <v>73.33</v>
      </c>
      <c r="N14" s="24">
        <v>77.92</v>
      </c>
      <c r="O14" s="24">
        <v>0</v>
      </c>
      <c r="P14" s="24">
        <v>76.849999999999994</v>
      </c>
      <c r="Q14" s="24">
        <v>76.84</v>
      </c>
      <c r="R14" s="24">
        <v>94.33</v>
      </c>
    </row>
  </sheetData>
  <mergeCells count="1">
    <mergeCell ref="H1:R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813D-8E1E-4626-AF99-7A5EB9A0FACC}">
  <dimension ref="A1:T14"/>
  <sheetViews>
    <sheetView workbookViewId="0">
      <selection activeCell="Q3" sqref="Q3:Q14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20" x14ac:dyDescent="0.25">
      <c r="J1" s="35" t="s">
        <v>41</v>
      </c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ht="18.75" x14ac:dyDescent="0.35">
      <c r="A2" s="19"/>
      <c r="B2" s="13" t="s">
        <v>18</v>
      </c>
      <c r="C2" s="20" t="s">
        <v>19</v>
      </c>
      <c r="E2" s="2"/>
      <c r="I2" s="2" t="s">
        <v>32</v>
      </c>
      <c r="J2" s="23" t="s">
        <v>34</v>
      </c>
      <c r="K2" s="23" t="s">
        <v>42</v>
      </c>
      <c r="L2" s="23" t="s">
        <v>43</v>
      </c>
      <c r="M2" s="23" t="s">
        <v>44</v>
      </c>
      <c r="N2" s="23" t="s">
        <v>35</v>
      </c>
      <c r="O2" s="23" t="s">
        <v>36</v>
      </c>
      <c r="P2" s="23" t="s">
        <v>45</v>
      </c>
      <c r="Q2" s="23" t="s">
        <v>37</v>
      </c>
      <c r="R2" s="23" t="s">
        <v>38</v>
      </c>
      <c r="S2" s="23" t="s">
        <v>39</v>
      </c>
      <c r="T2" s="23" t="s">
        <v>40</v>
      </c>
    </row>
    <row r="3" spans="1:20" x14ac:dyDescent="0.25">
      <c r="A3" t="s">
        <v>20</v>
      </c>
      <c r="B3" s="2">
        <v>6.569515</v>
      </c>
      <c r="C3">
        <v>6.3988430000000003</v>
      </c>
      <c r="E3" s="21"/>
      <c r="I3" s="22">
        <f>(B3/C3)*100</f>
        <v>102.66723218556855</v>
      </c>
      <c r="J3" s="24">
        <v>96.15</v>
      </c>
      <c r="K3" s="25">
        <v>96.67</v>
      </c>
      <c r="L3" s="24">
        <v>96.67</v>
      </c>
      <c r="M3" s="25">
        <v>100</v>
      </c>
      <c r="N3" s="24">
        <v>92.59</v>
      </c>
      <c r="O3" s="24">
        <v>95.05</v>
      </c>
      <c r="P3" s="24">
        <v>95.74</v>
      </c>
      <c r="Q3" s="24">
        <v>90.4</v>
      </c>
      <c r="R3" s="24">
        <v>94.38</v>
      </c>
      <c r="S3" s="24">
        <v>95.2</v>
      </c>
      <c r="T3" s="24">
        <v>99</v>
      </c>
    </row>
    <row r="4" spans="1:20" x14ac:dyDescent="0.25">
      <c r="A4" t="s">
        <v>21</v>
      </c>
      <c r="B4" s="2">
        <v>5.3588810000000002</v>
      </c>
      <c r="C4">
        <v>6.3988430000000003</v>
      </c>
      <c r="E4" s="21"/>
      <c r="I4" s="22">
        <f t="shared" ref="I4:I14" si="0">(B4/C4)*100</f>
        <v>83.747655630869517</v>
      </c>
      <c r="J4" s="24">
        <v>93.31</v>
      </c>
      <c r="K4" s="25">
        <v>96.67</v>
      </c>
      <c r="L4" s="24">
        <v>95.65</v>
      </c>
      <c r="M4" s="25">
        <v>96.83</v>
      </c>
      <c r="N4" s="24">
        <v>85.6</v>
      </c>
      <c r="O4" s="24">
        <v>90.57</v>
      </c>
      <c r="P4" s="24">
        <v>91.69</v>
      </c>
      <c r="Q4" s="24">
        <v>75.2</v>
      </c>
      <c r="R4" s="24">
        <v>89.47</v>
      </c>
      <c r="S4" s="24">
        <v>90.7</v>
      </c>
      <c r="T4" s="24">
        <v>98.07</v>
      </c>
    </row>
    <row r="5" spans="1:20" x14ac:dyDescent="0.25">
      <c r="A5" t="s">
        <v>30</v>
      </c>
      <c r="B5" s="2">
        <v>5.3204929999999999</v>
      </c>
      <c r="C5">
        <v>6.3988430000000003</v>
      </c>
      <c r="E5" s="21"/>
      <c r="I5" s="22">
        <f t="shared" si="0"/>
        <v>83.14773467640947</v>
      </c>
      <c r="J5" s="24">
        <v>92.22</v>
      </c>
      <c r="K5" s="25">
        <v>93.64</v>
      </c>
      <c r="L5" s="24">
        <v>94.57</v>
      </c>
      <c r="M5" s="25">
        <v>95.24</v>
      </c>
      <c r="N5" s="24">
        <v>84.36</v>
      </c>
      <c r="O5" s="24">
        <v>89.43</v>
      </c>
      <c r="P5" s="24">
        <v>90.6</v>
      </c>
      <c r="Q5" s="24">
        <v>78.400000000000006</v>
      </c>
      <c r="R5" s="24">
        <v>87.81</v>
      </c>
      <c r="S5" s="24">
        <v>90.45</v>
      </c>
      <c r="T5" s="24">
        <v>98.03</v>
      </c>
    </row>
    <row r="6" spans="1:20" x14ac:dyDescent="0.25">
      <c r="A6" t="s">
        <v>31</v>
      </c>
      <c r="B6" s="2">
        <v>10.358767</v>
      </c>
      <c r="C6">
        <v>6.3988430000000003</v>
      </c>
      <c r="E6" s="21"/>
      <c r="I6" s="22">
        <f t="shared" si="0"/>
        <v>161.88500014768294</v>
      </c>
      <c r="J6" s="24">
        <v>94.15</v>
      </c>
      <c r="K6" s="25">
        <v>91.62</v>
      </c>
      <c r="L6" s="24">
        <v>95.65</v>
      </c>
      <c r="M6" s="25">
        <v>96.83</v>
      </c>
      <c r="N6" s="24">
        <v>86.01</v>
      </c>
      <c r="O6" s="24">
        <v>91.24</v>
      </c>
      <c r="P6" s="24">
        <v>92.68</v>
      </c>
      <c r="Q6" s="24">
        <v>80.8</v>
      </c>
      <c r="R6" s="24">
        <v>90.77</v>
      </c>
      <c r="S6" s="24">
        <v>90.36</v>
      </c>
      <c r="T6" s="24">
        <v>98.01</v>
      </c>
    </row>
    <row r="7" spans="1:20" x14ac:dyDescent="0.25">
      <c r="A7" t="s">
        <v>22</v>
      </c>
      <c r="B7" s="2">
        <v>0.232264</v>
      </c>
      <c r="C7">
        <v>6.3988430000000003</v>
      </c>
      <c r="E7" s="21"/>
      <c r="I7" s="22">
        <f>(B7/C7)*100</f>
        <v>3.629781196381908</v>
      </c>
      <c r="J7" s="24">
        <v>89.88</v>
      </c>
      <c r="K7" s="25">
        <v>89.9</v>
      </c>
      <c r="L7" s="24">
        <v>93.48</v>
      </c>
      <c r="M7" s="25">
        <v>95.24</v>
      </c>
      <c r="N7" s="24">
        <v>78.599999999999994</v>
      </c>
      <c r="O7" s="24">
        <v>85.62</v>
      </c>
      <c r="P7" s="24">
        <v>87.21</v>
      </c>
      <c r="Q7" s="24">
        <v>57.6</v>
      </c>
      <c r="R7" s="24">
        <v>83.98</v>
      </c>
      <c r="S7" s="24">
        <v>86.24</v>
      </c>
      <c r="T7" s="24">
        <v>97.14</v>
      </c>
    </row>
    <row r="8" spans="1:20" x14ac:dyDescent="0.25">
      <c r="A8" t="s">
        <v>23</v>
      </c>
      <c r="B8" s="2">
        <v>8.6476799999999994</v>
      </c>
      <c r="C8">
        <v>6.3988430000000003</v>
      </c>
      <c r="E8" s="21"/>
      <c r="I8" s="22">
        <f>(B8/C8)*100</f>
        <v>135.14443157927144</v>
      </c>
      <c r="J8" s="24">
        <v>89.8</v>
      </c>
      <c r="K8" s="25">
        <v>88.89</v>
      </c>
      <c r="L8" s="24">
        <v>93.48</v>
      </c>
      <c r="M8" s="25">
        <v>96.83</v>
      </c>
      <c r="N8" s="24">
        <v>79.42</v>
      </c>
      <c r="O8" s="24">
        <v>86.1</v>
      </c>
      <c r="P8" s="24">
        <v>87.98</v>
      </c>
      <c r="Q8" s="24">
        <v>64</v>
      </c>
      <c r="R8" s="24">
        <v>84.86</v>
      </c>
      <c r="S8" s="24">
        <v>85.94</v>
      </c>
      <c r="T8" s="24">
        <v>97.09</v>
      </c>
    </row>
    <row r="9" spans="1:20" x14ac:dyDescent="0.25">
      <c r="A9" t="s">
        <v>24</v>
      </c>
      <c r="B9" s="2">
        <v>0.29799100000000001</v>
      </c>
      <c r="C9">
        <v>6.3988430000000003</v>
      </c>
      <c r="E9" s="21"/>
      <c r="I9" s="22">
        <f t="shared" si="0"/>
        <v>4.6569512644707798</v>
      </c>
      <c r="J9" s="24">
        <v>86.71</v>
      </c>
      <c r="K9" s="25">
        <v>85.15</v>
      </c>
      <c r="L9" s="24">
        <v>93.48</v>
      </c>
      <c r="M9" s="25">
        <v>95.24</v>
      </c>
      <c r="N9" s="24">
        <v>76.16</v>
      </c>
      <c r="O9" s="24">
        <v>83.24</v>
      </c>
      <c r="P9" s="24">
        <v>84.92</v>
      </c>
      <c r="Q9" s="24">
        <v>64.8</v>
      </c>
      <c r="R9" s="24">
        <v>80.61</v>
      </c>
      <c r="S9" s="24">
        <v>85.77</v>
      </c>
      <c r="T9" s="24">
        <v>97.07</v>
      </c>
    </row>
    <row r="10" spans="1:20" x14ac:dyDescent="0.25">
      <c r="A10" t="s">
        <v>25</v>
      </c>
      <c r="B10" s="2">
        <v>5.5299079999999998</v>
      </c>
      <c r="C10">
        <v>6.3988430000000003</v>
      </c>
      <c r="E10" s="21"/>
      <c r="I10" s="22">
        <f t="shared" si="0"/>
        <v>86.420435694390378</v>
      </c>
      <c r="J10" s="24">
        <v>87.04</v>
      </c>
      <c r="K10" s="25">
        <v>86.97</v>
      </c>
      <c r="L10" s="24">
        <v>92.39</v>
      </c>
      <c r="M10" s="25">
        <v>96.83</v>
      </c>
      <c r="N10" s="24">
        <v>72.84</v>
      </c>
      <c r="O10" s="24">
        <v>81.62</v>
      </c>
      <c r="P10" s="24">
        <v>83.93</v>
      </c>
      <c r="Q10" s="24">
        <v>42.4</v>
      </c>
      <c r="R10" s="24">
        <v>80.239999999999995</v>
      </c>
      <c r="S10" s="24">
        <v>81.75</v>
      </c>
      <c r="T10" s="24">
        <v>96.21</v>
      </c>
    </row>
    <row r="11" spans="1:20" x14ac:dyDescent="0.25">
      <c r="A11" t="s">
        <v>26</v>
      </c>
      <c r="B11" s="2">
        <v>10.097765000000001</v>
      </c>
      <c r="C11">
        <v>6.3988430000000003</v>
      </c>
      <c r="E11" s="21"/>
      <c r="I11" s="22">
        <f t="shared" si="0"/>
        <v>157.80610651019256</v>
      </c>
      <c r="J11" s="24">
        <v>87.04</v>
      </c>
      <c r="K11" s="25">
        <v>85.96</v>
      </c>
      <c r="L11" s="24">
        <v>93.48</v>
      </c>
      <c r="M11" s="25">
        <v>95.24</v>
      </c>
      <c r="N11" s="24">
        <v>73.25</v>
      </c>
      <c r="O11" s="24">
        <v>82.19</v>
      </c>
      <c r="P11" s="24">
        <v>84.59</v>
      </c>
      <c r="Q11" s="24">
        <v>47.2</v>
      </c>
      <c r="R11" s="24">
        <v>80.91</v>
      </c>
      <c r="S11" s="24">
        <v>71.48</v>
      </c>
      <c r="T11" s="24">
        <v>96.17</v>
      </c>
    </row>
    <row r="12" spans="1:20" x14ac:dyDescent="0.25">
      <c r="A12" t="s">
        <v>27</v>
      </c>
      <c r="B12" s="2">
        <v>5.5604259999999996</v>
      </c>
      <c r="C12">
        <v>6.3988430000000003</v>
      </c>
      <c r="E12" s="21"/>
      <c r="I12" s="22">
        <f t="shared" si="0"/>
        <v>86.897365664386513</v>
      </c>
      <c r="J12" s="24">
        <v>85.12</v>
      </c>
      <c r="K12" s="25">
        <v>84.04</v>
      </c>
      <c r="L12" s="24">
        <v>92.39</v>
      </c>
      <c r="M12" s="25">
        <v>95.24</v>
      </c>
      <c r="N12" s="24">
        <v>72.02</v>
      </c>
      <c r="O12" s="24">
        <v>80.48</v>
      </c>
      <c r="P12" s="24">
        <v>82.84</v>
      </c>
      <c r="Q12" s="24">
        <v>44.8</v>
      </c>
      <c r="R12" s="24">
        <v>78.53</v>
      </c>
      <c r="S12" s="24">
        <v>71.53</v>
      </c>
      <c r="T12" s="24">
        <v>96.18</v>
      </c>
    </row>
    <row r="13" spans="1:20" x14ac:dyDescent="0.25">
      <c r="A13" t="s">
        <v>28</v>
      </c>
      <c r="B13" s="2">
        <v>6.6171189999999998</v>
      </c>
      <c r="C13">
        <v>6.3988430000000003</v>
      </c>
      <c r="E13" s="21"/>
      <c r="I13" s="22">
        <f t="shared" si="0"/>
        <v>103.41117917723564</v>
      </c>
      <c r="J13" s="24">
        <v>83.86</v>
      </c>
      <c r="K13" s="25">
        <v>83.03</v>
      </c>
      <c r="L13" s="24">
        <v>92.39</v>
      </c>
      <c r="M13" s="25">
        <v>95.24</v>
      </c>
      <c r="N13" s="24">
        <v>67.08</v>
      </c>
      <c r="O13" s="24">
        <v>76.19</v>
      </c>
      <c r="P13" s="24">
        <v>80</v>
      </c>
      <c r="Q13" s="24">
        <v>24.8</v>
      </c>
      <c r="R13" s="24">
        <v>75.599999999999994</v>
      </c>
      <c r="S13" s="24">
        <v>77.319999999999993</v>
      </c>
      <c r="T13" s="24">
        <v>95.3</v>
      </c>
    </row>
    <row r="14" spans="1:20" x14ac:dyDescent="0.25">
      <c r="A14" t="s">
        <v>29</v>
      </c>
      <c r="B14" s="2">
        <v>6.7136389999999997</v>
      </c>
      <c r="C14">
        <v>6.3988430000000003</v>
      </c>
      <c r="E14" s="21"/>
      <c r="I14" s="22">
        <f t="shared" si="0"/>
        <v>104.91957686725553</v>
      </c>
      <c r="J14" s="24">
        <v>82.19</v>
      </c>
      <c r="K14" s="25">
        <v>80.91</v>
      </c>
      <c r="L14" s="24">
        <v>91.3</v>
      </c>
      <c r="M14" s="25">
        <v>95.24</v>
      </c>
      <c r="N14" s="24">
        <v>65.02</v>
      </c>
      <c r="O14" s="24">
        <v>73.33</v>
      </c>
      <c r="P14" s="24">
        <v>77.92</v>
      </c>
      <c r="Q14" s="24">
        <v>0</v>
      </c>
      <c r="R14" s="24">
        <v>76.849999999999994</v>
      </c>
      <c r="S14" s="24">
        <v>76.84</v>
      </c>
      <c r="T14" s="24">
        <v>94.33</v>
      </c>
    </row>
  </sheetData>
  <mergeCells count="1">
    <mergeCell ref="J1:T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B2A3-2FA4-42F7-AE4A-4C3F32876DD4}">
  <dimension ref="A1:P14"/>
  <sheetViews>
    <sheetView tabSelected="1" workbookViewId="0">
      <selection activeCell="E3" sqref="E3:E14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16" x14ac:dyDescent="0.25">
      <c r="F1" s="35" t="s">
        <v>41</v>
      </c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8.75" x14ac:dyDescent="0.35">
      <c r="A2" s="19"/>
      <c r="B2" s="13" t="s">
        <v>13</v>
      </c>
      <c r="C2" s="20" t="s">
        <v>19</v>
      </c>
      <c r="E2" s="2" t="s">
        <v>32</v>
      </c>
      <c r="F2" s="23" t="s">
        <v>34</v>
      </c>
      <c r="G2" s="23" t="s">
        <v>42</v>
      </c>
      <c r="H2" s="23" t="s">
        <v>43</v>
      </c>
      <c r="I2" s="23" t="s">
        <v>44</v>
      </c>
      <c r="J2" s="23" t="s">
        <v>35</v>
      </c>
      <c r="K2" s="23" t="s">
        <v>36</v>
      </c>
      <c r="L2" s="23" t="s">
        <v>45</v>
      </c>
      <c r="M2" s="23" t="s">
        <v>37</v>
      </c>
      <c r="N2" s="23" t="s">
        <v>38</v>
      </c>
      <c r="O2" s="23" t="s">
        <v>39</v>
      </c>
      <c r="P2" s="23" t="s">
        <v>40</v>
      </c>
    </row>
    <row r="3" spans="1:16" x14ac:dyDescent="0.25">
      <c r="A3" t="s">
        <v>20</v>
      </c>
      <c r="B3" s="2">
        <v>-4.0708060000000001</v>
      </c>
      <c r="C3">
        <v>-6.3988430000000003</v>
      </c>
      <c r="E3" s="22">
        <f>((B3/C3))*100</f>
        <v>63.617844663480568</v>
      </c>
      <c r="F3" s="24">
        <v>96.15</v>
      </c>
      <c r="G3" s="25">
        <v>96.67</v>
      </c>
      <c r="H3" s="24">
        <v>96.67</v>
      </c>
      <c r="I3" s="25">
        <v>100</v>
      </c>
      <c r="J3" s="24">
        <v>92.59</v>
      </c>
      <c r="K3" s="24">
        <v>95.05</v>
      </c>
      <c r="L3" s="24">
        <v>95.74</v>
      </c>
      <c r="M3" s="24">
        <v>90.4</v>
      </c>
      <c r="N3" s="24">
        <v>94.38</v>
      </c>
      <c r="O3" s="24">
        <v>95.2</v>
      </c>
      <c r="P3" s="24">
        <v>99</v>
      </c>
    </row>
    <row r="4" spans="1:16" x14ac:dyDescent="0.25">
      <c r="A4" t="s">
        <v>21</v>
      </c>
      <c r="B4" s="2">
        <v>-1.886309</v>
      </c>
      <c r="C4">
        <v>-6.3988430000000003</v>
      </c>
      <c r="E4" s="22">
        <f t="shared" ref="E4:E14" si="0">((B4/C4))*100</f>
        <v>29.478907358720939</v>
      </c>
      <c r="F4" s="24">
        <v>93.31</v>
      </c>
      <c r="G4" s="25">
        <v>96.67</v>
      </c>
      <c r="H4" s="24">
        <v>95.65</v>
      </c>
      <c r="I4" s="25">
        <v>96.83</v>
      </c>
      <c r="J4" s="24">
        <v>85.6</v>
      </c>
      <c r="K4" s="24">
        <v>90.57</v>
      </c>
      <c r="L4" s="24">
        <v>91.69</v>
      </c>
      <c r="M4" s="24">
        <v>75.2</v>
      </c>
      <c r="N4" s="24">
        <v>89.47</v>
      </c>
      <c r="O4" s="24">
        <v>90.7</v>
      </c>
      <c r="P4" s="24">
        <v>98.07</v>
      </c>
    </row>
    <row r="5" spans="1:16" x14ac:dyDescent="0.25">
      <c r="A5" t="s">
        <v>30</v>
      </c>
      <c r="B5" s="2">
        <v>-1.8428150000000001</v>
      </c>
      <c r="C5">
        <v>-6.3988430000000003</v>
      </c>
      <c r="E5" s="22">
        <f t="shared" si="0"/>
        <v>28.799190728698921</v>
      </c>
      <c r="F5" s="24">
        <v>92.22</v>
      </c>
      <c r="G5" s="25">
        <v>93.64</v>
      </c>
      <c r="H5" s="24">
        <v>94.57</v>
      </c>
      <c r="I5" s="25">
        <v>95.24</v>
      </c>
      <c r="J5" s="24">
        <v>84.36</v>
      </c>
      <c r="K5" s="24">
        <v>89.43</v>
      </c>
      <c r="L5" s="24">
        <v>90.6</v>
      </c>
      <c r="M5" s="24">
        <v>78.400000000000006</v>
      </c>
      <c r="N5" s="24">
        <v>87.81</v>
      </c>
      <c r="O5" s="24">
        <v>90.45</v>
      </c>
      <c r="P5" s="24">
        <v>98.03</v>
      </c>
    </row>
    <row r="6" spans="1:16" x14ac:dyDescent="0.25">
      <c r="A6" t="s">
        <v>31</v>
      </c>
      <c r="B6" s="2">
        <v>-1.726153</v>
      </c>
      <c r="C6">
        <v>-6.3988430000000003</v>
      </c>
      <c r="E6" s="22">
        <f t="shared" si="0"/>
        <v>26.976017383142548</v>
      </c>
      <c r="F6" s="24">
        <v>94.15</v>
      </c>
      <c r="G6" s="25">
        <v>91.62</v>
      </c>
      <c r="H6" s="24">
        <v>95.65</v>
      </c>
      <c r="I6" s="25">
        <v>96.83</v>
      </c>
      <c r="J6" s="24">
        <v>86.01</v>
      </c>
      <c r="K6" s="24">
        <v>91.24</v>
      </c>
      <c r="L6" s="24">
        <v>92.68</v>
      </c>
      <c r="M6" s="24">
        <v>80.8</v>
      </c>
      <c r="N6" s="24">
        <v>90.77</v>
      </c>
      <c r="O6" s="24">
        <v>90.36</v>
      </c>
      <c r="P6" s="24">
        <v>98.01</v>
      </c>
    </row>
    <row r="7" spans="1:16" x14ac:dyDescent="0.25">
      <c r="A7" t="s">
        <v>22</v>
      </c>
      <c r="B7" s="2">
        <v>0.23047699999999999</v>
      </c>
      <c r="C7">
        <v>-6.3988430000000003</v>
      </c>
      <c r="E7" s="22">
        <f t="shared" si="0"/>
        <v>-3.6018542727177394</v>
      </c>
      <c r="F7" s="24">
        <v>89.88</v>
      </c>
      <c r="G7" s="25">
        <v>89.9</v>
      </c>
      <c r="H7" s="24">
        <v>93.48</v>
      </c>
      <c r="I7" s="25">
        <v>95.24</v>
      </c>
      <c r="J7" s="24">
        <v>78.599999999999994</v>
      </c>
      <c r="K7" s="24">
        <v>85.62</v>
      </c>
      <c r="L7" s="24">
        <v>87.21</v>
      </c>
      <c r="M7" s="24">
        <v>57.6</v>
      </c>
      <c r="N7" s="24">
        <v>83.98</v>
      </c>
      <c r="O7" s="24">
        <v>86.24</v>
      </c>
      <c r="P7" s="24">
        <v>97.14</v>
      </c>
    </row>
    <row r="8" spans="1:16" x14ac:dyDescent="0.25">
      <c r="A8" t="s">
        <v>23</v>
      </c>
      <c r="B8" s="2">
        <v>0.37260700000000002</v>
      </c>
      <c r="C8">
        <v>-6.3988430000000003</v>
      </c>
      <c r="E8" s="22">
        <f t="shared" si="0"/>
        <v>-5.8230370709204777</v>
      </c>
      <c r="F8" s="24">
        <v>89.8</v>
      </c>
      <c r="G8" s="25">
        <v>88.89</v>
      </c>
      <c r="H8" s="24">
        <v>93.48</v>
      </c>
      <c r="I8" s="25">
        <v>96.83</v>
      </c>
      <c r="J8" s="24">
        <v>79.42</v>
      </c>
      <c r="K8" s="24">
        <v>86.1</v>
      </c>
      <c r="L8" s="24">
        <v>87.98</v>
      </c>
      <c r="M8" s="24">
        <v>64</v>
      </c>
      <c r="N8" s="24">
        <v>84.86</v>
      </c>
      <c r="O8" s="24">
        <v>85.94</v>
      </c>
      <c r="P8" s="24">
        <v>97.09</v>
      </c>
    </row>
    <row r="9" spans="1:16" x14ac:dyDescent="0.25">
      <c r="A9" t="s">
        <v>24</v>
      </c>
      <c r="B9" s="2">
        <v>0.29798599999999997</v>
      </c>
      <c r="C9">
        <v>-6.3988430000000003</v>
      </c>
      <c r="E9" s="22">
        <f t="shared" si="0"/>
        <v>-4.6568731253446902</v>
      </c>
      <c r="F9" s="24">
        <v>86.71</v>
      </c>
      <c r="G9" s="25">
        <v>85.15</v>
      </c>
      <c r="H9" s="24">
        <v>93.48</v>
      </c>
      <c r="I9" s="25">
        <v>95.24</v>
      </c>
      <c r="J9" s="24">
        <v>76.16</v>
      </c>
      <c r="K9" s="24">
        <v>83.24</v>
      </c>
      <c r="L9" s="24">
        <v>84.92</v>
      </c>
      <c r="M9" s="24">
        <v>64.8</v>
      </c>
      <c r="N9" s="24">
        <v>80.61</v>
      </c>
      <c r="O9" s="24">
        <v>85.77</v>
      </c>
      <c r="P9" s="24">
        <v>97.07</v>
      </c>
    </row>
    <row r="10" spans="1:16" x14ac:dyDescent="0.25">
      <c r="A10" t="s">
        <v>25</v>
      </c>
      <c r="B10" s="2">
        <v>2.3797649999999999</v>
      </c>
      <c r="C10">
        <v>-6.3988430000000003</v>
      </c>
      <c r="E10" s="22">
        <f t="shared" si="0"/>
        <v>-37.190551479384631</v>
      </c>
      <c r="F10" s="24">
        <v>87.04</v>
      </c>
      <c r="G10" s="25">
        <v>86.97</v>
      </c>
      <c r="H10" s="24">
        <v>92.39</v>
      </c>
      <c r="I10" s="25">
        <v>96.83</v>
      </c>
      <c r="J10" s="24">
        <v>72.84</v>
      </c>
      <c r="K10" s="24">
        <v>81.62</v>
      </c>
      <c r="L10" s="24">
        <v>83.93</v>
      </c>
      <c r="M10" s="24">
        <v>42.4</v>
      </c>
      <c r="N10" s="24">
        <v>80.239999999999995</v>
      </c>
      <c r="O10" s="24">
        <v>81.75</v>
      </c>
      <c r="P10" s="24">
        <v>96.21</v>
      </c>
    </row>
    <row r="11" spans="1:16" x14ac:dyDescent="0.25">
      <c r="A11" t="s">
        <v>26</v>
      </c>
      <c r="B11" s="2">
        <v>2.5084580000000001</v>
      </c>
      <c r="C11">
        <v>-6.3988430000000003</v>
      </c>
      <c r="E11" s="22">
        <f t="shared" si="0"/>
        <v>-39.201743190136092</v>
      </c>
      <c r="F11" s="24">
        <v>87.04</v>
      </c>
      <c r="G11" s="25">
        <v>85.96</v>
      </c>
      <c r="H11" s="24">
        <v>93.48</v>
      </c>
      <c r="I11" s="25">
        <v>95.24</v>
      </c>
      <c r="J11" s="24">
        <v>73.25</v>
      </c>
      <c r="K11" s="24">
        <v>82.19</v>
      </c>
      <c r="L11" s="24">
        <v>84.59</v>
      </c>
      <c r="M11" s="24">
        <v>47.2</v>
      </c>
      <c r="N11" s="24">
        <v>80.91</v>
      </c>
      <c r="O11" s="24">
        <v>71.48</v>
      </c>
      <c r="P11" s="24">
        <v>96.17</v>
      </c>
    </row>
    <row r="12" spans="1:16" x14ac:dyDescent="0.25">
      <c r="A12" t="s">
        <v>27</v>
      </c>
      <c r="B12" s="2">
        <v>2.4040569999999999</v>
      </c>
      <c r="C12">
        <v>-6.3988430000000003</v>
      </c>
      <c r="E12" s="22">
        <f t="shared" si="0"/>
        <v>-37.570182609574879</v>
      </c>
      <c r="F12" s="24">
        <v>85.12</v>
      </c>
      <c r="G12" s="25">
        <v>84.04</v>
      </c>
      <c r="H12" s="24">
        <v>92.39</v>
      </c>
      <c r="I12" s="25">
        <v>95.24</v>
      </c>
      <c r="J12" s="24">
        <v>72.02</v>
      </c>
      <c r="K12" s="24">
        <v>80.48</v>
      </c>
      <c r="L12" s="24">
        <v>82.84</v>
      </c>
      <c r="M12" s="24">
        <v>44.8</v>
      </c>
      <c r="N12" s="24">
        <v>78.53</v>
      </c>
      <c r="O12" s="24">
        <v>71.53</v>
      </c>
      <c r="P12" s="24">
        <v>96.18</v>
      </c>
    </row>
    <row r="13" spans="1:16" x14ac:dyDescent="0.25">
      <c r="A13" t="s">
        <v>28</v>
      </c>
      <c r="B13" s="2">
        <v>4.4509230000000004</v>
      </c>
      <c r="C13">
        <v>-6.3988430000000003</v>
      </c>
      <c r="E13" s="22">
        <f t="shared" si="0"/>
        <v>-69.558246701786558</v>
      </c>
      <c r="F13" s="24">
        <v>83.86</v>
      </c>
      <c r="G13" s="25">
        <v>83.03</v>
      </c>
      <c r="H13" s="24">
        <v>92.39</v>
      </c>
      <c r="I13" s="25">
        <v>95.24</v>
      </c>
      <c r="J13" s="24">
        <v>67.08</v>
      </c>
      <c r="K13" s="24">
        <v>76.19</v>
      </c>
      <c r="L13" s="24">
        <v>80</v>
      </c>
      <c r="M13" s="24">
        <v>24.8</v>
      </c>
      <c r="N13" s="24">
        <v>75.599999999999994</v>
      </c>
      <c r="O13" s="24">
        <v>77.319999999999993</v>
      </c>
      <c r="P13" s="24">
        <v>95.3</v>
      </c>
    </row>
    <row r="14" spans="1:16" x14ac:dyDescent="0.25">
      <c r="A14" t="s">
        <v>29</v>
      </c>
      <c r="B14" s="2">
        <v>6.7136389999999997</v>
      </c>
      <c r="C14">
        <v>-6.3988430000000003</v>
      </c>
      <c r="E14" s="22">
        <f t="shared" si="0"/>
        <v>-104.91957686725553</v>
      </c>
      <c r="F14" s="24">
        <v>82.19</v>
      </c>
      <c r="G14" s="25">
        <v>80.91</v>
      </c>
      <c r="H14" s="24">
        <v>91.3</v>
      </c>
      <c r="I14" s="25">
        <v>95.24</v>
      </c>
      <c r="J14" s="24">
        <v>65.02</v>
      </c>
      <c r="K14" s="24">
        <v>73.33</v>
      </c>
      <c r="L14" s="24">
        <v>77.92</v>
      </c>
      <c r="M14" s="24">
        <v>0</v>
      </c>
      <c r="N14" s="24">
        <v>76.849999999999994</v>
      </c>
      <c r="O14" s="24">
        <v>76.84</v>
      </c>
      <c r="P14" s="24">
        <v>94.33</v>
      </c>
    </row>
  </sheetData>
  <mergeCells count="1">
    <mergeCell ref="F1:P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B25E-2584-4EA1-BED2-8FB1E035D931}">
  <dimension ref="A1:P14"/>
  <sheetViews>
    <sheetView workbookViewId="0">
      <selection activeCell="E3" sqref="E3:E14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16" x14ac:dyDescent="0.25">
      <c r="F1" s="35" t="s">
        <v>41</v>
      </c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8.75" x14ac:dyDescent="0.35">
      <c r="A2" s="19"/>
      <c r="B2" s="13" t="s">
        <v>47</v>
      </c>
      <c r="C2" s="20" t="s">
        <v>19</v>
      </c>
      <c r="E2" s="2" t="s">
        <v>32</v>
      </c>
      <c r="F2" s="23" t="s">
        <v>34</v>
      </c>
      <c r="G2" s="23" t="s">
        <v>42</v>
      </c>
      <c r="H2" s="23" t="s">
        <v>43</v>
      </c>
      <c r="I2" s="23" t="s">
        <v>44</v>
      </c>
      <c r="J2" s="23" t="s">
        <v>35</v>
      </c>
      <c r="K2" s="23" t="s">
        <v>36</v>
      </c>
      <c r="L2" s="23" t="s">
        <v>45</v>
      </c>
      <c r="M2" s="23" t="s">
        <v>37</v>
      </c>
      <c r="N2" s="23" t="s">
        <v>38</v>
      </c>
      <c r="O2" s="23" t="s">
        <v>39</v>
      </c>
      <c r="P2" s="23" t="s">
        <v>40</v>
      </c>
    </row>
    <row r="3" spans="1:16" x14ac:dyDescent="0.25">
      <c r="A3" t="s">
        <v>20</v>
      </c>
      <c r="B3" s="2">
        <v>0.500081</v>
      </c>
      <c r="C3">
        <v>0.51448700000000003</v>
      </c>
      <c r="E3" s="22">
        <f>(B3/C3)*100</f>
        <v>97.199929249913026</v>
      </c>
      <c r="F3" s="24">
        <v>96.15</v>
      </c>
      <c r="G3" s="25">
        <v>96.67</v>
      </c>
      <c r="H3" s="24">
        <v>96.67</v>
      </c>
      <c r="I3" s="25">
        <v>100</v>
      </c>
      <c r="J3" s="24">
        <v>92.59</v>
      </c>
      <c r="K3" s="24">
        <v>95.05</v>
      </c>
      <c r="L3" s="24">
        <v>95.74</v>
      </c>
      <c r="M3" s="24">
        <v>90.4</v>
      </c>
      <c r="N3" s="24">
        <v>94.38</v>
      </c>
      <c r="O3" s="24">
        <v>95.2</v>
      </c>
      <c r="P3" s="24">
        <v>99</v>
      </c>
    </row>
    <row r="4" spans="1:16" x14ac:dyDescent="0.25">
      <c r="A4" t="s">
        <v>21</v>
      </c>
      <c r="B4" s="2">
        <v>0.485786</v>
      </c>
      <c r="C4">
        <v>0.51448700000000003</v>
      </c>
      <c r="E4" s="22">
        <f t="shared" ref="E4:E14" si="0">(B4/C4)*100</f>
        <v>94.421433388987481</v>
      </c>
      <c r="F4" s="24">
        <v>93.31</v>
      </c>
      <c r="G4" s="25">
        <v>96.67</v>
      </c>
      <c r="H4" s="24">
        <v>95.65</v>
      </c>
      <c r="I4" s="25">
        <v>96.83</v>
      </c>
      <c r="J4" s="24">
        <v>85.6</v>
      </c>
      <c r="K4" s="24">
        <v>90.57</v>
      </c>
      <c r="L4" s="24">
        <v>91.69</v>
      </c>
      <c r="M4" s="24">
        <v>75.2</v>
      </c>
      <c r="N4" s="24">
        <v>89.47</v>
      </c>
      <c r="O4" s="24">
        <v>90.7</v>
      </c>
      <c r="P4" s="24">
        <v>98.07</v>
      </c>
    </row>
    <row r="5" spans="1:16" x14ac:dyDescent="0.25">
      <c r="A5" t="s">
        <v>30</v>
      </c>
      <c r="B5" s="2">
        <v>0.48280699999999999</v>
      </c>
      <c r="C5">
        <v>0.51448700000000003</v>
      </c>
      <c r="E5" s="22">
        <f t="shared" si="0"/>
        <v>93.842410012303517</v>
      </c>
      <c r="F5" s="24">
        <v>92.22</v>
      </c>
      <c r="G5" s="25">
        <v>93.64</v>
      </c>
      <c r="H5" s="24">
        <v>94.57</v>
      </c>
      <c r="I5" s="25">
        <v>95.24</v>
      </c>
      <c r="J5" s="24">
        <v>84.36</v>
      </c>
      <c r="K5" s="24">
        <v>89.43</v>
      </c>
      <c r="L5" s="24">
        <v>90.6</v>
      </c>
      <c r="M5" s="24">
        <v>78.400000000000006</v>
      </c>
      <c r="N5" s="24">
        <v>87.81</v>
      </c>
      <c r="O5" s="24">
        <v>90.45</v>
      </c>
      <c r="P5" s="24">
        <v>98.03</v>
      </c>
    </row>
    <row r="6" spans="1:16" x14ac:dyDescent="0.25">
      <c r="A6" t="s">
        <v>31</v>
      </c>
      <c r="B6" s="2">
        <v>0.48933399999999999</v>
      </c>
      <c r="C6">
        <v>0.51448700000000003</v>
      </c>
      <c r="E6" s="22">
        <f t="shared" si="0"/>
        <v>95.111052368670144</v>
      </c>
      <c r="F6" s="24">
        <v>94.15</v>
      </c>
      <c r="G6" s="25">
        <v>91.62</v>
      </c>
      <c r="H6" s="24">
        <v>95.65</v>
      </c>
      <c r="I6" s="25">
        <v>96.83</v>
      </c>
      <c r="J6" s="24">
        <v>86.01</v>
      </c>
      <c r="K6" s="24">
        <v>91.24</v>
      </c>
      <c r="L6" s="24">
        <v>92.68</v>
      </c>
      <c r="M6" s="24">
        <v>80.8</v>
      </c>
      <c r="N6" s="24">
        <v>90.77</v>
      </c>
      <c r="O6" s="24">
        <v>90.36</v>
      </c>
      <c r="P6" s="24">
        <v>98.01</v>
      </c>
    </row>
    <row r="7" spans="1:16" x14ac:dyDescent="0.25">
      <c r="A7" t="s">
        <v>22</v>
      </c>
      <c r="B7" s="2">
        <v>0.469891</v>
      </c>
      <c r="C7">
        <v>0.51448700000000003</v>
      </c>
      <c r="E7" s="22">
        <f t="shared" si="0"/>
        <v>91.331948134743925</v>
      </c>
      <c r="F7" s="24">
        <v>89.88</v>
      </c>
      <c r="G7" s="25">
        <v>89.9</v>
      </c>
      <c r="H7" s="24">
        <v>93.48</v>
      </c>
      <c r="I7" s="25">
        <v>95.24</v>
      </c>
      <c r="J7" s="24">
        <v>78.599999999999994</v>
      </c>
      <c r="K7" s="24">
        <v>85.62</v>
      </c>
      <c r="L7" s="24">
        <v>87.21</v>
      </c>
      <c r="M7" s="24">
        <v>57.6</v>
      </c>
      <c r="N7" s="24">
        <v>83.98</v>
      </c>
      <c r="O7" s="24">
        <v>86.24</v>
      </c>
      <c r="P7" s="24">
        <v>97.14</v>
      </c>
    </row>
    <row r="8" spans="1:16" x14ac:dyDescent="0.25">
      <c r="A8" t="s">
        <v>23</v>
      </c>
      <c r="B8" s="2">
        <v>0.47211900000000001</v>
      </c>
      <c r="C8">
        <v>0.51448700000000003</v>
      </c>
      <c r="E8" s="22">
        <f t="shared" si="0"/>
        <v>91.765000864939253</v>
      </c>
      <c r="F8" s="24">
        <v>89.8</v>
      </c>
      <c r="G8" s="25">
        <v>88.89</v>
      </c>
      <c r="H8" s="24">
        <v>93.48</v>
      </c>
      <c r="I8" s="25">
        <v>96.83</v>
      </c>
      <c r="J8" s="24">
        <v>79.42</v>
      </c>
      <c r="K8" s="24">
        <v>86.1</v>
      </c>
      <c r="L8" s="24">
        <v>87.98</v>
      </c>
      <c r="M8" s="24">
        <v>64</v>
      </c>
      <c r="N8" s="24">
        <v>84.86</v>
      </c>
      <c r="O8" s="24">
        <v>85.94</v>
      </c>
      <c r="P8" s="24">
        <v>97.09</v>
      </c>
    </row>
    <row r="9" spans="1:16" x14ac:dyDescent="0.25">
      <c r="A9" t="s">
        <v>24</v>
      </c>
      <c r="B9" s="2">
        <v>0.46310699999999999</v>
      </c>
      <c r="C9">
        <v>0.51448700000000003</v>
      </c>
      <c r="E9" s="22">
        <f t="shared" si="0"/>
        <v>90.013353107075588</v>
      </c>
      <c r="F9" s="24">
        <v>86.71</v>
      </c>
      <c r="G9" s="25">
        <v>85.15</v>
      </c>
      <c r="H9" s="24">
        <v>93.48</v>
      </c>
      <c r="I9" s="25">
        <v>95.24</v>
      </c>
      <c r="J9" s="24">
        <v>76.16</v>
      </c>
      <c r="K9" s="24">
        <v>83.24</v>
      </c>
      <c r="L9" s="24">
        <v>84.92</v>
      </c>
      <c r="M9" s="24">
        <v>64.8</v>
      </c>
      <c r="N9" s="24">
        <v>80.61</v>
      </c>
      <c r="O9" s="24">
        <v>85.77</v>
      </c>
      <c r="P9" s="24">
        <v>97.07</v>
      </c>
    </row>
    <row r="10" spans="1:16" x14ac:dyDescent="0.25">
      <c r="A10" t="s">
        <v>25</v>
      </c>
      <c r="B10" s="2">
        <v>0.45743099999999998</v>
      </c>
      <c r="C10">
        <v>0.51448700000000003</v>
      </c>
      <c r="E10" s="22">
        <f t="shared" si="0"/>
        <v>88.910118234279963</v>
      </c>
      <c r="F10" s="24">
        <v>87.04</v>
      </c>
      <c r="G10" s="25">
        <v>86.97</v>
      </c>
      <c r="H10" s="24">
        <v>92.39</v>
      </c>
      <c r="I10" s="25">
        <v>96.83</v>
      </c>
      <c r="J10" s="24">
        <v>72.84</v>
      </c>
      <c r="K10" s="24">
        <v>81.62</v>
      </c>
      <c r="L10" s="24">
        <v>83.93</v>
      </c>
      <c r="M10" s="24">
        <v>42.4</v>
      </c>
      <c r="N10" s="24">
        <v>80.239999999999995</v>
      </c>
      <c r="O10" s="24">
        <v>81.75</v>
      </c>
      <c r="P10" s="24">
        <v>96.21</v>
      </c>
    </row>
    <row r="11" spans="1:16" x14ac:dyDescent="0.25">
      <c r="A11" t="s">
        <v>26</v>
      </c>
      <c r="B11" s="2">
        <v>0.45850999999999997</v>
      </c>
      <c r="C11">
        <v>0.51448700000000003</v>
      </c>
      <c r="E11" s="22">
        <f t="shared" si="0"/>
        <v>89.119841706398802</v>
      </c>
      <c r="F11" s="24">
        <v>87.04</v>
      </c>
      <c r="G11" s="25">
        <v>85.96</v>
      </c>
      <c r="H11" s="24">
        <v>93.48</v>
      </c>
      <c r="I11" s="25">
        <v>95.24</v>
      </c>
      <c r="J11" s="24">
        <v>73.25</v>
      </c>
      <c r="K11" s="24">
        <v>82.19</v>
      </c>
      <c r="L11" s="24">
        <v>84.59</v>
      </c>
      <c r="M11" s="24">
        <v>47.2</v>
      </c>
      <c r="N11" s="24">
        <v>80.91</v>
      </c>
      <c r="O11" s="24">
        <v>71.48</v>
      </c>
      <c r="P11" s="24">
        <v>96.17</v>
      </c>
    </row>
    <row r="12" spans="1:16" x14ac:dyDescent="0.25">
      <c r="A12" t="s">
        <v>27</v>
      </c>
      <c r="B12" s="2">
        <v>0.45370300000000002</v>
      </c>
      <c r="C12">
        <v>0.51448700000000003</v>
      </c>
      <c r="E12" s="22">
        <f t="shared" si="0"/>
        <v>88.18551294784902</v>
      </c>
      <c r="F12" s="24">
        <v>85.12</v>
      </c>
      <c r="G12" s="25">
        <v>84.04</v>
      </c>
      <c r="H12" s="24">
        <v>92.39</v>
      </c>
      <c r="I12" s="25">
        <v>95.24</v>
      </c>
      <c r="J12" s="24">
        <v>72.02</v>
      </c>
      <c r="K12" s="24">
        <v>80.48</v>
      </c>
      <c r="L12" s="24">
        <v>82.84</v>
      </c>
      <c r="M12" s="24">
        <v>44.8</v>
      </c>
      <c r="N12" s="24">
        <v>78.53</v>
      </c>
      <c r="O12" s="24">
        <v>71.53</v>
      </c>
      <c r="P12" s="24">
        <v>96.18</v>
      </c>
    </row>
    <row r="13" spans="1:16" x14ac:dyDescent="0.25">
      <c r="A13" t="s">
        <v>28</v>
      </c>
      <c r="B13" s="2">
        <v>0.44238499999999997</v>
      </c>
      <c r="C13">
        <v>0.51448700000000003</v>
      </c>
      <c r="E13" s="22">
        <f t="shared" si="0"/>
        <v>85.985651726865783</v>
      </c>
      <c r="F13" s="24">
        <v>83.86</v>
      </c>
      <c r="G13" s="25">
        <v>83.03</v>
      </c>
      <c r="H13" s="24">
        <v>92.39</v>
      </c>
      <c r="I13" s="25">
        <v>95.24</v>
      </c>
      <c r="J13" s="24">
        <v>67.08</v>
      </c>
      <c r="K13" s="24">
        <v>76.19</v>
      </c>
      <c r="L13" s="24">
        <v>80</v>
      </c>
      <c r="M13" s="24">
        <v>24.8</v>
      </c>
      <c r="N13" s="24">
        <v>75.599999999999994</v>
      </c>
      <c r="O13" s="24">
        <v>77.319999999999993</v>
      </c>
      <c r="P13" s="24">
        <v>95.3</v>
      </c>
    </row>
    <row r="14" spans="1:16" x14ac:dyDescent="0.25">
      <c r="A14" t="s">
        <v>29</v>
      </c>
      <c r="B14" s="2">
        <v>0.44639499999999999</v>
      </c>
      <c r="C14">
        <v>0.51448700000000003</v>
      </c>
      <c r="E14" s="22">
        <f t="shared" si="0"/>
        <v>86.765068893869028</v>
      </c>
      <c r="F14" s="24">
        <v>82.19</v>
      </c>
      <c r="G14" s="25">
        <v>80.91</v>
      </c>
      <c r="H14" s="24">
        <v>91.3</v>
      </c>
      <c r="I14" s="25">
        <v>95.24</v>
      </c>
      <c r="J14" s="24">
        <v>65.02</v>
      </c>
      <c r="K14" s="24">
        <v>73.33</v>
      </c>
      <c r="L14" s="24">
        <v>77.92</v>
      </c>
      <c r="M14" s="24">
        <v>0</v>
      </c>
      <c r="N14" s="24">
        <v>76.849999999999994</v>
      </c>
      <c r="O14" s="24">
        <v>76.84</v>
      </c>
      <c r="P14" s="24">
        <v>94.33</v>
      </c>
    </row>
  </sheetData>
  <mergeCells count="1">
    <mergeCell ref="F1:P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DAE6-59DF-432C-AD1D-E08AF02D4FFE}">
  <dimension ref="A1:P14"/>
  <sheetViews>
    <sheetView workbookViewId="0">
      <selection activeCell="M3" sqref="M3:M14"/>
    </sheetView>
  </sheetViews>
  <sheetFormatPr defaultRowHeight="15" x14ac:dyDescent="0.25"/>
  <cols>
    <col min="1" max="1" width="11.140625" bestFit="1" customWidth="1"/>
    <col min="2" max="2" width="12.7109375" bestFit="1" customWidth="1"/>
  </cols>
  <sheetData>
    <row r="1" spans="1:16" x14ac:dyDescent="0.25">
      <c r="F1" s="35" t="s">
        <v>41</v>
      </c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18" x14ac:dyDescent="0.35">
      <c r="A2" s="19"/>
      <c r="B2" s="13" t="s">
        <v>46</v>
      </c>
      <c r="C2" s="20" t="s">
        <v>19</v>
      </c>
      <c r="E2" s="2" t="s">
        <v>32</v>
      </c>
      <c r="F2" s="23" t="s">
        <v>34</v>
      </c>
      <c r="G2" s="23" t="s">
        <v>42</v>
      </c>
      <c r="H2" s="23" t="s">
        <v>43</v>
      </c>
      <c r="I2" s="23" t="s">
        <v>44</v>
      </c>
      <c r="J2" s="23" t="s">
        <v>35</v>
      </c>
      <c r="K2" s="23" t="s">
        <v>36</v>
      </c>
      <c r="L2" s="23" t="s">
        <v>45</v>
      </c>
      <c r="M2" s="23" t="s">
        <v>37</v>
      </c>
      <c r="N2" s="23" t="s">
        <v>38</v>
      </c>
      <c r="O2" s="23" t="s">
        <v>39</v>
      </c>
      <c r="P2" s="23" t="s">
        <v>40</v>
      </c>
    </row>
    <row r="3" spans="1:16" x14ac:dyDescent="0.25">
      <c r="A3" t="s">
        <v>20</v>
      </c>
      <c r="B3" s="2">
        <v>0.49731799999999998</v>
      </c>
      <c r="C3">
        <v>0.51448700000000003</v>
      </c>
      <c r="E3" s="22">
        <f t="shared" ref="E3:E14" si="0">(B3/C3)*100</f>
        <v>96.662889441326982</v>
      </c>
      <c r="F3" s="24">
        <v>96.15</v>
      </c>
      <c r="G3" s="25">
        <v>96.67</v>
      </c>
      <c r="H3" s="24">
        <v>96.67</v>
      </c>
      <c r="I3" s="25">
        <v>100</v>
      </c>
      <c r="J3" s="24">
        <v>92.59</v>
      </c>
      <c r="K3" s="24">
        <v>95.05</v>
      </c>
      <c r="L3" s="24">
        <v>95.74</v>
      </c>
      <c r="M3" s="24">
        <v>90.4</v>
      </c>
      <c r="N3" s="24">
        <v>94.38</v>
      </c>
      <c r="O3" s="24">
        <v>95.2</v>
      </c>
      <c r="P3" s="24">
        <v>99</v>
      </c>
    </row>
    <row r="4" spans="1:16" x14ac:dyDescent="0.25">
      <c r="A4" t="s">
        <v>21</v>
      </c>
      <c r="B4" s="2">
        <v>0.482846</v>
      </c>
      <c r="C4">
        <v>0.51448700000000003</v>
      </c>
      <c r="E4" s="22">
        <f t="shared" si="0"/>
        <v>93.849990378765639</v>
      </c>
      <c r="F4" s="24">
        <v>93.31</v>
      </c>
      <c r="G4" s="25">
        <v>96.67</v>
      </c>
      <c r="H4" s="24">
        <v>95.65</v>
      </c>
      <c r="I4" s="25">
        <v>96.83</v>
      </c>
      <c r="J4" s="24">
        <v>85.6</v>
      </c>
      <c r="K4" s="24">
        <v>90.57</v>
      </c>
      <c r="L4" s="24">
        <v>91.69</v>
      </c>
      <c r="M4" s="24">
        <v>75.2</v>
      </c>
      <c r="N4" s="24">
        <v>89.47</v>
      </c>
      <c r="O4" s="24">
        <v>90.7</v>
      </c>
      <c r="P4" s="24">
        <v>98.07</v>
      </c>
    </row>
    <row r="5" spans="1:16" x14ac:dyDescent="0.25">
      <c r="A5" t="s">
        <v>30</v>
      </c>
      <c r="B5" s="2">
        <v>0.48011999999999999</v>
      </c>
      <c r="C5">
        <v>0.51448700000000003</v>
      </c>
      <c r="E5" s="22">
        <f t="shared" si="0"/>
        <v>93.32014219990009</v>
      </c>
      <c r="F5" s="24">
        <v>92.22</v>
      </c>
      <c r="G5" s="25">
        <v>93.64</v>
      </c>
      <c r="H5" s="24">
        <v>94.57</v>
      </c>
      <c r="I5" s="25">
        <v>95.24</v>
      </c>
      <c r="J5" s="24">
        <v>84.36</v>
      </c>
      <c r="K5" s="24">
        <v>89.43</v>
      </c>
      <c r="L5" s="24">
        <v>90.6</v>
      </c>
      <c r="M5" s="24">
        <v>78.400000000000006</v>
      </c>
      <c r="N5" s="24">
        <v>87.81</v>
      </c>
      <c r="O5" s="24">
        <v>90.45</v>
      </c>
      <c r="P5" s="24">
        <v>98.03</v>
      </c>
    </row>
    <row r="6" spans="1:16" x14ac:dyDescent="0.25">
      <c r="A6" t="s">
        <v>31</v>
      </c>
      <c r="B6" s="2">
        <v>0.47980699999999998</v>
      </c>
      <c r="C6">
        <v>0.51448700000000003</v>
      </c>
      <c r="E6" s="22">
        <f t="shared" si="0"/>
        <v>93.259304899832244</v>
      </c>
      <c r="F6" s="24">
        <v>94.15</v>
      </c>
      <c r="G6" s="25">
        <v>91.62</v>
      </c>
      <c r="H6" s="24">
        <v>95.65</v>
      </c>
      <c r="I6" s="25">
        <v>96.83</v>
      </c>
      <c r="J6" s="24">
        <v>86.01</v>
      </c>
      <c r="K6" s="24">
        <v>91.24</v>
      </c>
      <c r="L6" s="24">
        <v>92.68</v>
      </c>
      <c r="M6" s="24">
        <v>80.8</v>
      </c>
      <c r="N6" s="24">
        <v>90.77</v>
      </c>
      <c r="O6" s="24">
        <v>90.36</v>
      </c>
      <c r="P6" s="24">
        <v>98.01</v>
      </c>
    </row>
    <row r="7" spans="1:16" x14ac:dyDescent="0.25">
      <c r="A7" t="s">
        <v>22</v>
      </c>
      <c r="B7" s="2">
        <v>0.46867300000000001</v>
      </c>
      <c r="C7">
        <v>0.51448700000000003</v>
      </c>
      <c r="E7" s="22">
        <f t="shared" si="0"/>
        <v>91.095207459080598</v>
      </c>
      <c r="F7" s="24">
        <v>89.88</v>
      </c>
      <c r="G7" s="25">
        <v>89.9</v>
      </c>
      <c r="H7" s="24">
        <v>93.48</v>
      </c>
      <c r="I7" s="25">
        <v>95.24</v>
      </c>
      <c r="J7" s="24">
        <v>78.599999999999994</v>
      </c>
      <c r="K7" s="24">
        <v>85.62</v>
      </c>
      <c r="L7" s="24">
        <v>87.21</v>
      </c>
      <c r="M7" s="24">
        <v>57.6</v>
      </c>
      <c r="N7" s="24">
        <v>83.98</v>
      </c>
      <c r="O7" s="24">
        <v>86.24</v>
      </c>
      <c r="P7" s="24">
        <v>97.14</v>
      </c>
    </row>
    <row r="8" spans="1:16" x14ac:dyDescent="0.25">
      <c r="A8" t="s">
        <v>23</v>
      </c>
      <c r="B8" s="2">
        <v>0.465391</v>
      </c>
      <c r="C8">
        <v>0.51448700000000003</v>
      </c>
      <c r="E8" s="22">
        <f t="shared" si="0"/>
        <v>90.457290466037037</v>
      </c>
      <c r="F8" s="24">
        <v>89.8</v>
      </c>
      <c r="G8" s="25">
        <v>88.89</v>
      </c>
      <c r="H8" s="24">
        <v>93.48</v>
      </c>
      <c r="I8" s="25">
        <v>96.83</v>
      </c>
      <c r="J8" s="24">
        <v>79.42</v>
      </c>
      <c r="K8" s="24">
        <v>86.1</v>
      </c>
      <c r="L8" s="24">
        <v>87.98</v>
      </c>
      <c r="M8" s="24">
        <v>64</v>
      </c>
      <c r="N8" s="24">
        <v>84.86</v>
      </c>
      <c r="O8" s="24">
        <v>85.94</v>
      </c>
      <c r="P8" s="24">
        <v>97.09</v>
      </c>
    </row>
    <row r="9" spans="1:16" x14ac:dyDescent="0.25">
      <c r="A9" t="s">
        <v>24</v>
      </c>
      <c r="B9" s="2">
        <v>0.46310699999999999</v>
      </c>
      <c r="C9">
        <v>0.51448700000000003</v>
      </c>
      <c r="E9" s="22">
        <f t="shared" si="0"/>
        <v>90.013353107075588</v>
      </c>
      <c r="F9" s="24">
        <v>86.71</v>
      </c>
      <c r="G9" s="25">
        <v>85.15</v>
      </c>
      <c r="H9" s="24">
        <v>93.48</v>
      </c>
      <c r="I9" s="25">
        <v>95.24</v>
      </c>
      <c r="J9" s="24">
        <v>76.16</v>
      </c>
      <c r="K9" s="24">
        <v>83.24</v>
      </c>
      <c r="L9" s="24">
        <v>84.92</v>
      </c>
      <c r="M9" s="24">
        <v>64.8</v>
      </c>
      <c r="N9" s="24">
        <v>80.61</v>
      </c>
      <c r="O9" s="24">
        <v>85.77</v>
      </c>
      <c r="P9" s="24">
        <v>97.07</v>
      </c>
    </row>
    <row r="10" spans="1:16" x14ac:dyDescent="0.25">
      <c r="A10" t="s">
        <v>25</v>
      </c>
      <c r="B10" s="2">
        <v>0.45426100000000003</v>
      </c>
      <c r="C10">
        <v>0.51448700000000003</v>
      </c>
      <c r="E10" s="22">
        <f t="shared" si="0"/>
        <v>88.293970498768687</v>
      </c>
      <c r="F10" s="24">
        <v>87.04</v>
      </c>
      <c r="G10" s="25">
        <v>86.97</v>
      </c>
      <c r="H10" s="24">
        <v>92.39</v>
      </c>
      <c r="I10" s="25">
        <v>96.83</v>
      </c>
      <c r="J10" s="24">
        <v>72.84</v>
      </c>
      <c r="K10" s="24">
        <v>81.62</v>
      </c>
      <c r="L10" s="24">
        <v>83.93</v>
      </c>
      <c r="M10" s="24">
        <v>42.4</v>
      </c>
      <c r="N10" s="24">
        <v>80.239999999999995</v>
      </c>
      <c r="O10" s="24">
        <v>81.75</v>
      </c>
      <c r="P10" s="24">
        <v>96.21</v>
      </c>
    </row>
    <row r="11" spans="1:16" x14ac:dyDescent="0.25">
      <c r="A11" t="s">
        <v>26</v>
      </c>
      <c r="B11" s="2">
        <v>0.45078000000000001</v>
      </c>
      <c r="C11">
        <v>0.51448700000000003</v>
      </c>
      <c r="E11" s="22">
        <f t="shared" si="0"/>
        <v>87.617374199931191</v>
      </c>
      <c r="F11" s="24">
        <v>87.04</v>
      </c>
      <c r="G11" s="25">
        <v>85.96</v>
      </c>
      <c r="H11" s="24">
        <v>93.48</v>
      </c>
      <c r="I11" s="25">
        <v>95.24</v>
      </c>
      <c r="J11" s="24">
        <v>73.25</v>
      </c>
      <c r="K11" s="24">
        <v>82.19</v>
      </c>
      <c r="L11" s="24">
        <v>84.59</v>
      </c>
      <c r="M11" s="24">
        <v>47.2</v>
      </c>
      <c r="N11" s="24">
        <v>80.91</v>
      </c>
      <c r="O11" s="24">
        <v>71.48</v>
      </c>
      <c r="P11" s="24">
        <v>96.17</v>
      </c>
    </row>
    <row r="12" spans="1:16" x14ac:dyDescent="0.25">
      <c r="A12" t="s">
        <v>27</v>
      </c>
      <c r="B12" s="2">
        <v>0.45139800000000002</v>
      </c>
      <c r="C12">
        <v>0.51448700000000003</v>
      </c>
      <c r="E12" s="22">
        <f t="shared" si="0"/>
        <v>87.737493853100261</v>
      </c>
      <c r="F12" s="24">
        <v>85.12</v>
      </c>
      <c r="G12" s="25">
        <v>84.04</v>
      </c>
      <c r="H12" s="24">
        <v>92.39</v>
      </c>
      <c r="I12" s="25">
        <v>95.24</v>
      </c>
      <c r="J12" s="24">
        <v>72.02</v>
      </c>
      <c r="K12" s="24">
        <v>80.48</v>
      </c>
      <c r="L12" s="24">
        <v>82.84</v>
      </c>
      <c r="M12" s="24">
        <v>44.8</v>
      </c>
      <c r="N12" s="24">
        <v>78.53</v>
      </c>
      <c r="O12" s="24">
        <v>71.53</v>
      </c>
      <c r="P12" s="24">
        <v>96.18</v>
      </c>
    </row>
    <row r="13" spans="1:16" x14ac:dyDescent="0.25">
      <c r="A13" t="s">
        <v>28</v>
      </c>
      <c r="B13" s="2">
        <v>0.44017699999999998</v>
      </c>
      <c r="C13">
        <v>0.51448700000000003</v>
      </c>
      <c r="E13" s="22">
        <f t="shared" si="0"/>
        <v>85.556486364086936</v>
      </c>
      <c r="F13" s="24">
        <v>83.86</v>
      </c>
      <c r="G13" s="25">
        <v>83.03</v>
      </c>
      <c r="H13" s="24">
        <v>92.39</v>
      </c>
      <c r="I13" s="25">
        <v>95.24</v>
      </c>
      <c r="J13" s="24">
        <v>67.08</v>
      </c>
      <c r="K13" s="24">
        <v>76.19</v>
      </c>
      <c r="L13" s="24">
        <v>80</v>
      </c>
      <c r="M13" s="24">
        <v>24.8</v>
      </c>
      <c r="N13" s="24">
        <v>75.599999999999994</v>
      </c>
      <c r="O13" s="24">
        <v>77.319999999999993</v>
      </c>
      <c r="P13" s="24">
        <v>95.3</v>
      </c>
    </row>
    <row r="14" spans="1:16" x14ac:dyDescent="0.25">
      <c r="A14" t="s">
        <v>29</v>
      </c>
      <c r="B14" s="2">
        <v>0.44639499999999999</v>
      </c>
      <c r="C14">
        <v>0.51448700000000003</v>
      </c>
      <c r="E14" s="22">
        <f t="shared" si="0"/>
        <v>86.765068893869028</v>
      </c>
      <c r="F14" s="24">
        <v>82.19</v>
      </c>
      <c r="G14" s="25">
        <v>80.91</v>
      </c>
      <c r="H14" s="24">
        <v>91.3</v>
      </c>
      <c r="I14" s="25">
        <v>95.24</v>
      </c>
      <c r="J14" s="24">
        <v>65.02</v>
      </c>
      <c r="K14" s="24">
        <v>73.33</v>
      </c>
      <c r="L14" s="24">
        <v>77.92</v>
      </c>
      <c r="M14" s="24">
        <v>0</v>
      </c>
      <c r="N14" s="24">
        <v>76.849999999999994</v>
      </c>
      <c r="O14" s="24">
        <v>76.84</v>
      </c>
      <c r="P14" s="24">
        <v>94.33</v>
      </c>
    </row>
  </sheetData>
  <mergeCells count="1">
    <mergeCell ref="F1:P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0AEB-38B5-497D-8A96-EC9EA387B9C4}">
  <dimension ref="A1:S15"/>
  <sheetViews>
    <sheetView workbookViewId="0">
      <selection activeCell="K2" sqref="K2:K15"/>
    </sheetView>
  </sheetViews>
  <sheetFormatPr defaultRowHeight="15" x14ac:dyDescent="0.25"/>
  <cols>
    <col min="1" max="1" width="11.140625" bestFit="1" customWidth="1"/>
    <col min="9" max="9" width="15.42578125" bestFit="1" customWidth="1"/>
    <col min="10" max="12" width="15.42578125" customWidth="1"/>
    <col min="14" max="14" width="13" bestFit="1" customWidth="1"/>
    <col min="15" max="15" width="12.85546875" bestFit="1" customWidth="1"/>
    <col min="16" max="16" width="11.5703125" bestFit="1" customWidth="1"/>
    <col min="17" max="17" width="11.28515625" bestFit="1" customWidth="1"/>
    <col min="18" max="19" width="10.5703125" bestFit="1" customWidth="1"/>
  </cols>
  <sheetData>
    <row r="1" spans="1:19" x14ac:dyDescent="0.25">
      <c r="G1" s="36" t="s">
        <v>56</v>
      </c>
      <c r="H1" s="36"/>
      <c r="I1" s="36" t="s">
        <v>57</v>
      </c>
      <c r="J1" s="36"/>
      <c r="K1" s="36" t="s">
        <v>58</v>
      </c>
      <c r="L1" s="36"/>
    </row>
    <row r="2" spans="1:19" s="3" customFormat="1" ht="18.75" x14ac:dyDescent="0.35">
      <c r="B2" s="3" t="s">
        <v>51</v>
      </c>
      <c r="C2" s="3" t="s">
        <v>52</v>
      </c>
      <c r="D2" s="3" t="s">
        <v>53</v>
      </c>
      <c r="E2" s="3" t="s">
        <v>48</v>
      </c>
      <c r="F2" s="3" t="s">
        <v>49</v>
      </c>
      <c r="G2" s="28" t="s">
        <v>50</v>
      </c>
      <c r="H2" s="28" t="s">
        <v>54</v>
      </c>
      <c r="I2" s="28" t="s">
        <v>55</v>
      </c>
      <c r="J2" s="28" t="s">
        <v>54</v>
      </c>
      <c r="K2" s="28" t="s">
        <v>59</v>
      </c>
      <c r="L2" s="28" t="s">
        <v>54</v>
      </c>
      <c r="N2" s="13" t="s">
        <v>16</v>
      </c>
      <c r="O2" s="13" t="s">
        <v>17</v>
      </c>
      <c r="P2" s="14" t="s">
        <v>18</v>
      </c>
      <c r="Q2" s="13" t="s">
        <v>13</v>
      </c>
      <c r="R2" s="15" t="s">
        <v>7</v>
      </c>
      <c r="S2" s="15" t="s">
        <v>33</v>
      </c>
    </row>
    <row r="3" spans="1:19" x14ac:dyDescent="0.25">
      <c r="A3" t="s">
        <v>19</v>
      </c>
      <c r="B3">
        <v>-232.01981620000001</v>
      </c>
      <c r="C3">
        <v>-231.68374420000001</v>
      </c>
      <c r="D3">
        <v>-231.99578009999999</v>
      </c>
      <c r="E3" s="22">
        <f t="shared" ref="E3:E10" si="0">(C3-B3)*27.2114</f>
        <v>9.1449896208000414</v>
      </c>
      <c r="F3" s="22">
        <f t="shared" ref="F3:F10" si="1">(B3-D3)*27.2114</f>
        <v>-0.65405593154048358</v>
      </c>
      <c r="G3" s="22">
        <f>(E3-F3)/2</f>
        <v>4.8995227761702624</v>
      </c>
      <c r="H3" s="22">
        <v>4.8995227761702624</v>
      </c>
      <c r="I3" s="22">
        <f t="shared" ref="I3:I15" si="2">(E3+F3)/2</f>
        <v>4.245466844629779</v>
      </c>
      <c r="J3" s="22">
        <v>4.25</v>
      </c>
      <c r="K3" s="22">
        <f>((I3)^2)/(2*G3)</f>
        <v>1.8393616636005596</v>
      </c>
      <c r="L3" s="22">
        <v>1.8393616636005596</v>
      </c>
      <c r="M3">
        <f>(K3/L3)*100</f>
        <v>100</v>
      </c>
      <c r="N3" s="1">
        <v>4.5475399999999997</v>
      </c>
      <c r="O3" s="1">
        <v>-3.6660559999999998</v>
      </c>
      <c r="P3" s="1">
        <v>6.3988430000000003</v>
      </c>
      <c r="Q3" s="1">
        <v>-6.3988430000000003</v>
      </c>
      <c r="R3" s="1">
        <v>0.51448700000000003</v>
      </c>
      <c r="S3" s="1">
        <v>0.51448700000000003</v>
      </c>
    </row>
    <row r="4" spans="1:19" x14ac:dyDescent="0.25">
      <c r="A4" t="s">
        <v>20</v>
      </c>
      <c r="B4">
        <v>-331.19965070000001</v>
      </c>
      <c r="C4">
        <v>-330.86678010000003</v>
      </c>
      <c r="D4">
        <v>-331.17756009999999</v>
      </c>
      <c r="E4" s="22">
        <f t="shared" si="0"/>
        <v>9.0578750448394114</v>
      </c>
      <c r="F4" s="22">
        <f t="shared" si="1"/>
        <v>-0.60111615284034636</v>
      </c>
      <c r="G4" s="22">
        <f t="shared" ref="G4:G10" si="3">(E4-F4)/2</f>
        <v>4.8294955988398787</v>
      </c>
      <c r="H4" s="22">
        <v>4.8995227761702624</v>
      </c>
      <c r="I4" s="22">
        <f t="shared" si="2"/>
        <v>4.2283794459995327</v>
      </c>
      <c r="J4" s="22">
        <v>4.25</v>
      </c>
      <c r="K4" s="22">
        <f t="shared" ref="K4:K15" si="4">((I4)^2)/(2*G4)</f>
        <v>1.8510414155513653</v>
      </c>
      <c r="L4" s="22">
        <v>1.8393616636005596</v>
      </c>
      <c r="M4">
        <f t="shared" ref="M4:M15" si="5">(K4/L4)*100</f>
        <v>100.63498941953277</v>
      </c>
      <c r="N4" s="1">
        <v>4.4658959999999999</v>
      </c>
      <c r="O4" s="1">
        <v>-3.6367259999999995</v>
      </c>
      <c r="P4" s="1">
        <v>6.569515</v>
      </c>
      <c r="Q4" s="1">
        <v>-4.0708060000000001</v>
      </c>
      <c r="R4" s="1">
        <v>0.500081</v>
      </c>
      <c r="S4" s="1">
        <v>0.49731799999999998</v>
      </c>
    </row>
    <row r="5" spans="1:19" x14ac:dyDescent="0.25">
      <c r="A5" t="s">
        <v>21</v>
      </c>
      <c r="B5">
        <v>-430.37221479999999</v>
      </c>
      <c r="C5">
        <v>-430.03614199999998</v>
      </c>
      <c r="D5">
        <v>-430.352127</v>
      </c>
      <c r="E5" s="22">
        <f t="shared" si="0"/>
        <v>9.1450113899202954</v>
      </c>
      <c r="F5" s="22">
        <f t="shared" si="1"/>
        <v>-0.54661716091996948</v>
      </c>
      <c r="G5" s="22">
        <f t="shared" si="3"/>
        <v>4.8458142754201328</v>
      </c>
      <c r="H5" s="22">
        <v>4.8995227761702624</v>
      </c>
      <c r="I5" s="22">
        <f t="shared" si="2"/>
        <v>4.2991971145001626</v>
      </c>
      <c r="J5" s="22">
        <v>4.25</v>
      </c>
      <c r="K5" s="22">
        <f t="shared" si="4"/>
        <v>1.9071197097957324</v>
      </c>
      <c r="L5" s="22">
        <v>1.8393616636005596</v>
      </c>
      <c r="M5">
        <f t="shared" si="5"/>
        <v>103.68378049494279</v>
      </c>
      <c r="N5" s="1">
        <v>4.3768779999999996</v>
      </c>
      <c r="O5" s="1">
        <v>-3.60025</v>
      </c>
      <c r="P5" s="1">
        <v>5.3588810000000002</v>
      </c>
      <c r="Q5" s="1">
        <v>-1.886309</v>
      </c>
      <c r="R5" s="1">
        <v>0.485786</v>
      </c>
      <c r="S5" s="1">
        <v>0.482846</v>
      </c>
    </row>
    <row r="6" spans="1:19" x14ac:dyDescent="0.25">
      <c r="A6" t="s">
        <v>30</v>
      </c>
      <c r="B6">
        <v>-430.37831169999998</v>
      </c>
      <c r="C6">
        <v>-430.04034089999999</v>
      </c>
      <c r="D6">
        <v>-430.35637910000003</v>
      </c>
      <c r="E6" s="22">
        <f t="shared" si="0"/>
        <v>9.1966586271198292</v>
      </c>
      <c r="F6" s="22">
        <f t="shared" si="1"/>
        <v>-0.59681675163882697</v>
      </c>
      <c r="G6" s="22">
        <f t="shared" si="3"/>
        <v>4.8967376893793277</v>
      </c>
      <c r="H6" s="22">
        <v>4.8995227761702624</v>
      </c>
      <c r="I6" s="22">
        <f t="shared" si="2"/>
        <v>4.2999209377405014</v>
      </c>
      <c r="J6" s="22">
        <v>4.25</v>
      </c>
      <c r="K6" s="22">
        <f t="shared" si="4"/>
        <v>1.8879222498400476</v>
      </c>
      <c r="L6" s="22">
        <v>1.8393616636005596</v>
      </c>
      <c r="M6">
        <f t="shared" si="5"/>
        <v>102.64007819671693</v>
      </c>
      <c r="N6" s="1">
        <v>4.4141010000000005</v>
      </c>
      <c r="O6" s="1">
        <v>-3.6276539999999997</v>
      </c>
      <c r="P6" s="1">
        <v>5.3204929999999999</v>
      </c>
      <c r="Q6" s="1">
        <v>-1.8428150000000001</v>
      </c>
      <c r="R6" s="1">
        <v>0.48280699999999999</v>
      </c>
      <c r="S6" s="1">
        <v>0.48011999999999999</v>
      </c>
    </row>
    <row r="7" spans="1:19" x14ac:dyDescent="0.25">
      <c r="A7" t="s">
        <v>31</v>
      </c>
      <c r="B7">
        <v>-430.37719950000002</v>
      </c>
      <c r="C7">
        <v>-430.04661570000002</v>
      </c>
      <c r="D7">
        <v>-430.35442540000003</v>
      </c>
      <c r="E7" s="22">
        <f t="shared" si="0"/>
        <v>8.9956480153199845</v>
      </c>
      <c r="F7" s="22">
        <f t="shared" si="1"/>
        <v>-0.61971514473979206</v>
      </c>
      <c r="G7" s="22">
        <f t="shared" si="3"/>
        <v>4.8076815800298887</v>
      </c>
      <c r="H7" s="22">
        <v>4.8995227761702624</v>
      </c>
      <c r="I7" s="22">
        <f t="shared" si="2"/>
        <v>4.1879664352900958</v>
      </c>
      <c r="J7" s="22">
        <v>4.25</v>
      </c>
      <c r="K7" s="22">
        <f t="shared" si="4"/>
        <v>1.8240666079020351</v>
      </c>
      <c r="L7" s="22">
        <v>1.8393616636005596</v>
      </c>
      <c r="M7">
        <f t="shared" si="5"/>
        <v>99.168458492899958</v>
      </c>
      <c r="N7" s="1">
        <v>4.370622</v>
      </c>
      <c r="O7" s="1">
        <v>-3.633823</v>
      </c>
      <c r="P7" s="1">
        <v>10.358767</v>
      </c>
      <c r="Q7" s="1">
        <v>-1.726153</v>
      </c>
      <c r="R7" s="1">
        <v>0.48933399999999999</v>
      </c>
      <c r="S7" s="1">
        <v>0.47980699999999998</v>
      </c>
    </row>
    <row r="8" spans="1:19" x14ac:dyDescent="0.25">
      <c r="A8" t="s">
        <v>22</v>
      </c>
      <c r="B8">
        <v>-529.54377020000004</v>
      </c>
      <c r="C8">
        <v>-529.19741199999999</v>
      </c>
      <c r="D8">
        <v>-529.52488819999996</v>
      </c>
      <c r="E8" s="22">
        <f t="shared" si="0"/>
        <v>9.4248915234814756</v>
      </c>
      <c r="F8" s="22">
        <f t="shared" si="1"/>
        <v>-0.51380565480206819</v>
      </c>
      <c r="G8" s="22">
        <f t="shared" si="3"/>
        <v>4.9693485891417719</v>
      </c>
      <c r="H8" s="22">
        <v>4.8995227761702624</v>
      </c>
      <c r="I8" s="22">
        <f t="shared" si="2"/>
        <v>4.4555429343397037</v>
      </c>
      <c r="J8" s="22">
        <v>4.25</v>
      </c>
      <c r="K8" s="22">
        <f t="shared" si="4"/>
        <v>1.9974311002373208</v>
      </c>
      <c r="L8" s="22">
        <v>1.8393616636005596</v>
      </c>
      <c r="M8">
        <f t="shared" si="5"/>
        <v>108.59371159923708</v>
      </c>
      <c r="N8" s="1">
        <v>4.3101190000000003</v>
      </c>
      <c r="O8" s="1">
        <v>-3.5798199999999998</v>
      </c>
      <c r="P8" s="1">
        <v>0.232264</v>
      </c>
      <c r="Q8" s="1">
        <v>0.23047699999999999</v>
      </c>
      <c r="R8" s="1">
        <v>0.469891</v>
      </c>
      <c r="S8" s="1">
        <v>0.46867300000000001</v>
      </c>
    </row>
    <row r="9" spans="1:19" x14ac:dyDescent="0.25">
      <c r="A9" t="s">
        <v>23</v>
      </c>
      <c r="B9">
        <v>-529.54883700000005</v>
      </c>
      <c r="C9">
        <v>-529.21254320000003</v>
      </c>
      <c r="D9">
        <v>-529.528953</v>
      </c>
      <c r="E9" s="22">
        <f t="shared" si="0"/>
        <v>9.1510251093205799</v>
      </c>
      <c r="F9" s="22">
        <f t="shared" si="1"/>
        <v>-0.54107147760128738</v>
      </c>
      <c r="G9" s="22">
        <f t="shared" si="3"/>
        <v>4.8460482934609335</v>
      </c>
      <c r="H9" s="22">
        <v>4.8995227761702624</v>
      </c>
      <c r="I9" s="22">
        <f t="shared" si="2"/>
        <v>4.3049768158596464</v>
      </c>
      <c r="J9" s="22">
        <v>4.25</v>
      </c>
      <c r="K9" s="22">
        <f t="shared" si="4"/>
        <v>1.9121585529901262</v>
      </c>
      <c r="L9" s="22">
        <v>1.8393616636005596</v>
      </c>
      <c r="M9">
        <f t="shared" si="5"/>
        <v>103.95772570615974</v>
      </c>
      <c r="N9" s="1">
        <v>4.3086700000000002</v>
      </c>
      <c r="O9" s="1">
        <v>-3.576781</v>
      </c>
      <c r="P9" s="1">
        <v>8.6476799999999994</v>
      </c>
      <c r="Q9" s="1">
        <v>0.37260700000000002</v>
      </c>
      <c r="R9" s="1">
        <v>0.47211900000000001</v>
      </c>
      <c r="S9" s="1">
        <v>0.465391</v>
      </c>
    </row>
    <row r="10" spans="1:19" x14ac:dyDescent="0.25">
      <c r="A10" t="s">
        <v>24</v>
      </c>
      <c r="B10">
        <v>-529.55565679999995</v>
      </c>
      <c r="C10">
        <v>-529.20524599999999</v>
      </c>
      <c r="D10">
        <v>-529.531474</v>
      </c>
      <c r="E10" s="22">
        <f t="shared" si="0"/>
        <v>9.5351684431190016</v>
      </c>
      <c r="F10" s="22">
        <f t="shared" si="1"/>
        <v>-0.65804784391860294</v>
      </c>
      <c r="G10" s="22">
        <f t="shared" si="3"/>
        <v>5.096608143518802</v>
      </c>
      <c r="H10" s="22">
        <v>4.8995227761702624</v>
      </c>
      <c r="I10" s="22">
        <f t="shared" si="2"/>
        <v>4.4385602996001996</v>
      </c>
      <c r="J10" s="22">
        <v>4.25</v>
      </c>
      <c r="K10" s="22">
        <f t="shared" si="4"/>
        <v>1.9327381052671206</v>
      </c>
      <c r="L10" s="22">
        <v>1.8393616636005596</v>
      </c>
      <c r="M10">
        <f t="shared" si="5"/>
        <v>105.07656778513999</v>
      </c>
      <c r="N10" s="1">
        <v>4.3874700000000004</v>
      </c>
      <c r="O10" s="1">
        <v>-3.6350179999999996</v>
      </c>
      <c r="P10" s="1">
        <v>0.29799100000000001</v>
      </c>
      <c r="Q10" s="1">
        <v>0.29798599999999997</v>
      </c>
      <c r="R10" s="1">
        <v>0.46310699999999999</v>
      </c>
      <c r="S10" s="1">
        <v>0.46310699999999999</v>
      </c>
    </row>
    <row r="11" spans="1:19" x14ac:dyDescent="0.25">
      <c r="A11" t="s">
        <v>25</v>
      </c>
      <c r="B11">
        <v>-628.71352860000002</v>
      </c>
      <c r="C11">
        <v>-628.36796679999998</v>
      </c>
      <c r="D11">
        <v>-628.69394369999998</v>
      </c>
      <c r="E11" s="22">
        <f>(C11-B11)*27.2114</f>
        <v>9.4032203645211254</v>
      </c>
      <c r="F11" s="22">
        <f>(B11-D11)*27.2114</f>
        <v>-0.53293254786110922</v>
      </c>
      <c r="G11" s="22">
        <f>(E11-F11)/2</f>
        <v>4.9680764561911177</v>
      </c>
      <c r="H11" s="22">
        <v>4.8995227761702624</v>
      </c>
      <c r="I11" s="22">
        <f t="shared" si="2"/>
        <v>4.4351439083300077</v>
      </c>
      <c r="J11" s="22">
        <v>4.25</v>
      </c>
      <c r="K11" s="22">
        <f t="shared" si="4"/>
        <v>1.9796898921597503</v>
      </c>
      <c r="L11" s="22">
        <v>1.8393616636005596</v>
      </c>
      <c r="M11">
        <f t="shared" si="5"/>
        <v>107.62918089118469</v>
      </c>
      <c r="N11" s="1">
        <v>4.2265319999999997</v>
      </c>
      <c r="O11" s="1">
        <v>-3.5447220000000002</v>
      </c>
      <c r="P11" s="1">
        <v>5.5299079999999998</v>
      </c>
      <c r="Q11" s="1">
        <v>2.3797649999999999</v>
      </c>
      <c r="R11" s="1">
        <v>0.45743099999999998</v>
      </c>
      <c r="S11" s="1">
        <v>0.45426100000000003</v>
      </c>
    </row>
    <row r="12" spans="1:19" x14ac:dyDescent="0.25">
      <c r="A12" t="s">
        <v>26</v>
      </c>
      <c r="B12">
        <v>-628.71851349999997</v>
      </c>
      <c r="C12">
        <v>-628.38017820000005</v>
      </c>
      <c r="D12">
        <v>-628.70661399999995</v>
      </c>
      <c r="E12" s="22">
        <f>(C12-B12)*27.2114</f>
        <v>9.2065771824179876</v>
      </c>
      <c r="F12" s="22">
        <f>(B12-D12)*27.2114</f>
        <v>-0.32380205430072978</v>
      </c>
      <c r="G12" s="22">
        <f>(E12-F12)/2</f>
        <v>4.7651896183593587</v>
      </c>
      <c r="H12" s="22">
        <v>4.8995227761702624</v>
      </c>
      <c r="I12" s="22">
        <f t="shared" si="2"/>
        <v>4.4413875640586289</v>
      </c>
      <c r="J12" s="22">
        <v>4.25</v>
      </c>
      <c r="K12" s="22">
        <f t="shared" si="4"/>
        <v>2.0697941817650292</v>
      </c>
      <c r="L12" s="22">
        <v>1.8393616636005596</v>
      </c>
      <c r="M12">
        <f t="shared" si="5"/>
        <v>112.52785260911639</v>
      </c>
      <c r="N12" s="1">
        <v>4.2292699999999996</v>
      </c>
      <c r="O12" s="1">
        <v>-3.5434479999999997</v>
      </c>
      <c r="P12" s="1">
        <v>10.097765000000001</v>
      </c>
      <c r="Q12" s="1">
        <v>2.5084580000000001</v>
      </c>
      <c r="R12" s="1">
        <v>0.45850999999999997</v>
      </c>
      <c r="S12" s="1">
        <v>0.45078000000000001</v>
      </c>
    </row>
    <row r="13" spans="1:19" x14ac:dyDescent="0.25">
      <c r="A13" t="s">
        <v>27</v>
      </c>
      <c r="B13">
        <v>-628.7192321</v>
      </c>
      <c r="C13">
        <v>-628.37422130000004</v>
      </c>
      <c r="D13">
        <v>-628.69748660000005</v>
      </c>
      <c r="E13" s="22">
        <f t="shared" ref="E13:E15" si="6">(C13-B13)*27.2114</f>
        <v>9.3882268831187634</v>
      </c>
      <c r="F13" s="22">
        <f t="shared" ref="F13:F15" si="7">(B13-D13)*27.2114</f>
        <v>-0.59172549869868818</v>
      </c>
      <c r="G13" s="22">
        <f t="shared" ref="G13:G15" si="8">(E13-F13)/2</f>
        <v>4.9899761909087257</v>
      </c>
      <c r="H13" s="22">
        <v>4.8995227761702624</v>
      </c>
      <c r="I13" s="22">
        <f t="shared" si="2"/>
        <v>4.3982506922100377</v>
      </c>
      <c r="J13" s="22">
        <v>4.25</v>
      </c>
      <c r="K13" s="22">
        <f t="shared" si="4"/>
        <v>1.9383468388857408</v>
      </c>
      <c r="L13" s="22">
        <v>1.8393616636005596</v>
      </c>
      <c r="M13">
        <f t="shared" si="5"/>
        <v>105.38149605072323</v>
      </c>
      <c r="N13" s="1">
        <v>4.267658</v>
      </c>
      <c r="O13" s="1">
        <v>-3.5728980000000004</v>
      </c>
      <c r="P13" s="1">
        <v>5.5604259999999996</v>
      </c>
      <c r="Q13" s="1">
        <v>2.4040569999999999</v>
      </c>
      <c r="R13" s="1">
        <v>0.45370300000000002</v>
      </c>
      <c r="S13" s="1">
        <v>0.45139800000000002</v>
      </c>
    </row>
    <row r="14" spans="1:19" x14ac:dyDescent="0.25">
      <c r="A14" t="s">
        <v>28</v>
      </c>
      <c r="B14">
        <v>-727.88209400000005</v>
      </c>
      <c r="C14">
        <v>-727.53305239999997</v>
      </c>
      <c r="D14">
        <v>-727.89209879999999</v>
      </c>
      <c r="E14" s="22">
        <f t="shared" si="6"/>
        <v>9.497910594242116</v>
      </c>
      <c r="F14" s="22">
        <f t="shared" si="7"/>
        <v>0.27224461471818534</v>
      </c>
      <c r="G14" s="22">
        <f t="shared" si="8"/>
        <v>4.6128329897619658</v>
      </c>
      <c r="H14" s="22">
        <v>4.8995227761702624</v>
      </c>
      <c r="I14" s="22">
        <f t="shared" si="2"/>
        <v>4.8850776044801503</v>
      </c>
      <c r="J14" s="22">
        <v>4.25</v>
      </c>
      <c r="K14" s="22">
        <f t="shared" si="4"/>
        <v>2.5866949068781446</v>
      </c>
      <c r="L14" s="22">
        <v>1.8393616636005596</v>
      </c>
      <c r="M14">
        <f t="shared" si="5"/>
        <v>140.63003258503696</v>
      </c>
      <c r="N14" s="1">
        <v>4.1679569999999995</v>
      </c>
      <c r="O14" s="1">
        <v>-3.5257150000000004</v>
      </c>
      <c r="P14" s="1">
        <v>6.6171189999999998</v>
      </c>
      <c r="Q14" s="1">
        <v>4.4509230000000004</v>
      </c>
      <c r="R14" s="1">
        <v>0.44238499999999997</v>
      </c>
      <c r="S14" s="1">
        <v>0.44017699999999998</v>
      </c>
    </row>
    <row r="15" spans="1:19" x14ac:dyDescent="0.25">
      <c r="A15" t="s">
        <v>29</v>
      </c>
      <c r="B15">
        <v>-827.03072110000005</v>
      </c>
      <c r="C15">
        <v>-826.68425420000005</v>
      </c>
      <c r="D15">
        <v>-827.05028789999994</v>
      </c>
      <c r="E15" s="22">
        <f t="shared" si="6"/>
        <v>9.427849402659886</v>
      </c>
      <c r="F15" s="22">
        <f t="shared" si="7"/>
        <v>0.53244002151709358</v>
      </c>
      <c r="G15" s="22">
        <f t="shared" si="8"/>
        <v>4.4477046905713964</v>
      </c>
      <c r="H15" s="22">
        <v>4.8995227761702624</v>
      </c>
      <c r="I15" s="22">
        <f t="shared" si="2"/>
        <v>4.9801447120884896</v>
      </c>
      <c r="J15" s="22">
        <v>4.25</v>
      </c>
      <c r="K15" s="22">
        <f t="shared" si="4"/>
        <v>2.7881618811068876</v>
      </c>
      <c r="L15" s="22">
        <v>1.8393616636005596</v>
      </c>
      <c r="M15">
        <f t="shared" si="5"/>
        <v>151.58312453077045</v>
      </c>
      <c r="N15" s="1">
        <v>4.1522439999999996</v>
      </c>
      <c r="O15" s="1">
        <v>-3.5051099999999993</v>
      </c>
      <c r="P15" s="1">
        <v>6.7136389999999997</v>
      </c>
      <c r="Q15" s="1">
        <v>6.7136389999999997</v>
      </c>
      <c r="R15" s="1">
        <v>0.44639499999999999</v>
      </c>
      <c r="S15" s="1">
        <v>0.44639499999999999</v>
      </c>
    </row>
  </sheetData>
  <mergeCells count="3">
    <mergeCell ref="G1:H1"/>
    <mergeCell ref="I1:J1"/>
    <mergeCell ref="K1:L1"/>
  </mergeCells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Bz</vt:lpstr>
      <vt:lpstr>results</vt:lpstr>
      <vt:lpstr>|Q2|ring atoms </vt:lpstr>
      <vt:lpstr>Q2zz,ring atoms</vt:lpstr>
      <vt:lpstr>|Q2|origin</vt:lpstr>
      <vt:lpstr>Q2zz,origin</vt:lpstr>
      <vt:lpstr>|Q2|(1) </vt:lpstr>
      <vt:lpstr>Q2(1) ZZ</vt:lpstr>
      <vt:lpstr>hardness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Rosa, Nathalia</dc:creator>
  <cp:lastModifiedBy>Rosa, Nathalia</cp:lastModifiedBy>
  <dcterms:created xsi:type="dcterms:W3CDTF">2025-01-14T11:45:31Z</dcterms:created>
  <dcterms:modified xsi:type="dcterms:W3CDTF">2025-04-01T20:05:19Z</dcterms:modified>
</cp:coreProperties>
</file>