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:\Meu Drive\AROMATICITY-Triplet\"/>
    </mc:Choice>
  </mc:AlternateContent>
  <xr:revisionPtr revIDLastSave="0" documentId="8_{2A49D31E-608C-4A21-BEAD-6009C5628D97}" xr6:coauthVersionLast="47" xr6:coauthVersionMax="47" xr10:uidLastSave="{00000000-0000-0000-0000-000000000000}"/>
  <bookViews>
    <workbookView xWindow="-20610" yWindow="-120" windowWidth="20730" windowHeight="11160" activeTab="1" xr2:uid="{1C5E7D87-59CB-4F6B-BAF0-550290464CC6}"/>
  </bookViews>
  <sheets>
    <sheet name="Q2-based" sheetId="4" r:id="rId1"/>
    <sheet name="Bz and Borazine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6" i="4" l="1"/>
  <c r="B40" i="4"/>
  <c r="C46" i="4"/>
  <c r="U62" i="4"/>
  <c r="S62" i="4"/>
  <c r="Q62" i="4"/>
  <c r="O62" i="4"/>
  <c r="M62" i="4"/>
  <c r="K62" i="4"/>
  <c r="I62" i="4"/>
  <c r="G62" i="4"/>
  <c r="E62" i="4"/>
  <c r="E41" i="4"/>
  <c r="C41" i="4"/>
  <c r="C62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46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7" i="4"/>
  <c r="E26" i="4"/>
  <c r="E25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7" i="4"/>
  <c r="D26" i="4"/>
  <c r="D25" i="4"/>
  <c r="B25" i="4"/>
  <c r="B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7" i="4"/>
  <c r="C26" i="4"/>
  <c r="C25" i="4"/>
  <c r="B26" i="4"/>
  <c r="B28" i="4"/>
  <c r="B29" i="4"/>
  <c r="B30" i="4"/>
  <c r="B31" i="4"/>
  <c r="B32" i="4"/>
  <c r="B33" i="4"/>
  <c r="B34" i="4"/>
  <c r="B35" i="4"/>
  <c r="B36" i="4"/>
  <c r="B37" i="4"/>
  <c r="B38" i="4"/>
  <c r="B39" i="4"/>
</calcChain>
</file>

<file path=xl/sharedStrings.xml><?xml version="1.0" encoding="utf-8"?>
<sst xmlns="http://schemas.openxmlformats.org/spreadsheetml/2006/main" count="170" uniqueCount="36">
  <si>
    <t>COT</t>
  </si>
  <si>
    <r>
      <t>|Q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>|</t>
    </r>
    <r>
      <rPr>
        <b/>
        <vertAlign val="subscript"/>
        <sz val="12"/>
        <color theme="1"/>
        <rFont val="Aptos Narrow"/>
        <family val="2"/>
        <scheme val="minor"/>
      </rPr>
      <t>ring atoms</t>
    </r>
  </si>
  <si>
    <r>
      <t>Q</t>
    </r>
    <r>
      <rPr>
        <b/>
        <vertAlign val="subscript"/>
        <sz val="12"/>
        <color theme="1"/>
        <rFont val="Aptos Narrow"/>
        <family val="2"/>
        <scheme val="minor"/>
      </rPr>
      <t>2zz,ring atoms</t>
    </r>
  </si>
  <si>
    <r>
      <t>|Q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2"/>
        <color theme="1"/>
        <rFont val="Aptos Narrow"/>
        <family val="2"/>
        <scheme val="minor"/>
      </rPr>
      <t>|</t>
    </r>
    <r>
      <rPr>
        <b/>
        <vertAlign val="subscript"/>
        <sz val="12"/>
        <color theme="1"/>
        <rFont val="Aptos Narrow"/>
        <family val="2"/>
        <scheme val="minor"/>
      </rPr>
      <t>origin</t>
    </r>
  </si>
  <si>
    <r>
      <t>Q2</t>
    </r>
    <r>
      <rPr>
        <b/>
        <vertAlign val="subscript"/>
        <sz val="12"/>
        <color theme="1"/>
        <rFont val="Aptos Narrow"/>
        <family val="2"/>
        <scheme val="minor"/>
      </rPr>
      <t>zz,origin</t>
    </r>
  </si>
  <si>
    <t xml:space="preserve">|Q2|(1) </t>
  </si>
  <si>
    <r>
      <t xml:space="preserve">Q2(1) </t>
    </r>
    <r>
      <rPr>
        <b/>
        <vertAlign val="subscript"/>
        <sz val="12"/>
        <color theme="1"/>
        <rFont val="Aptos Narrow"/>
        <family val="2"/>
        <scheme val="minor"/>
      </rPr>
      <t>ZZ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</si>
  <si>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COT-A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</si>
  <si>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COT-B</t>
    </r>
  </si>
  <si>
    <r>
      <t>S</t>
    </r>
    <r>
      <rPr>
        <i/>
        <vertAlign val="subscript"/>
        <sz val="12"/>
        <color theme="1"/>
        <rFont val="Aptos Narrow"/>
        <family val="2"/>
        <scheme val="minor"/>
      </rPr>
      <t>0</t>
    </r>
  </si>
  <si>
    <r>
      <t>T</t>
    </r>
    <r>
      <rPr>
        <i/>
        <vertAlign val="subscript"/>
        <sz val="12"/>
        <color theme="1"/>
        <rFont val="Aptos Narrow"/>
        <family val="2"/>
        <scheme val="minor"/>
      </rPr>
      <t>1</t>
    </r>
  </si>
  <si>
    <r>
      <t>1,2-BNC</t>
    </r>
    <r>
      <rPr>
        <b/>
        <vertAlign val="subscript"/>
        <sz val="11"/>
        <color theme="1"/>
        <rFont val="Aptos Narrow"/>
        <family val="2"/>
        <scheme val="minor"/>
      </rPr>
      <t>6</t>
    </r>
    <r>
      <rPr>
        <b/>
        <sz val="11"/>
        <color theme="1"/>
        <rFont val="Aptos Narrow"/>
        <family val="2"/>
        <scheme val="minor"/>
      </rPr>
      <t>COT</t>
    </r>
  </si>
  <si>
    <r>
      <t>1,3-BNC</t>
    </r>
    <r>
      <rPr>
        <b/>
        <vertAlign val="subscript"/>
        <sz val="11"/>
        <color theme="1"/>
        <rFont val="Aptos Narrow"/>
        <family val="2"/>
        <scheme val="minor"/>
      </rPr>
      <t>6</t>
    </r>
    <r>
      <rPr>
        <b/>
        <sz val="11"/>
        <color theme="1"/>
        <rFont val="Aptos Narrow"/>
        <family val="2"/>
        <scheme val="minor"/>
      </rPr>
      <t>COT</t>
    </r>
  </si>
  <si>
    <r>
      <t>1,4-BNC</t>
    </r>
    <r>
      <rPr>
        <b/>
        <vertAlign val="subscript"/>
        <sz val="11"/>
        <color theme="1"/>
        <rFont val="Aptos Narrow"/>
        <family val="2"/>
        <scheme val="minor"/>
      </rPr>
      <t>6</t>
    </r>
    <r>
      <rPr>
        <b/>
        <sz val="11"/>
        <color theme="1"/>
        <rFont val="Aptos Narrow"/>
        <family val="2"/>
        <scheme val="minor"/>
      </rPr>
      <t>COT</t>
    </r>
  </si>
  <si>
    <r>
      <t>1,5-BNC</t>
    </r>
    <r>
      <rPr>
        <b/>
        <vertAlign val="subscript"/>
        <sz val="11"/>
        <color theme="1"/>
        <rFont val="Aptos Narrow"/>
        <family val="2"/>
        <scheme val="minor"/>
      </rPr>
      <t>6</t>
    </r>
    <r>
      <rPr>
        <b/>
        <sz val="11"/>
        <color theme="1"/>
        <rFont val="Aptos Narrow"/>
        <family val="2"/>
        <scheme val="minor"/>
      </rPr>
      <t>COT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</si>
  <si>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COT-A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</si>
  <si>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COT-B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</si>
  <si>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COT-C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</si>
  <si>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COT-D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</si>
  <si>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COT-E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</si>
  <si>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4</t>
    </r>
    <r>
      <rPr>
        <b/>
        <sz val="11"/>
        <color theme="1"/>
        <rFont val="Aptos Narrow"/>
        <family val="2"/>
        <scheme val="minor"/>
      </rPr>
      <t>COT-F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</si>
  <si>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COT</t>
    </r>
  </si>
  <si>
    <t xml:space="preserve">|Q2|(-1) </t>
  </si>
  <si>
    <r>
      <t xml:space="preserve">Q2(-1) </t>
    </r>
    <r>
      <rPr>
        <b/>
        <vertAlign val="subscript"/>
        <sz val="12"/>
        <color theme="1"/>
        <rFont val="Aptos Narrow"/>
        <family val="2"/>
        <scheme val="minor"/>
      </rPr>
      <t>ZZ</t>
    </r>
  </si>
  <si>
    <t xml:space="preserve">|Q2|(0) </t>
  </si>
  <si>
    <r>
      <t xml:space="preserve">Q2(0) </t>
    </r>
    <r>
      <rPr>
        <b/>
        <vertAlign val="subscript"/>
        <sz val="12"/>
        <color theme="1"/>
        <rFont val="Aptos Narrow"/>
        <family val="2"/>
        <scheme val="minor"/>
      </rPr>
      <t>ZZ</t>
    </r>
  </si>
  <si>
    <r>
      <t>B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N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C</t>
    </r>
    <r>
      <rPr>
        <b/>
        <vertAlign val="subscript"/>
        <sz val="11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COT-Conf2</t>
    </r>
  </si>
  <si>
    <t>HOMA</t>
  </si>
  <si>
    <t>NICS</t>
  </si>
  <si>
    <t>FLU</t>
  </si>
  <si>
    <t>MCI</t>
  </si>
  <si>
    <r>
      <t>EDDBH(</t>
    </r>
    <r>
      <rPr>
        <sz val="11"/>
        <color theme="1"/>
        <rFont val="Calibri"/>
        <family val="2"/>
      </rPr>
      <t>π</t>
    </r>
    <r>
      <rPr>
        <sz val="11"/>
        <color theme="1"/>
        <rFont val="Aptos Narrow"/>
        <family val="2"/>
      </rPr>
      <t>)</t>
    </r>
  </si>
  <si>
    <t>Bz</t>
  </si>
  <si>
    <t>Borazine</t>
  </si>
  <si>
    <t>Normalized per atom</t>
  </si>
  <si>
    <t>Normalized by 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</si>
</sst>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vertAlign val="subscript"/>
      <sz val="12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10" fillId="0" borderId="0" xfId="0" applyFont="1"/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|Q2|ring atoms</a:t>
            </a:r>
          </a:p>
        </c:rich>
      </c:tx>
      <c:layout>
        <c:manualLayout>
          <c:xMode val="edge"/>
          <c:yMode val="edge"/>
          <c:x val="0.44129332723942416"/>
          <c:y val="1.1786370640057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'Q2-based'!$B$45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'Q2-based'!$B$46:$B$61</c15:sqref>
                  </c15:fullRef>
                </c:ext>
              </c:extLst>
              <c:f>'Q2-based'!$B$47:$B$61</c:f>
              <c:numCache>
                <c:formatCode>0.00</c:formatCode>
                <c:ptCount val="15"/>
                <c:pt idx="0">
                  <c:v>0.91711538461538467</c:v>
                </c:pt>
                <c:pt idx="1">
                  <c:v>0.99481538461538466</c:v>
                </c:pt>
                <c:pt idx="2">
                  <c:v>0.98896153846153834</c:v>
                </c:pt>
                <c:pt idx="3">
                  <c:v>0.89573708791208784</c:v>
                </c:pt>
                <c:pt idx="4">
                  <c:v>0.9859225274725274</c:v>
                </c:pt>
                <c:pt idx="5">
                  <c:v>1.0190655219780218</c:v>
                </c:pt>
                <c:pt idx="6">
                  <c:v>1.0159553571428572</c:v>
                </c:pt>
                <c:pt idx="7">
                  <c:v>0.90350233516483514</c:v>
                </c:pt>
                <c:pt idx="8">
                  <c:v>0.98926016483516477</c:v>
                </c:pt>
                <c:pt idx="9">
                  <c:v>0.98417170329670323</c:v>
                </c:pt>
                <c:pt idx="10">
                  <c:v>0.95710467032967028</c:v>
                </c:pt>
                <c:pt idx="11">
                  <c:v>0.91057760989010994</c:v>
                </c:pt>
                <c:pt idx="12">
                  <c:v>0.93572197802197798</c:v>
                </c:pt>
                <c:pt idx="13">
                  <c:v>1.0317173076923076</c:v>
                </c:pt>
                <c:pt idx="14">
                  <c:v>1.0382725274725275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6-466D-9225-A66181253825}"/>
            </c:ext>
          </c:extLst>
        </c:ser>
        <c:ser>
          <c:idx val="1"/>
          <c:order val="1"/>
          <c:tx>
            <c:strRef>
              <c:f>'Q2-based'!$C$45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'Q2-based'!$C$46:$C$61</c15:sqref>
                  </c15:fullRef>
                </c:ext>
              </c:extLst>
              <c:f>'Q2-based'!$C$47:$C$61</c:f>
              <c:numCache>
                <c:formatCode>0.00</c:formatCode>
                <c:ptCount val="15"/>
                <c:pt idx="0">
                  <c:v>0.8523012152777778</c:v>
                </c:pt>
                <c:pt idx="1">
                  <c:v>1.1075177083333334</c:v>
                </c:pt>
                <c:pt idx="2">
                  <c:v>1.0414062500000001</c:v>
                </c:pt>
                <c:pt idx="3">
                  <c:v>0.98494062500000001</c:v>
                </c:pt>
                <c:pt idx="4">
                  <c:v>1.0781865885416668</c:v>
                </c:pt>
                <c:pt idx="5">
                  <c:v>1.0790115885416667</c:v>
                </c:pt>
                <c:pt idx="6">
                  <c:v>1.0827470052083334</c:v>
                </c:pt>
                <c:pt idx="7">
                  <c:v>1.0755720052083335</c:v>
                </c:pt>
                <c:pt idx="8">
                  <c:v>1.0677468750000001</c:v>
                </c:pt>
                <c:pt idx="9">
                  <c:v>1.0421470052083333</c:v>
                </c:pt>
                <c:pt idx="10">
                  <c:v>1.0661518229166667</c:v>
                </c:pt>
                <c:pt idx="11">
                  <c:v>1.06118984375</c:v>
                </c:pt>
                <c:pt idx="12">
                  <c:v>1.0496028645833333</c:v>
                </c:pt>
                <c:pt idx="13">
                  <c:v>1.0704072916666667</c:v>
                </c:pt>
                <c:pt idx="14">
                  <c:v>0.92168007812500008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6-466D-9225-A6618125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409896"/>
        <c:axId val="773410256"/>
      </c:barChart>
      <c:catAx>
        <c:axId val="77340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3410256"/>
        <c:crosses val="autoZero"/>
        <c:auto val="1"/>
        <c:lblAlgn val="ctr"/>
        <c:lblOffset val="100"/>
        <c:noMultiLvlLbl val="0"/>
      </c:catAx>
      <c:valAx>
        <c:axId val="7734102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340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77847963498136"/>
          <c:y val="0.9307293188057808"/>
          <c:w val="0.10510957487984243"/>
          <c:h val="6.9270681194219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|</a:t>
            </a:r>
            <a:r>
              <a:rPr lang="en-US" sz="2400" b="1" i="1"/>
              <a:t>Q</a:t>
            </a:r>
            <a:r>
              <a:rPr lang="en-US" sz="2400" b="0" i="1" baseline="-25000"/>
              <a:t>2</a:t>
            </a:r>
            <a:r>
              <a:rPr lang="en-US" sz="2400" b="0" i="1"/>
              <a:t>|</a:t>
            </a:r>
            <a:r>
              <a:rPr lang="en-US" sz="2400" b="0" i="1" baseline="-25000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'Q2-based'!$R$45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'Q2-based'!$R$46:$R$61</c15:sqref>
                  </c15:fullRef>
                </c:ext>
              </c:extLst>
              <c:f>'Q2-based'!$R$47:$R$61</c:f>
              <c:numCache>
                <c:formatCode>0.00</c:formatCode>
                <c:ptCount val="15"/>
                <c:pt idx="0">
                  <c:v>0.4819455153585559</c:v>
                </c:pt>
                <c:pt idx="1">
                  <c:v>0.72545508213347598</c:v>
                </c:pt>
                <c:pt idx="2">
                  <c:v>0.57123061645458229</c:v>
                </c:pt>
                <c:pt idx="3">
                  <c:v>2.6116860228972709</c:v>
                </c:pt>
                <c:pt idx="4">
                  <c:v>1.0847425175621244</c:v>
                </c:pt>
                <c:pt idx="5">
                  <c:v>1.698158478639469</c:v>
                </c:pt>
                <c:pt idx="6">
                  <c:v>1.2553829259350597</c:v>
                </c:pt>
                <c:pt idx="7">
                  <c:v>1.0372737076104446</c:v>
                </c:pt>
                <c:pt idx="8">
                  <c:v>1.8148858622341402</c:v>
                </c:pt>
                <c:pt idx="9">
                  <c:v>0.72697517317591676</c:v>
                </c:pt>
                <c:pt idx="10">
                  <c:v>0.67750154263660267</c:v>
                </c:pt>
                <c:pt idx="11">
                  <c:v>1.7495228145461181</c:v>
                </c:pt>
                <c:pt idx="12">
                  <c:v>1.5162778944944089</c:v>
                </c:pt>
                <c:pt idx="13">
                  <c:v>2.9357846947556601</c:v>
                </c:pt>
                <c:pt idx="14">
                  <c:v>1.2652322140676664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E-45B9-8A36-BA11A422E045}"/>
            </c:ext>
          </c:extLst>
        </c:ser>
        <c:ser>
          <c:idx val="1"/>
          <c:order val="1"/>
          <c:tx>
            <c:strRef>
              <c:f>'Q2-based'!$S$45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'Q2-based'!$S$46:$S$61</c15:sqref>
                  </c15:fullRef>
                </c:ext>
              </c:extLst>
              <c:f>'Q2-based'!$S$47:$S$61</c:f>
              <c:numCache>
                <c:formatCode>0.00</c:formatCode>
                <c:ptCount val="15"/>
                <c:pt idx="0">
                  <c:v>0.84587201687079083</c:v>
                </c:pt>
                <c:pt idx="1">
                  <c:v>1.1924777733412635</c:v>
                </c:pt>
                <c:pt idx="2">
                  <c:v>0.65122880768033731</c:v>
                </c:pt>
                <c:pt idx="3">
                  <c:v>3.0603323229882529</c:v>
                </c:pt>
                <c:pt idx="4">
                  <c:v>1.4063554150194277</c:v>
                </c:pt>
                <c:pt idx="5">
                  <c:v>1.697485041138288</c:v>
                </c:pt>
                <c:pt idx="6">
                  <c:v>1.4277147343898962</c:v>
                </c:pt>
                <c:pt idx="7">
                  <c:v>0.98132599054089453</c:v>
                </c:pt>
                <c:pt idx="8">
                  <c:v>2.2560942600063272</c:v>
                </c:pt>
                <c:pt idx="9">
                  <c:v>0.85599745691407536</c:v>
                </c:pt>
                <c:pt idx="10">
                  <c:v>0.93905535735819246</c:v>
                </c:pt>
                <c:pt idx="11">
                  <c:v>2.2878571127047929</c:v>
                </c:pt>
                <c:pt idx="12">
                  <c:v>2.0087001741336024</c:v>
                </c:pt>
                <c:pt idx="13">
                  <c:v>3.1539883312783985</c:v>
                </c:pt>
                <c:pt idx="14">
                  <c:v>0.97657555808162844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E-45B9-8A36-BA11A422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69808"/>
        <c:axId val="932166208"/>
      </c:barChart>
      <c:catAx>
        <c:axId val="9321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166208"/>
        <c:crosses val="autoZero"/>
        <c:auto val="1"/>
        <c:lblAlgn val="ctr"/>
        <c:lblOffset val="100"/>
        <c:noMultiLvlLbl val="0"/>
      </c:catAx>
      <c:valAx>
        <c:axId val="9321662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321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Q</a:t>
            </a:r>
            <a:r>
              <a:rPr lang="en-US" sz="2400" b="0" i="1" baseline="-25000"/>
              <a:t>2zz,ring atoms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'Q2-based'!$D$45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'Q2-based'!$D$46:$D$61</c15:sqref>
                  </c15:fullRef>
                </c:ext>
              </c:extLst>
              <c:f>'Q2-based'!$D$47:$D$61</c:f>
              <c:numCache>
                <c:formatCode>0.00</c:formatCode>
                <c:ptCount val="15"/>
                <c:pt idx="0">
                  <c:v>0.8380584541062801</c:v>
                </c:pt>
                <c:pt idx="1">
                  <c:v>0.82348260869565226</c:v>
                </c:pt>
                <c:pt idx="2">
                  <c:v>1.2408014492753625</c:v>
                </c:pt>
                <c:pt idx="3">
                  <c:v>0.45436304347826095</c:v>
                </c:pt>
                <c:pt idx="4">
                  <c:v>0.8362032608695652</c:v>
                </c:pt>
                <c:pt idx="5">
                  <c:v>0.92247463768115945</c:v>
                </c:pt>
                <c:pt idx="6">
                  <c:v>0.93742065217391313</c:v>
                </c:pt>
                <c:pt idx="7">
                  <c:v>0.55073659420289856</c:v>
                </c:pt>
                <c:pt idx="8">
                  <c:v>0.90615579710144933</c:v>
                </c:pt>
                <c:pt idx="9">
                  <c:v>0.93701757246376816</c:v>
                </c:pt>
                <c:pt idx="10">
                  <c:v>0.78883496376811602</c:v>
                </c:pt>
                <c:pt idx="11">
                  <c:v>0.69281630434782615</c:v>
                </c:pt>
                <c:pt idx="12">
                  <c:v>0.67686594202898553</c:v>
                </c:pt>
                <c:pt idx="13">
                  <c:v>0.90744492753623207</c:v>
                </c:pt>
                <c:pt idx="14">
                  <c:v>1.3008987318840581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4-4E5E-87CA-D8BC875AF3EF}"/>
            </c:ext>
          </c:extLst>
        </c:ser>
        <c:ser>
          <c:idx val="1"/>
          <c:order val="1"/>
          <c:tx>
            <c:strRef>
              <c:f>'Q2-based'!$E$45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'Q2-based'!$E$46:$E$61</c15:sqref>
                  </c15:fullRef>
                </c:ext>
              </c:extLst>
              <c:f>'Q2-based'!$E$47:$E$61</c:f>
              <c:numCache>
                <c:formatCode>0.00</c:formatCode>
                <c:ptCount val="15"/>
                <c:pt idx="0">
                  <c:v>0.59084837962962966</c:v>
                </c:pt>
                <c:pt idx="1">
                  <c:v>1.4216409722222221</c:v>
                </c:pt>
                <c:pt idx="2">
                  <c:v>1.3450006944444446</c:v>
                </c:pt>
                <c:pt idx="3">
                  <c:v>1.22235</c:v>
                </c:pt>
                <c:pt idx="4">
                  <c:v>1.3806180555555556</c:v>
                </c:pt>
                <c:pt idx="5">
                  <c:v>1.3768836805555558</c:v>
                </c:pt>
                <c:pt idx="6">
                  <c:v>1.3821541666666668</c:v>
                </c:pt>
                <c:pt idx="7">
                  <c:v>1.3692005208333333</c:v>
                </c:pt>
                <c:pt idx="8">
                  <c:v>1.3691791666666668</c:v>
                </c:pt>
                <c:pt idx="9">
                  <c:v>1.3323522569444446</c:v>
                </c:pt>
                <c:pt idx="10">
                  <c:v>1.36775</c:v>
                </c:pt>
                <c:pt idx="11">
                  <c:v>1.3539798611111111</c:v>
                </c:pt>
                <c:pt idx="12">
                  <c:v>1.3392854166666668</c:v>
                </c:pt>
                <c:pt idx="13">
                  <c:v>1.3674277777777779</c:v>
                </c:pt>
                <c:pt idx="14">
                  <c:v>1.0275888888888889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4-4E5E-87CA-D8BC875A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404904"/>
        <c:axId val="785403464"/>
      </c:barChart>
      <c:catAx>
        <c:axId val="78540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403464"/>
        <c:crosses val="autoZero"/>
        <c:auto val="1"/>
        <c:lblAlgn val="ctr"/>
        <c:lblOffset val="100"/>
        <c:noMultiLvlLbl val="0"/>
      </c:catAx>
      <c:valAx>
        <c:axId val="78540346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40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Q</a:t>
            </a:r>
            <a:r>
              <a:rPr lang="en-US" sz="2400" b="0" i="1" baseline="-25000"/>
              <a:t>2</a:t>
            </a:r>
            <a:r>
              <a:rPr lang="en-US" sz="2400" b="0" i="1"/>
              <a:t>(0) </a:t>
            </a:r>
            <a:r>
              <a:rPr lang="en-US" sz="2400" b="0" i="1" baseline="-25000"/>
              <a:t>ZZ</a:t>
            </a:r>
          </a:p>
        </c:rich>
      </c:tx>
      <c:layout>
        <c:manualLayout>
          <c:xMode val="edge"/>
          <c:yMode val="edge"/>
          <c:x val="0.45742180664916887"/>
          <c:y val="2.2222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'Q2-based'!$H$45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'Q2-based'!$H$46:$H$61</c15:sqref>
                  </c15:fullRef>
                </c:ext>
              </c:extLst>
              <c:f>'Q2-based'!$H$47:$H$61</c:f>
              <c:numCache>
                <c:formatCode>0.00</c:formatCode>
                <c:ptCount val="15"/>
                <c:pt idx="0">
                  <c:v>1.0091541666666668</c:v>
                </c:pt>
                <c:pt idx="1">
                  <c:v>1.2662854166666668</c:v>
                </c:pt>
                <c:pt idx="2">
                  <c:v>1.2243916666666668</c:v>
                </c:pt>
                <c:pt idx="3">
                  <c:v>1.2960958333333332</c:v>
                </c:pt>
                <c:pt idx="4">
                  <c:v>1.2631604166666668</c:v>
                </c:pt>
                <c:pt idx="5">
                  <c:v>1.2689916666666667</c:v>
                </c:pt>
                <c:pt idx="6">
                  <c:v>1.2686520833333332</c:v>
                </c:pt>
                <c:pt idx="7">
                  <c:v>1.25465625</c:v>
                </c:pt>
                <c:pt idx="8">
                  <c:v>1.2547895833333333</c:v>
                </c:pt>
                <c:pt idx="9">
                  <c:v>1.2500291666666667</c:v>
                </c:pt>
                <c:pt idx="10">
                  <c:v>1.2643791666666668</c:v>
                </c:pt>
                <c:pt idx="11">
                  <c:v>1.0931645833333334</c:v>
                </c:pt>
                <c:pt idx="12">
                  <c:v>1.2725750000000002</c:v>
                </c:pt>
                <c:pt idx="13">
                  <c:v>1.2677895833333335</c:v>
                </c:pt>
                <c:pt idx="14">
                  <c:v>1.2350583333333334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B-484B-8EE1-0034411624EF}"/>
            </c:ext>
          </c:extLst>
        </c:ser>
        <c:ser>
          <c:idx val="1"/>
          <c:order val="1"/>
          <c:tx>
            <c:strRef>
              <c:f>'Q2-based'!$I$45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'Q2-based'!$I$46:$I$61</c15:sqref>
                  </c15:fullRef>
                </c:ext>
              </c:extLst>
              <c:f>'Q2-based'!$I$47:$I$61</c:f>
              <c:numCache>
                <c:formatCode>0.00</c:formatCode>
                <c:ptCount val="15"/>
                <c:pt idx="0">
                  <c:v>0.96644627675211958</c:v>
                </c:pt>
                <c:pt idx="1">
                  <c:v>1.1864159312115132</c:v>
                </c:pt>
                <c:pt idx="2">
                  <c:v>1.1765112098952506</c:v>
                </c:pt>
                <c:pt idx="3">
                  <c:v>1.1770084190131189</c:v>
                </c:pt>
                <c:pt idx="4">
                  <c:v>1.1864179042635683</c:v>
                </c:pt>
                <c:pt idx="5">
                  <c:v>1.1918398513107973</c:v>
                </c:pt>
                <c:pt idx="6">
                  <c:v>1.1966698827415165</c:v>
                </c:pt>
                <c:pt idx="7">
                  <c:v>1.1979326360567371</c:v>
                </c:pt>
                <c:pt idx="8">
                  <c:v>1.1817496631013615</c:v>
                </c:pt>
                <c:pt idx="9">
                  <c:v>1.1852794532278146</c:v>
                </c:pt>
                <c:pt idx="10">
                  <c:v>1.1861456230799736</c:v>
                </c:pt>
                <c:pt idx="11">
                  <c:v>1.1860331591128368</c:v>
                </c:pt>
                <c:pt idx="12">
                  <c:v>1.1841212716715106</c:v>
                </c:pt>
                <c:pt idx="13">
                  <c:v>1.1843974989592152</c:v>
                </c:pt>
                <c:pt idx="14">
                  <c:v>1.1852695879675392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B-484B-8EE1-00344116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12264"/>
        <c:axId val="779112624"/>
      </c:barChart>
      <c:catAx>
        <c:axId val="779112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112624"/>
        <c:crosses val="autoZero"/>
        <c:auto val="1"/>
        <c:lblAlgn val="ctr"/>
        <c:lblOffset val="100"/>
        <c:noMultiLvlLbl val="0"/>
      </c:catAx>
      <c:valAx>
        <c:axId val="7791126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11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Q</a:t>
            </a:r>
            <a:r>
              <a:rPr lang="en-US" sz="2400" b="0" i="1" baseline="-25000"/>
              <a:t>2</a:t>
            </a:r>
            <a:r>
              <a:rPr lang="en-US" sz="2400" b="0" i="1"/>
              <a:t>(1) </a:t>
            </a:r>
            <a:r>
              <a:rPr lang="en-US" sz="2400" b="0" i="1" baseline="-25000"/>
              <a:t>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'Q2-based'!$L$45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'Q2-based'!$L$46:$L$61</c15:sqref>
                  </c15:fullRef>
                </c:ext>
              </c:extLst>
              <c:f>'Q2-based'!$L$47:$L$61</c:f>
              <c:numCache>
                <c:formatCode>0.00</c:formatCode>
                <c:ptCount val="15"/>
                <c:pt idx="0">
                  <c:v>0.91866280423974545</c:v>
                </c:pt>
                <c:pt idx="1">
                  <c:v>0.78517882911705883</c:v>
                </c:pt>
                <c:pt idx="2">
                  <c:v>0.82507703881792605</c:v>
                </c:pt>
                <c:pt idx="3">
                  <c:v>0.65436945969752058</c:v>
                </c:pt>
                <c:pt idx="4">
                  <c:v>0.77411227989387243</c:v>
                </c:pt>
                <c:pt idx="5">
                  <c:v>0.74267294578769683</c:v>
                </c:pt>
                <c:pt idx="6">
                  <c:v>0.77975733107013678</c:v>
                </c:pt>
                <c:pt idx="7">
                  <c:v>0.52677550714432964</c:v>
                </c:pt>
                <c:pt idx="8">
                  <c:v>0.78190585066650953</c:v>
                </c:pt>
                <c:pt idx="9">
                  <c:v>0.80292653803214342</c:v>
                </c:pt>
                <c:pt idx="10">
                  <c:v>0.78842905066222591</c:v>
                </c:pt>
                <c:pt idx="11">
                  <c:v>0.65889406794408767</c:v>
                </c:pt>
                <c:pt idx="12">
                  <c:v>0.7551571163520413</c:v>
                </c:pt>
                <c:pt idx="13">
                  <c:v>0.67891479011440037</c:v>
                </c:pt>
                <c:pt idx="14">
                  <c:v>0.83949822362273874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1-46E6-9126-3454AAC7C1D2}"/>
            </c:ext>
          </c:extLst>
        </c:ser>
        <c:ser>
          <c:idx val="1"/>
          <c:order val="1"/>
          <c:tx>
            <c:strRef>
              <c:f>'Q2-based'!$M$45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'Q2-based'!$M$46:$M$61</c15:sqref>
                  </c15:fullRef>
                </c:ext>
              </c:extLst>
              <c:f>'Q2-based'!$M$47:$M$61</c:f>
              <c:numCache>
                <c:formatCode>0.00</c:formatCode>
                <c:ptCount val="15"/>
                <c:pt idx="0">
                  <c:v>0.87561603321916048</c:v>
                </c:pt>
                <c:pt idx="1">
                  <c:v>0.90191183189288127</c:v>
                </c:pt>
                <c:pt idx="2">
                  <c:v>0.83974755817002644</c:v>
                </c:pt>
                <c:pt idx="3">
                  <c:v>0.81006442159786107</c:v>
                </c:pt>
                <c:pt idx="4">
                  <c:v>0.88084302270570713</c:v>
                </c:pt>
                <c:pt idx="5">
                  <c:v>0.87951431035368344</c:v>
                </c:pt>
                <c:pt idx="6">
                  <c:v>0.88209739204719018</c:v>
                </c:pt>
                <c:pt idx="7">
                  <c:v>0.8802063761972605</c:v>
                </c:pt>
                <c:pt idx="8">
                  <c:v>0.86094883308507275</c:v>
                </c:pt>
                <c:pt idx="9">
                  <c:v>0.86267629431181359</c:v>
                </c:pt>
                <c:pt idx="10">
                  <c:v>0.86624746219995841</c:v>
                </c:pt>
                <c:pt idx="11">
                  <c:v>0.85849281035503533</c:v>
                </c:pt>
                <c:pt idx="12">
                  <c:v>0.86200180045254615</c:v>
                </c:pt>
                <c:pt idx="13">
                  <c:v>0.86196530479282629</c:v>
                </c:pt>
                <c:pt idx="14">
                  <c:v>0.83260792577593834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1-46E6-9126-3454AAC7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664832"/>
        <c:axId val="797665192"/>
      </c:barChart>
      <c:catAx>
        <c:axId val="7976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665192"/>
        <c:crosses val="autoZero"/>
        <c:auto val="1"/>
        <c:lblAlgn val="ctr"/>
        <c:lblOffset val="100"/>
        <c:noMultiLvlLbl val="0"/>
      </c:catAx>
      <c:valAx>
        <c:axId val="7976651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76648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Q</a:t>
            </a:r>
            <a:r>
              <a:rPr lang="en-US" sz="2400" b="0" i="1" baseline="-25000"/>
              <a:t>2</a:t>
            </a:r>
            <a:r>
              <a:rPr lang="en-US" sz="2400" b="0" i="1"/>
              <a:t>(</a:t>
            </a:r>
            <a:r>
              <a:rPr lang="en-US" sz="2400" b="0" i="1">
                <a:latin typeface="Bookman Old Style" panose="02050604050505020204" pitchFamily="18" charset="0"/>
              </a:rPr>
              <a:t>­­</a:t>
            </a:r>
            <a:r>
              <a:rPr lang="en-US" sz="2000" b="0" i="1">
                <a:latin typeface="Bookman Old Style" panose="02050604050505020204" pitchFamily="18" charset="0"/>
              </a:rPr>
              <a:t>─</a:t>
            </a:r>
            <a:r>
              <a:rPr lang="en-US" sz="2400" b="0" i="1"/>
              <a:t>1) </a:t>
            </a:r>
            <a:r>
              <a:rPr lang="en-US" sz="2400" b="0" i="1" baseline="-25000"/>
              <a:t>ZZ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'Q2-based'!$P$45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'Q2-based'!$P$46:$P$61</c15:sqref>
                  </c15:fullRef>
                </c:ext>
              </c:extLst>
              <c:f>'Q2-based'!$P$47:$P$61</c:f>
              <c:numCache>
                <c:formatCode>0.00</c:formatCode>
                <c:ptCount val="15"/>
                <c:pt idx="0">
                  <c:v>0.91866280423974545</c:v>
                </c:pt>
                <c:pt idx="1">
                  <c:v>0.78517882911705883</c:v>
                </c:pt>
                <c:pt idx="2">
                  <c:v>0.82507703881792605</c:v>
                </c:pt>
                <c:pt idx="3">
                  <c:v>0.65437481426349287</c:v>
                </c:pt>
                <c:pt idx="4">
                  <c:v>0.79228032223778022</c:v>
                </c:pt>
                <c:pt idx="5">
                  <c:v>0.82962440396987536</c:v>
                </c:pt>
                <c:pt idx="6">
                  <c:v>0.86859895104052609</c:v>
                </c:pt>
                <c:pt idx="7">
                  <c:v>0.78812384040180661</c:v>
                </c:pt>
                <c:pt idx="8">
                  <c:v>0.8074832736745442</c:v>
                </c:pt>
                <c:pt idx="9">
                  <c:v>0.81634775764163492</c:v>
                </c:pt>
                <c:pt idx="10">
                  <c:v>0.75715570810119059</c:v>
                </c:pt>
                <c:pt idx="11">
                  <c:v>0.65889406794408767</c:v>
                </c:pt>
                <c:pt idx="12">
                  <c:v>0.7551571163520413</c:v>
                </c:pt>
                <c:pt idx="13">
                  <c:v>0.85311488489021803</c:v>
                </c:pt>
                <c:pt idx="14">
                  <c:v>0.83950090090572493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D-4804-9A42-D602A331D42E}"/>
            </c:ext>
          </c:extLst>
        </c:ser>
        <c:ser>
          <c:idx val="1"/>
          <c:order val="1"/>
          <c:tx>
            <c:strRef>
              <c:f>'Q2-based'!$Q$45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'Q2-based'!$Q$46:$Q$61</c15:sqref>
                  </c15:fullRef>
                </c:ext>
              </c:extLst>
              <c:f>'Q2-based'!$Q$47:$Q$61</c:f>
              <c:numCache>
                <c:formatCode>0.00</c:formatCode>
                <c:ptCount val="15"/>
                <c:pt idx="0">
                  <c:v>0.7429326830798012</c:v>
                </c:pt>
                <c:pt idx="1">
                  <c:v>0.90191183189288127</c:v>
                </c:pt>
                <c:pt idx="2">
                  <c:v>0.83974755817002644</c:v>
                </c:pt>
                <c:pt idx="3">
                  <c:v>0.81006442159786107</c:v>
                </c:pt>
                <c:pt idx="4">
                  <c:v>0.88084302270570713</c:v>
                </c:pt>
                <c:pt idx="5">
                  <c:v>0.87951431035368344</c:v>
                </c:pt>
                <c:pt idx="6">
                  <c:v>0.88209739204719018</c:v>
                </c:pt>
                <c:pt idx="7">
                  <c:v>0.8802063761972605</c:v>
                </c:pt>
                <c:pt idx="8">
                  <c:v>0.86094883308507275</c:v>
                </c:pt>
                <c:pt idx="9">
                  <c:v>0.86267629431181359</c:v>
                </c:pt>
                <c:pt idx="10">
                  <c:v>0.86624746219995841</c:v>
                </c:pt>
                <c:pt idx="11">
                  <c:v>0.85849281035503533</c:v>
                </c:pt>
                <c:pt idx="12">
                  <c:v>0.86200180045254615</c:v>
                </c:pt>
                <c:pt idx="13">
                  <c:v>0.86196530479282629</c:v>
                </c:pt>
                <c:pt idx="14">
                  <c:v>0.809219614659901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D-4804-9A42-D602A331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613152"/>
        <c:axId val="783610992"/>
      </c:barChart>
      <c:catAx>
        <c:axId val="7836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610992"/>
        <c:crosses val="autoZero"/>
        <c:auto val="1"/>
        <c:lblAlgn val="ctr"/>
        <c:lblOffset val="100"/>
        <c:noMultiLvlLbl val="0"/>
      </c:catAx>
      <c:valAx>
        <c:axId val="7836109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3613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/>
              <a:t>|</a:t>
            </a:r>
            <a:r>
              <a:rPr lang="en-US" sz="2400" b="1" i="1"/>
              <a:t>Q</a:t>
            </a:r>
            <a:r>
              <a:rPr lang="en-US" sz="2400" b="0" i="1" baseline="-25000"/>
              <a:t>2</a:t>
            </a:r>
            <a:r>
              <a:rPr lang="en-US" sz="2400" b="0" i="1"/>
              <a:t>|(0)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'Q2-based'!$F$44:$F$45</c:f>
              <c:strCache>
                <c:ptCount val="2"/>
                <c:pt idx="0">
                  <c:v>|Q2|(0) </c:v>
                </c:pt>
                <c:pt idx="1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'Q2-based'!$F$46:$F$61</c15:sqref>
                  </c15:fullRef>
                </c:ext>
              </c:extLst>
              <c:f>'Q2-based'!$F$47:$F$61</c:f>
              <c:numCache>
                <c:formatCode>0.00</c:formatCode>
                <c:ptCount val="15"/>
                <c:pt idx="0">
                  <c:v>1.0091541666666668</c:v>
                </c:pt>
                <c:pt idx="1">
                  <c:v>1.2662854166666668</c:v>
                </c:pt>
                <c:pt idx="2">
                  <c:v>1.2243916666666668</c:v>
                </c:pt>
                <c:pt idx="3">
                  <c:v>1.2967875</c:v>
                </c:pt>
                <c:pt idx="4">
                  <c:v>1.2637520833333333</c:v>
                </c:pt>
                <c:pt idx="5">
                  <c:v>1.269625</c:v>
                </c:pt>
                <c:pt idx="6">
                  <c:v>1.2688229166666667</c:v>
                </c:pt>
                <c:pt idx="7">
                  <c:v>1.2882270833333334</c:v>
                </c:pt>
                <c:pt idx="8">
                  <c:v>1.2570291666666666</c:v>
                </c:pt>
                <c:pt idx="9">
                  <c:v>1.25028125</c:v>
                </c:pt>
                <c:pt idx="10">
                  <c:v>1.2655812500000001</c:v>
                </c:pt>
                <c:pt idx="11">
                  <c:v>1.2705312500000001</c:v>
                </c:pt>
                <c:pt idx="12">
                  <c:v>1.2735979166666667</c:v>
                </c:pt>
                <c:pt idx="13">
                  <c:v>1.2690208333333333</c:v>
                </c:pt>
                <c:pt idx="14">
                  <c:v>1.2364083333333333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46BC-9272-87A778B09434}"/>
            </c:ext>
          </c:extLst>
        </c:ser>
        <c:ser>
          <c:idx val="1"/>
          <c:order val="1"/>
          <c:tx>
            <c:strRef>
              <c:f>'Q2-based'!$G$44:$G$45</c:f>
              <c:strCache>
                <c:ptCount val="2"/>
                <c:pt idx="0">
                  <c:v>|Q2|(0) </c:v>
                </c:pt>
                <c:pt idx="1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'Q2-based'!$G$46:$G$61</c15:sqref>
                  </c15:fullRef>
                </c:ext>
              </c:extLst>
              <c:f>'Q2-based'!$G$47:$G$61</c:f>
              <c:numCache>
                <c:formatCode>0.00</c:formatCode>
                <c:ptCount val="15"/>
                <c:pt idx="0">
                  <c:v>0.96134705882352933</c:v>
                </c:pt>
                <c:pt idx="1">
                  <c:v>1.1790392156862746</c:v>
                </c:pt>
                <c:pt idx="2">
                  <c:v>1.1691960784313724</c:v>
                </c:pt>
                <c:pt idx="3">
                  <c:v>1.1831725490196079</c:v>
                </c:pt>
                <c:pt idx="4">
                  <c:v>1.1800176470588235</c:v>
                </c:pt>
                <c:pt idx="5">
                  <c:v>1.1855058823529412</c:v>
                </c:pt>
                <c:pt idx="6">
                  <c:v>1.1898470588235293</c:v>
                </c:pt>
                <c:pt idx="7">
                  <c:v>1.1904882352941177</c:v>
                </c:pt>
                <c:pt idx="8">
                  <c:v>1.1787980392156863</c:v>
                </c:pt>
                <c:pt idx="9">
                  <c:v>1.1782274509803921</c:v>
                </c:pt>
                <c:pt idx="10">
                  <c:v>1.1791470588235295</c:v>
                </c:pt>
                <c:pt idx="11">
                  <c:v>1.183578431372549</c:v>
                </c:pt>
                <c:pt idx="12">
                  <c:v>1.1796098039215688</c:v>
                </c:pt>
                <c:pt idx="13">
                  <c:v>1.1803803921568627</c:v>
                </c:pt>
                <c:pt idx="14">
                  <c:v>1.1799745098039214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7-46BC-9272-87A778B0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464072"/>
        <c:axId val="766461912"/>
      </c:barChart>
      <c:catAx>
        <c:axId val="7664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461912"/>
        <c:crosses val="autoZero"/>
        <c:auto val="1"/>
        <c:lblAlgn val="ctr"/>
        <c:lblOffset val="100"/>
        <c:noMultiLvlLbl val="0"/>
      </c:catAx>
      <c:valAx>
        <c:axId val="7664619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646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92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|</a:t>
            </a:r>
            <a:r>
              <a:rPr lang="en-US" sz="2400" b="1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en-US" sz="1920" b="0" i="1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192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|(1)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'Q2-based'!$J$45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'Q2-based'!$J$46:$J$61</c15:sqref>
                  </c15:fullRef>
                </c:ext>
              </c:extLst>
              <c:f>'Q2-based'!$J$47:$J$61</c:f>
              <c:numCache>
                <c:formatCode>0.00</c:formatCode>
                <c:ptCount val="15"/>
                <c:pt idx="0">
                  <c:v>0.91866280423974545</c:v>
                </c:pt>
                <c:pt idx="1">
                  <c:v>0.80239108143491666</c:v>
                </c:pt>
                <c:pt idx="2">
                  <c:v>0.82507703881792605</c:v>
                </c:pt>
                <c:pt idx="3">
                  <c:v>0.67260978868205401</c:v>
                </c:pt>
                <c:pt idx="4">
                  <c:v>0.79240883182111466</c:v>
                </c:pt>
                <c:pt idx="5">
                  <c:v>0.77322609922546215</c:v>
                </c:pt>
                <c:pt idx="6">
                  <c:v>0.80375649575784525</c:v>
                </c:pt>
                <c:pt idx="7">
                  <c:v>0.56878475447976384</c:v>
                </c:pt>
                <c:pt idx="8">
                  <c:v>0.8050429302326827</c:v>
                </c:pt>
                <c:pt idx="9">
                  <c:v>0.82802071146118084</c:v>
                </c:pt>
                <c:pt idx="10">
                  <c:v>0.81476012883085736</c:v>
                </c:pt>
                <c:pt idx="11">
                  <c:v>0.7619520605708503</c:v>
                </c:pt>
                <c:pt idx="12">
                  <c:v>0.76932128199018501</c:v>
                </c:pt>
                <c:pt idx="13">
                  <c:v>0.75322679531903836</c:v>
                </c:pt>
                <c:pt idx="14">
                  <c:v>0.84472026408719381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861-8864-C6AF6DAE8674}"/>
            </c:ext>
          </c:extLst>
        </c:ser>
        <c:ser>
          <c:idx val="1"/>
          <c:order val="1"/>
          <c:tx>
            <c:strRef>
              <c:f>'Q2-based'!$K$45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'Q2-based'!$K$46:$K$61</c15:sqref>
                  </c15:fullRef>
                </c:ext>
              </c:extLst>
              <c:f>'Q2-based'!$K$47:$K$61</c:f>
              <c:numCache>
                <c:formatCode>0.00</c:formatCode>
                <c:ptCount val="15"/>
                <c:pt idx="0">
                  <c:v>0.87800735048446377</c:v>
                </c:pt>
                <c:pt idx="1">
                  <c:v>0.89174340126962925</c:v>
                </c:pt>
                <c:pt idx="2">
                  <c:v>0.83027998663548275</c:v>
                </c:pt>
                <c:pt idx="3">
                  <c:v>0.80621583695289012</c:v>
                </c:pt>
                <c:pt idx="4">
                  <c:v>0.87472903441363181</c:v>
                </c:pt>
                <c:pt idx="5">
                  <c:v>0.87474373538255934</c:v>
                </c:pt>
                <c:pt idx="6">
                  <c:v>0.87832008018710328</c:v>
                </c:pt>
                <c:pt idx="7">
                  <c:v>0.87509388573337787</c:v>
                </c:pt>
                <c:pt idx="8">
                  <c:v>0.86626127631139327</c:v>
                </c:pt>
                <c:pt idx="9">
                  <c:v>0.85418643501503511</c:v>
                </c:pt>
                <c:pt idx="10">
                  <c:v>0.86389976612094899</c:v>
                </c:pt>
                <c:pt idx="11">
                  <c:v>0.86951419979953226</c:v>
                </c:pt>
                <c:pt idx="12">
                  <c:v>0.86093150684931508</c:v>
                </c:pt>
                <c:pt idx="13">
                  <c:v>0.87424523889074512</c:v>
                </c:pt>
                <c:pt idx="14">
                  <c:v>0.83259204811226195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1-4861-8864-C6AF6DAE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294392"/>
        <c:axId val="803295472"/>
      </c:barChart>
      <c:catAx>
        <c:axId val="80329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3295472"/>
        <c:crosses val="autoZero"/>
        <c:auto val="1"/>
        <c:lblAlgn val="ctr"/>
        <c:lblOffset val="100"/>
        <c:noMultiLvlLbl val="0"/>
      </c:catAx>
      <c:valAx>
        <c:axId val="8032954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3294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|</a:t>
            </a:r>
            <a:r>
              <a:rPr lang="en-US" sz="2400" b="1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Q</a:t>
            </a:r>
            <a:r>
              <a:rPr lang="en-US" sz="2400" b="0" i="1" u="none" strike="noStrike" kern="1200" spc="0" baseline="-250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r>
              <a:rPr lang="en-US"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|(</a:t>
            </a:r>
            <a:r>
              <a:rPr lang="en-US" sz="1800" b="0" i="1" u="none" strike="noStrike" kern="1200" spc="0" baseline="0">
                <a:solidFill>
                  <a:sysClr val="windowText" lastClr="000000"/>
                </a:solidFill>
                <a:latin typeface="Bookman Old Style" panose="02050604050505020204" pitchFamily="18" charset="0"/>
                <a:cs typeface="Times New Roman" panose="02020603050405020304" pitchFamily="18" charset="0"/>
              </a:rPr>
              <a:t>─</a:t>
            </a:r>
            <a:r>
              <a:rPr lang="en-US" sz="2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'Q2-based'!$N$45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'Q2-based'!$N$46:$N$61</c15:sqref>
                  </c15:fullRef>
                </c:ext>
              </c:extLst>
              <c:f>'Q2-based'!$N$47:$N$61</c:f>
              <c:numCache>
                <c:formatCode>0.00</c:formatCode>
                <c:ptCount val="15"/>
                <c:pt idx="0">
                  <c:v>0.91866280423974545</c:v>
                </c:pt>
                <c:pt idx="1">
                  <c:v>0.80239108143491666</c:v>
                </c:pt>
                <c:pt idx="2">
                  <c:v>0.82507703881792605</c:v>
                </c:pt>
                <c:pt idx="3">
                  <c:v>0.67261782053101238</c:v>
                </c:pt>
                <c:pt idx="4">
                  <c:v>0.81362496084473634</c:v>
                </c:pt>
                <c:pt idx="5">
                  <c:v>0.83991454112708275</c:v>
                </c:pt>
                <c:pt idx="6">
                  <c:v>0.87818630141387322</c:v>
                </c:pt>
                <c:pt idx="7">
                  <c:v>0.79230040186017625</c:v>
                </c:pt>
                <c:pt idx="8">
                  <c:v>0.8359307440437147</c:v>
                </c:pt>
                <c:pt idx="9">
                  <c:v>0.84196266261147534</c:v>
                </c:pt>
                <c:pt idx="10">
                  <c:v>0.76215553407779657</c:v>
                </c:pt>
                <c:pt idx="11">
                  <c:v>0.7619520605708503</c:v>
                </c:pt>
                <c:pt idx="12">
                  <c:v>0.76932128199018501</c:v>
                </c:pt>
                <c:pt idx="13">
                  <c:v>0.85584437489458198</c:v>
                </c:pt>
                <c:pt idx="14">
                  <c:v>0.84476577789795804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C-4B21-A0F1-B59F7FAB28A3}"/>
            </c:ext>
          </c:extLst>
        </c:ser>
        <c:ser>
          <c:idx val="1"/>
          <c:order val="1"/>
          <c:tx>
            <c:strRef>
              <c:f>'Q2-based'!$O$45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'Q2-based'!$O$46:$O$61</c15:sqref>
                  </c15:fullRef>
                </c:ext>
              </c:extLst>
              <c:f>'Q2-based'!$O$47:$O$61</c:f>
              <c:numCache>
                <c:formatCode>0.00</c:formatCode>
                <c:ptCount val="15"/>
                <c:pt idx="0">
                  <c:v>0.85490010023387908</c:v>
                </c:pt>
                <c:pt idx="1">
                  <c:v>0.89174340126962925</c:v>
                </c:pt>
                <c:pt idx="2">
                  <c:v>0.83027998663548275</c:v>
                </c:pt>
                <c:pt idx="3">
                  <c:v>0.80621583695289012</c:v>
                </c:pt>
                <c:pt idx="4">
                  <c:v>0.87472903441363181</c:v>
                </c:pt>
                <c:pt idx="5">
                  <c:v>0.87474373538255934</c:v>
                </c:pt>
                <c:pt idx="6">
                  <c:v>0.87832008018710328</c:v>
                </c:pt>
                <c:pt idx="7">
                  <c:v>0.87509388573337787</c:v>
                </c:pt>
                <c:pt idx="8">
                  <c:v>0.86626127631139327</c:v>
                </c:pt>
                <c:pt idx="9">
                  <c:v>0.85418643501503511</c:v>
                </c:pt>
                <c:pt idx="10">
                  <c:v>0.86389976612094899</c:v>
                </c:pt>
                <c:pt idx="11">
                  <c:v>0.86951419979953226</c:v>
                </c:pt>
                <c:pt idx="12">
                  <c:v>0.86093150684931508</c:v>
                </c:pt>
                <c:pt idx="13">
                  <c:v>0.87424523889074512</c:v>
                </c:pt>
                <c:pt idx="14">
                  <c:v>0.8157848312729703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C-4B21-A0F1-B59F7FAB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752296"/>
        <c:axId val="923752656"/>
      </c:barChart>
      <c:catAx>
        <c:axId val="9237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752656"/>
        <c:crosses val="autoZero"/>
        <c:auto val="1"/>
        <c:lblAlgn val="ctr"/>
        <c:lblOffset val="100"/>
        <c:noMultiLvlLbl val="0"/>
      </c:catAx>
      <c:valAx>
        <c:axId val="9237526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37522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0" i="1"/>
              <a:t>Q</a:t>
            </a:r>
            <a:r>
              <a:rPr lang="en-US" b="0" i="1" baseline="-25000"/>
              <a:t>2,zz,origin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'Q2-based'!$T$45</c:f>
              <c:strCache>
                <c:ptCount val="1"/>
                <c:pt idx="0">
                  <c:v>S0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'Q2-based'!$T$46:$T$61</c15:sqref>
                  </c15:fullRef>
                </c:ext>
              </c:extLst>
              <c:f>'Q2-based'!$T$47:$T$61</c:f>
              <c:numCache>
                <c:formatCode>0.00</c:formatCode>
                <c:ptCount val="15"/>
                <c:pt idx="0">
                  <c:v>0.4819455153585559</c:v>
                </c:pt>
                <c:pt idx="1">
                  <c:v>0.72545508213347598</c:v>
                </c:pt>
                <c:pt idx="2">
                  <c:v>0.57123061645458229</c:v>
                </c:pt>
                <c:pt idx="3">
                  <c:v>0.34142770974221404</c:v>
                </c:pt>
                <c:pt idx="4">
                  <c:v>0.69620221772004731</c:v>
                </c:pt>
                <c:pt idx="5">
                  <c:v>0.81505859591106777</c:v>
                </c:pt>
                <c:pt idx="6">
                  <c:v>0.80599961637862116</c:v>
                </c:pt>
                <c:pt idx="7">
                  <c:v>0.20789538582564099</c:v>
                </c:pt>
                <c:pt idx="8">
                  <c:v>0.71450106154903259</c:v>
                </c:pt>
                <c:pt idx="9">
                  <c:v>0.67818814165965158</c:v>
                </c:pt>
                <c:pt idx="10">
                  <c:v>0.58143317617343571</c:v>
                </c:pt>
                <c:pt idx="11">
                  <c:v>0.5014432627102331</c:v>
                </c:pt>
                <c:pt idx="12">
                  <c:v>0.4352994449283068</c:v>
                </c:pt>
                <c:pt idx="13">
                  <c:v>0.78946158080450191</c:v>
                </c:pt>
                <c:pt idx="14">
                  <c:v>0.78370691326653596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8-455A-8840-D90057A7A994}"/>
            </c:ext>
          </c:extLst>
        </c:ser>
        <c:ser>
          <c:idx val="1"/>
          <c:order val="1"/>
          <c:tx>
            <c:strRef>
              <c:f>'Q2-based'!$U$45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'Q2-based'!$A$46:$A$61</c15:sqref>
                  </c15:fullRef>
                </c:ext>
              </c:extLst>
              <c:f>'Q2-based'!$A$47:$A$61</c:f>
              <c:strCache>
                <c:ptCount val="15"/>
                <c:pt idx="0">
                  <c:v>Borazine</c:v>
                </c:pt>
                <c:pt idx="1">
                  <c:v>COT</c:v>
                </c:pt>
                <c:pt idx="2">
                  <c:v>B4N4COT-A</c:v>
                </c:pt>
                <c:pt idx="3">
                  <c:v>B4N4COT-B</c:v>
                </c:pt>
                <c:pt idx="4">
                  <c:v>1,2-BNC6COT</c:v>
                </c:pt>
                <c:pt idx="5">
                  <c:v>1,3-BNC6COT</c:v>
                </c:pt>
                <c:pt idx="6">
                  <c:v>1,4-BNC6COT</c:v>
                </c:pt>
                <c:pt idx="7">
                  <c:v>1,5-BNC6COT</c:v>
                </c:pt>
                <c:pt idx="8">
                  <c:v>B2N2C4COT-A</c:v>
                </c:pt>
                <c:pt idx="9">
                  <c:v>B2N2C4COT-B</c:v>
                </c:pt>
                <c:pt idx="10">
                  <c:v>B2N2C4COT-C</c:v>
                </c:pt>
                <c:pt idx="11">
                  <c:v>B2N2C4COT-D</c:v>
                </c:pt>
                <c:pt idx="12">
                  <c:v>B2N2C4COT-E</c:v>
                </c:pt>
                <c:pt idx="13">
                  <c:v>B2N2C4COT-F</c:v>
                </c:pt>
                <c:pt idx="14">
                  <c:v>B3N3C2COT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'Q2-based'!$U$46:$U$61</c15:sqref>
                  </c15:fullRef>
                </c:ext>
              </c:extLst>
              <c:f>'Q2-based'!$U$47:$U$61</c:f>
              <c:numCache>
                <c:formatCode>0.00</c:formatCode>
                <c:ptCount val="15"/>
                <c:pt idx="0">
                  <c:v>0.35255257308218724</c:v>
                </c:pt>
                <c:pt idx="1">
                  <c:v>1.3886699175829984</c:v>
                </c:pt>
                <c:pt idx="2">
                  <c:v>0.75837208450033189</c:v>
                </c:pt>
                <c:pt idx="3">
                  <c:v>0.83044203112027637</c:v>
                </c:pt>
                <c:pt idx="4">
                  <c:v>1.2184785274603527</c:v>
                </c:pt>
                <c:pt idx="5">
                  <c:v>1.2221669948593328</c:v>
                </c:pt>
                <c:pt idx="6">
                  <c:v>1.1842263838712452</c:v>
                </c:pt>
                <c:pt idx="7">
                  <c:v>1.1390593086669645</c:v>
                </c:pt>
                <c:pt idx="8">
                  <c:v>1.1594235813830889</c:v>
                </c:pt>
                <c:pt idx="9">
                  <c:v>0.99430784237167003</c:v>
                </c:pt>
                <c:pt idx="10">
                  <c:v>1.0329551717478973</c:v>
                </c:pt>
                <c:pt idx="11">
                  <c:v>1.1173654680234155</c:v>
                </c:pt>
                <c:pt idx="12">
                  <c:v>1.1218193267657213</c:v>
                </c:pt>
                <c:pt idx="13">
                  <c:v>1.2544535063521842</c:v>
                </c:pt>
                <c:pt idx="14">
                  <c:v>0.67911514135777329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8-455A-8840-D90057A7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814696"/>
        <c:axId val="815813976"/>
      </c:barChart>
      <c:catAx>
        <c:axId val="8158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5813976"/>
        <c:crosses val="autoZero"/>
        <c:auto val="1"/>
        <c:lblAlgn val="ctr"/>
        <c:lblOffset val="100"/>
        <c:noMultiLvlLbl val="0"/>
      </c:catAx>
      <c:valAx>
        <c:axId val="81581397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581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19054</xdr:colOff>
      <xdr:row>64</xdr:row>
      <xdr:rowOff>61912</xdr:rowOff>
    </xdr:from>
    <xdr:to>
      <xdr:col>11</xdr:col>
      <xdr:colOff>276225</xdr:colOff>
      <xdr:row>88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614F18-AC4A-DCE8-98C1-7CE6B99B4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295274</xdr:colOff>
      <xdr:row>65</xdr:row>
      <xdr:rowOff>19050</xdr:rowOff>
    </xdr:from>
    <xdr:to>
      <xdr:col>22</xdr:col>
      <xdr:colOff>142874</xdr:colOff>
      <xdr:row>86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14708ED-2361-1AA2-F733-08FB9EF6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42862</xdr:rowOff>
    </xdr:from>
    <xdr:to>
      <xdr:col>10</xdr:col>
      <xdr:colOff>209550</xdr:colOff>
      <xdr:row>111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6E2036E-47D7-7F42-17B4-4F114C9E6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89</xdr:row>
      <xdr:rowOff>128587</xdr:rowOff>
    </xdr:from>
    <xdr:to>
      <xdr:col>22</xdr:col>
      <xdr:colOff>495300</xdr:colOff>
      <xdr:row>111</xdr:row>
      <xdr:rowOff>52387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DA1AD69-8707-BEA7-F0B0-B4D5D1AC4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115</xdr:row>
      <xdr:rowOff>176212</xdr:rowOff>
    </xdr:from>
    <xdr:to>
      <xdr:col>18</xdr:col>
      <xdr:colOff>147637</xdr:colOff>
      <xdr:row>137</xdr:row>
      <xdr:rowOff>100012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0548DF6-96D7-3B94-5862-D3C53F5B4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579437</xdr:colOff>
      <xdr:row>61</xdr:row>
      <xdr:rowOff>65087</xdr:rowOff>
    </xdr:from>
    <xdr:to>
      <xdr:col>39</xdr:col>
      <xdr:colOff>490537</xdr:colOff>
      <xdr:row>82</xdr:row>
      <xdr:rowOff>179387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A50BB2-5859-BFB1-AF6F-4FA2C703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333375</xdr:colOff>
      <xdr:row>84</xdr:row>
      <xdr:rowOff>65087</xdr:rowOff>
    </xdr:from>
    <xdr:to>
      <xdr:col>39</xdr:col>
      <xdr:colOff>244475</xdr:colOff>
      <xdr:row>105</xdr:row>
      <xdr:rowOff>179387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7FBFA7-AB1B-29CA-A290-136B45A9D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254000</xdr:colOff>
      <xdr:row>107</xdr:row>
      <xdr:rowOff>65087</xdr:rowOff>
    </xdr:from>
    <xdr:to>
      <xdr:col>39</xdr:col>
      <xdr:colOff>165100</xdr:colOff>
      <xdr:row>128</xdr:row>
      <xdr:rowOff>179387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733C98-906F-0A32-F1C7-49EF53E23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37340</xdr:colOff>
      <xdr:row>41</xdr:row>
      <xdr:rowOff>128044</xdr:rowOff>
    </xdr:from>
    <xdr:to>
      <xdr:col>39</xdr:col>
      <xdr:colOff>514889</xdr:colOff>
      <xdr:row>60</xdr:row>
      <xdr:rowOff>99469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28DA5DB-F05A-B67C-BBBD-535BE5C73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129647</xdr:colOff>
      <xdr:row>41</xdr:row>
      <xdr:rowOff>93530</xdr:rowOff>
    </xdr:from>
    <xdr:to>
      <xdr:col>50</xdr:col>
      <xdr:colOff>1059</xdr:colOff>
      <xdr:row>60</xdr:row>
      <xdr:rowOff>64955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E73B1B-D1D4-2232-DD0F-1029606D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0.07712</cdr:x>
      <cdr:y>0.33189</cdr:y>
    </cdr:from>
    <cdr:to>
      <cdr:x>0.97256</cdr:x>
      <cdr:y>0.33767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326F98D3-7551-40C5-403A-799344FEAB7E}"/>
            </a:ext>
          </a:extLst>
        </cdr:cNvPr>
        <cdr:cNvCxnSpPr/>
      </cdr:nvCxnSpPr>
      <cdr:spPr>
        <a:xfrm xmlns:a="http://schemas.openxmlformats.org/drawingml/2006/main" flipV="1">
          <a:off x="458393" y="1365649"/>
          <a:ext cx="5322094" cy="238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0.10617</cdr:x>
      <cdr:y>0.51997</cdr:y>
    </cdr:from>
    <cdr:to>
      <cdr:x>0.96955</cdr:x>
      <cdr:y>0.52286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DFE2747-07BC-45A1-83C0-72F2FF2C16A6}"/>
            </a:ext>
          </a:extLst>
        </cdr:cNvPr>
        <cdr:cNvCxnSpPr/>
      </cdr:nvCxnSpPr>
      <cdr:spPr>
        <a:xfrm xmlns:a="http://schemas.openxmlformats.org/drawingml/2006/main">
          <a:off x="631031" y="2139554"/>
          <a:ext cx="5131593" cy="119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0.05867</cdr:x>
      <cdr:y>0.21989</cdr:y>
    </cdr:from>
    <cdr:to>
      <cdr:x>0.98</cdr:x>
      <cdr:y>0.21989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0FD338B9-B17E-9B7D-A552-5CE4E5EBF05B}"/>
            </a:ext>
          </a:extLst>
        </cdr:cNvPr>
        <cdr:cNvCxnSpPr/>
      </cdr:nvCxnSpPr>
      <cdr:spPr>
        <a:xfrm xmlns:a="http://schemas.openxmlformats.org/drawingml/2006/main">
          <a:off x="419095" y="947738"/>
          <a:ext cx="65817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0.10049</cdr:x>
      <cdr:y>0.34271</cdr:y>
    </cdr:from>
    <cdr:to>
      <cdr:x>0.97529</cdr:x>
      <cdr:y>0.34479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A3BEDCF9-BAE6-9580-48E2-0C9EA12334A5}"/>
            </a:ext>
          </a:extLst>
        </cdr:cNvPr>
        <cdr:cNvCxnSpPr/>
      </cdr:nvCxnSpPr>
      <cdr:spPr>
        <a:xfrm xmlns:a="http://schemas.openxmlformats.org/drawingml/2006/main" flipV="1">
          <a:off x="594905" y="1410197"/>
          <a:ext cx="5178595" cy="85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0.08333</cdr:x>
      <cdr:y>0.30208</cdr:y>
    </cdr:from>
    <cdr:to>
      <cdr:x>0.97917</cdr:x>
      <cdr:y>0.30498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0D1ECED-7188-298B-7FE8-75062806E406}"/>
            </a:ext>
          </a:extLst>
        </cdr:cNvPr>
        <cdr:cNvCxnSpPr/>
      </cdr:nvCxnSpPr>
      <cdr:spPr>
        <a:xfrm xmlns:a="http://schemas.openxmlformats.org/drawingml/2006/main">
          <a:off x="495300" y="1243013"/>
          <a:ext cx="5324495" cy="119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0.08654</cdr:x>
      <cdr:y>0.15243</cdr:y>
    </cdr:from>
    <cdr:to>
      <cdr:x>0.97706</cdr:x>
      <cdr:y>0.15394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DC8A377F-C18C-23B9-A297-F9AF61F053DE}"/>
            </a:ext>
          </a:extLst>
        </cdr:cNvPr>
        <cdr:cNvCxnSpPr/>
      </cdr:nvCxnSpPr>
      <cdr:spPr>
        <a:xfrm xmlns:a="http://schemas.openxmlformats.org/drawingml/2006/main" flipV="1">
          <a:off x="512495" y="627214"/>
          <a:ext cx="5273832" cy="61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0.07131</cdr:x>
      <cdr:y>0.15394</cdr:y>
    </cdr:from>
    <cdr:to>
      <cdr:x>0.97571</cdr:x>
      <cdr:y>0.15729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9CF9B08E-0786-892A-7FFF-685DC861FB96}"/>
            </a:ext>
          </a:extLst>
        </cdr:cNvPr>
        <cdr:cNvCxnSpPr/>
      </cdr:nvCxnSpPr>
      <cdr:spPr>
        <a:xfrm xmlns:a="http://schemas.openxmlformats.org/drawingml/2006/main">
          <a:off x="423863" y="633413"/>
          <a:ext cx="5375350" cy="138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0.09613</cdr:x>
      <cdr:y>0.28414</cdr:y>
    </cdr:from>
    <cdr:to>
      <cdr:x>0.99356</cdr:x>
      <cdr:y>0.28414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30C12FC2-352A-7D59-7B84-D3038AA81678}"/>
            </a:ext>
          </a:extLst>
        </cdr:cNvPr>
        <cdr:cNvCxnSpPr/>
      </cdr:nvCxnSpPr>
      <cdr:spPr>
        <a:xfrm xmlns:a="http://schemas.openxmlformats.org/drawingml/2006/main">
          <a:off x="575157" y="1169194"/>
          <a:ext cx="536961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0.08678</cdr:x>
      <cdr:y>0.13465</cdr:y>
    </cdr:from>
    <cdr:to>
      <cdr:x>0.96819</cdr:x>
      <cdr:y>0.1385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36673F5E-BB98-0763-AC74-60A3B1C83FE3}"/>
            </a:ext>
          </a:extLst>
        </cdr:cNvPr>
        <cdr:cNvCxnSpPr/>
      </cdr:nvCxnSpPr>
      <cdr:spPr>
        <a:xfrm xmlns:a="http://schemas.openxmlformats.org/drawingml/2006/main" flipV="1">
          <a:off x="519224" y="554038"/>
          <a:ext cx="5273731" cy="158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0.08888</cdr:x>
      <cdr:y>0.13754</cdr:y>
    </cdr:from>
    <cdr:to>
      <cdr:x>0.96644</cdr:x>
      <cdr:y>0.13754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7E6AAE9F-9CDD-385A-F5BC-E01CE8D3396B}"/>
            </a:ext>
          </a:extLst>
        </cdr:cNvPr>
        <cdr:cNvCxnSpPr/>
      </cdr:nvCxnSpPr>
      <cdr:spPr>
        <a:xfrm xmlns:a="http://schemas.openxmlformats.org/drawingml/2006/main">
          <a:off x="531813" y="565944"/>
          <a:ext cx="525065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D8FE-87C0-472D-82E7-A84F228EAD86}">
  <dimension ref="A1:Z111"/>
  <sheetViews>
    <sheetView topLeftCell="A31" zoomScale="90" zoomScaleNormal="90" workbookViewId="0">
      <pane xSplit="1" topLeftCell="B1" activePane="topRight" state="frozen"/>
      <selection pane="topRight" activeCell="S117" sqref="S117"/>
    </sheetView>
  </sheetViews>
  <sheetFormatPr defaultRowHeight="15" x14ac:dyDescent="0.25"/>
  <cols>
    <col min="1" max="1" width="17.42578125" bestFit="1" customWidth="1"/>
    <col min="4" max="4" width="12.5703125" bestFit="1" customWidth="1"/>
    <col min="5" max="5" width="9.42578125" bestFit="1" customWidth="1"/>
    <col min="22" max="23" width="9.140625" style="1"/>
  </cols>
  <sheetData>
    <row r="1" spans="1:26" ht="18.75" x14ac:dyDescent="0.35">
      <c r="A1" s="3"/>
      <c r="B1" s="20" t="s">
        <v>1</v>
      </c>
      <c r="C1" s="20"/>
      <c r="D1" s="20" t="s">
        <v>2</v>
      </c>
      <c r="E1" s="20"/>
      <c r="F1" s="22" t="s">
        <v>24</v>
      </c>
      <c r="G1" s="22"/>
      <c r="H1" s="22" t="s">
        <v>25</v>
      </c>
      <c r="I1" s="22"/>
      <c r="J1" s="22" t="s">
        <v>5</v>
      </c>
      <c r="K1" s="22"/>
      <c r="L1" s="22" t="s">
        <v>6</v>
      </c>
      <c r="M1" s="22"/>
      <c r="N1" s="22" t="s">
        <v>22</v>
      </c>
      <c r="O1" s="22"/>
      <c r="P1" s="22" t="s">
        <v>23</v>
      </c>
      <c r="Q1" s="22"/>
      <c r="R1" s="21" t="s">
        <v>3</v>
      </c>
      <c r="S1" s="21"/>
      <c r="T1" s="20" t="s">
        <v>4</v>
      </c>
      <c r="U1" s="20"/>
      <c r="V1" s="1" t="s">
        <v>27</v>
      </c>
      <c r="W1" s="1" t="s">
        <v>28</v>
      </c>
      <c r="X1" t="s">
        <v>29</v>
      </c>
      <c r="Y1" t="s">
        <v>30</v>
      </c>
      <c r="Z1" t="s">
        <v>31</v>
      </c>
    </row>
    <row r="2" spans="1:26" ht="18.75" x14ac:dyDescent="0.25">
      <c r="A2" s="4"/>
      <c r="B2" s="5" t="s">
        <v>9</v>
      </c>
      <c r="C2" s="5" t="s">
        <v>10</v>
      </c>
      <c r="D2" s="5" t="s">
        <v>9</v>
      </c>
      <c r="E2" s="5" t="s">
        <v>10</v>
      </c>
      <c r="F2" s="5" t="s">
        <v>9</v>
      </c>
      <c r="G2" s="5" t="s">
        <v>10</v>
      </c>
      <c r="H2" s="5" t="s">
        <v>9</v>
      </c>
      <c r="I2" s="5" t="s">
        <v>10</v>
      </c>
      <c r="J2" s="5" t="s">
        <v>9</v>
      </c>
      <c r="K2" s="5" t="s">
        <v>10</v>
      </c>
      <c r="L2" s="5" t="s">
        <v>9</v>
      </c>
      <c r="M2" s="5" t="s">
        <v>10</v>
      </c>
      <c r="N2" s="5" t="s">
        <v>9</v>
      </c>
      <c r="O2" s="5" t="s">
        <v>10</v>
      </c>
      <c r="P2" s="5" t="s">
        <v>9</v>
      </c>
      <c r="Q2" s="5" t="s">
        <v>10</v>
      </c>
      <c r="R2" s="5" t="s">
        <v>9</v>
      </c>
      <c r="S2" s="5" t="s">
        <v>10</v>
      </c>
      <c r="T2" s="5" t="s">
        <v>9</v>
      </c>
      <c r="U2" s="5" t="s">
        <v>10</v>
      </c>
      <c r="V2" s="5" t="s">
        <v>10</v>
      </c>
      <c r="W2" s="5" t="s">
        <v>10</v>
      </c>
      <c r="X2" s="5" t="s">
        <v>10</v>
      </c>
      <c r="Y2" s="5" t="s">
        <v>10</v>
      </c>
      <c r="Z2" s="5" t="s">
        <v>10</v>
      </c>
    </row>
    <row r="3" spans="1:26" x14ac:dyDescent="0.25">
      <c r="A3" s="3" t="s">
        <v>32</v>
      </c>
      <c r="B3" s="7">
        <v>5.4581340000000003</v>
      </c>
      <c r="C3" s="7">
        <v>5.7726379999999997</v>
      </c>
      <c r="D3" s="7">
        <v>-4.120978</v>
      </c>
      <c r="E3" s="7">
        <v>-4.323048</v>
      </c>
      <c r="F3" s="7">
        <v>0.48185800000000001</v>
      </c>
      <c r="G3" s="7">
        <v>0.50785499999999995</v>
      </c>
      <c r="H3" s="7">
        <v>0.48185800000000001</v>
      </c>
      <c r="I3" s="7">
        <v>0.50682899999999997</v>
      </c>
      <c r="J3" s="7">
        <v>0.74702599999999997</v>
      </c>
      <c r="K3" s="7">
        <v>0.74824999999999997</v>
      </c>
      <c r="L3" s="7">
        <v>0.74702599999999997</v>
      </c>
      <c r="M3" s="7">
        <v>0.73981399999999997</v>
      </c>
      <c r="N3" s="7">
        <v>0.74702599999999997</v>
      </c>
      <c r="O3" s="7">
        <v>0.74824999999999997</v>
      </c>
      <c r="P3" s="7">
        <v>0.74702599999999997</v>
      </c>
      <c r="Q3" s="7">
        <v>0.73981399999999997</v>
      </c>
      <c r="R3" s="7">
        <v>5.7661020000000001</v>
      </c>
      <c r="S3" s="7">
        <v>6.6092930000000001</v>
      </c>
      <c r="T3" s="7">
        <v>-5.7661020000000001</v>
      </c>
      <c r="U3" s="7">
        <v>-5.6755279999999999</v>
      </c>
      <c r="V3" s="14">
        <v>0.99199999999999999</v>
      </c>
      <c r="W3" s="14">
        <v>-29.3</v>
      </c>
      <c r="X3" s="15">
        <v>0</v>
      </c>
      <c r="Y3" s="15">
        <v>7.2599999999999998E-2</v>
      </c>
      <c r="Z3" s="14">
        <v>5.33</v>
      </c>
    </row>
    <row r="4" spans="1:26" x14ac:dyDescent="0.25">
      <c r="A4" s="3" t="s">
        <v>33</v>
      </c>
      <c r="B4" s="7">
        <v>5.0074500000000004</v>
      </c>
      <c r="C4" s="7">
        <v>4.9092549999999999</v>
      </c>
      <c r="D4" s="7">
        <v>-3.4695619999999998</v>
      </c>
      <c r="E4" s="7">
        <v>-2.5524650000000002</v>
      </c>
      <c r="F4" s="7">
        <v>0.48439399999999999</v>
      </c>
      <c r="G4" s="7">
        <v>0.49028699999999997</v>
      </c>
      <c r="H4" s="7">
        <v>0.48439399999999999</v>
      </c>
      <c r="I4" s="7">
        <v>0.48982300000000001</v>
      </c>
      <c r="J4" s="7">
        <v>0.68626500000000001</v>
      </c>
      <c r="K4" s="7">
        <v>0.65696900000000003</v>
      </c>
      <c r="L4" s="7">
        <v>0.68626500000000001</v>
      </c>
      <c r="M4" s="7">
        <v>0.64779299999999995</v>
      </c>
      <c r="N4" s="7">
        <v>0.68626500000000001</v>
      </c>
      <c r="O4" s="7">
        <v>0.639679</v>
      </c>
      <c r="P4" s="7">
        <v>0.68626500000000001</v>
      </c>
      <c r="Q4" s="7">
        <v>0.54963200000000001</v>
      </c>
      <c r="R4" s="7">
        <v>2.7789470000000001</v>
      </c>
      <c r="S4" s="7">
        <v>5.5906159999999998</v>
      </c>
      <c r="T4" s="7">
        <v>-2.7789470000000001</v>
      </c>
      <c r="U4" s="7">
        <v>-2.0009220000000001</v>
      </c>
      <c r="V4" s="14">
        <v>0.94599999999999995</v>
      </c>
      <c r="W4" s="14">
        <v>-5.9</v>
      </c>
      <c r="X4" s="15">
        <v>0.3105</v>
      </c>
      <c r="Y4" s="15">
        <v>2.5999999999999999E-3</v>
      </c>
      <c r="Z4" s="14">
        <v>3.44</v>
      </c>
    </row>
    <row r="5" spans="1:26" x14ac:dyDescent="0.25">
      <c r="A5" s="3" t="s">
        <v>0</v>
      </c>
      <c r="B5" s="7">
        <v>7.2422560000000002</v>
      </c>
      <c r="C5" s="7">
        <v>8.5057360000000006</v>
      </c>
      <c r="D5" s="7">
        <v>-4.5456240000000001</v>
      </c>
      <c r="E5" s="7">
        <v>-8.1886519999999994</v>
      </c>
      <c r="F5" s="7">
        <v>0.60781700000000005</v>
      </c>
      <c r="G5" s="7">
        <v>0.60131000000000001</v>
      </c>
      <c r="H5" s="7">
        <v>0.60781700000000005</v>
      </c>
      <c r="I5" s="7">
        <v>0.60131000000000001</v>
      </c>
      <c r="J5" s="7">
        <v>0.59940700000000002</v>
      </c>
      <c r="K5" s="7">
        <v>0.66724700000000003</v>
      </c>
      <c r="L5" s="7">
        <v>0.58654899999999999</v>
      </c>
      <c r="M5" s="7">
        <v>0.66724700000000003</v>
      </c>
      <c r="N5" s="7">
        <v>0.59940700000000002</v>
      </c>
      <c r="O5" s="7">
        <v>0.66724700000000003</v>
      </c>
      <c r="P5" s="7">
        <v>0.58654899999999999</v>
      </c>
      <c r="Q5" s="7">
        <v>0.66724700000000003</v>
      </c>
      <c r="R5" s="7">
        <v>4.1830480000000003</v>
      </c>
      <c r="S5" s="7">
        <v>7.8814349999999997</v>
      </c>
      <c r="T5" s="7">
        <v>-4.1830480000000003</v>
      </c>
      <c r="U5" s="7">
        <v>-7.8814349999999997</v>
      </c>
      <c r="V5" s="2">
        <v>0.94399999999999995</v>
      </c>
      <c r="W5" s="7">
        <v>-32.4</v>
      </c>
      <c r="X5" s="7">
        <v>1E-3</v>
      </c>
      <c r="Y5" s="9">
        <v>2.75E-2</v>
      </c>
      <c r="Z5" s="7">
        <v>7.45</v>
      </c>
    </row>
    <row r="6" spans="1:26" ht="18" x14ac:dyDescent="0.35">
      <c r="A6" s="3" t="s">
        <v>7</v>
      </c>
      <c r="B6" s="7">
        <v>7.1996399999999996</v>
      </c>
      <c r="C6" s="7">
        <v>7.9980000000000002</v>
      </c>
      <c r="D6" s="7">
        <v>-6.8492240000000004</v>
      </c>
      <c r="E6" s="7">
        <v>-7.747204</v>
      </c>
      <c r="F6" s="7">
        <v>0.58770800000000001</v>
      </c>
      <c r="G6" s="7">
        <v>0.59628999999999999</v>
      </c>
      <c r="H6" s="7">
        <v>0.58770800000000001</v>
      </c>
      <c r="I6" s="7">
        <v>0.59628999999999999</v>
      </c>
      <c r="J6" s="7">
        <v>0.61635399999999996</v>
      </c>
      <c r="K6" s="7">
        <v>0.62125699999999995</v>
      </c>
      <c r="L6" s="7">
        <v>0.61635399999999996</v>
      </c>
      <c r="M6" s="7">
        <v>0.62125699999999995</v>
      </c>
      <c r="N6" s="7">
        <v>0.61635399999999996</v>
      </c>
      <c r="O6" s="7">
        <v>0.62125699999999995</v>
      </c>
      <c r="P6" s="7">
        <v>0.61635399999999996</v>
      </c>
      <c r="Q6" s="7">
        <v>0.62125699999999995</v>
      </c>
      <c r="R6" s="7">
        <v>3.293774</v>
      </c>
      <c r="S6" s="7">
        <v>4.3041619999999998</v>
      </c>
      <c r="T6" s="7">
        <v>-3.293774</v>
      </c>
      <c r="U6" s="7">
        <v>-4.3041619999999998</v>
      </c>
      <c r="V6" s="2">
        <v>0.88400000000000001</v>
      </c>
      <c r="W6" s="7">
        <v>-19.3</v>
      </c>
      <c r="X6" s="7">
        <v>0.23699999999999999</v>
      </c>
      <c r="Y6" s="9">
        <v>1.6000000000000001E-3</v>
      </c>
      <c r="Z6" s="7">
        <v>5.95</v>
      </c>
    </row>
    <row r="7" spans="1:26" ht="18" x14ac:dyDescent="0.35">
      <c r="A7" s="3" t="s">
        <v>8</v>
      </c>
      <c r="B7" s="7">
        <v>6.5209659999999996</v>
      </c>
      <c r="C7" s="7">
        <v>7.5643440000000002</v>
      </c>
      <c r="D7" s="7">
        <v>-2.5080840000000002</v>
      </c>
      <c r="E7" s="7">
        <v>-7.0407359999999999</v>
      </c>
      <c r="F7" s="7">
        <v>0.62245799999999996</v>
      </c>
      <c r="G7" s="7">
        <v>0.60341800000000001</v>
      </c>
      <c r="H7" s="7">
        <v>0.62212599999999996</v>
      </c>
      <c r="I7" s="7">
        <v>0.59654200000000002</v>
      </c>
      <c r="J7" s="7">
        <v>0.50245700000000004</v>
      </c>
      <c r="K7" s="7">
        <v>0.60325099999999998</v>
      </c>
      <c r="L7" s="7">
        <v>0.48883100000000002</v>
      </c>
      <c r="M7" s="7">
        <v>0.59929699999999997</v>
      </c>
      <c r="N7" s="7">
        <v>0.50246299999999999</v>
      </c>
      <c r="O7" s="7">
        <v>0.60325099999999998</v>
      </c>
      <c r="P7" s="7">
        <v>0.48883500000000002</v>
      </c>
      <c r="Q7" s="7">
        <v>0.59929699999999997</v>
      </c>
      <c r="R7" s="7">
        <v>15.059248</v>
      </c>
      <c r="S7" s="7">
        <v>20.226633</v>
      </c>
      <c r="T7" s="7">
        <v>-1.968707</v>
      </c>
      <c r="U7" s="7">
        <v>-4.7131970000000001</v>
      </c>
      <c r="V7" s="2">
        <v>0.60799999999999998</v>
      </c>
      <c r="W7" s="7">
        <v>-16.3</v>
      </c>
      <c r="X7" s="7">
        <v>5.2999999999999999E-2</v>
      </c>
      <c r="Y7" s="9">
        <v>1.2999999999999999E-3</v>
      </c>
      <c r="Z7" s="7">
        <v>4.1500000000000004</v>
      </c>
    </row>
    <row r="8" spans="1:26" ht="18" x14ac:dyDescent="0.35">
      <c r="A8" s="3" t="s">
        <v>11</v>
      </c>
      <c r="B8" s="7">
        <v>7.1775159999999998</v>
      </c>
      <c r="C8" s="7">
        <v>8.2804730000000006</v>
      </c>
      <c r="D8" s="7">
        <v>-4.6158419999999998</v>
      </c>
      <c r="E8" s="7">
        <v>-7.9523599999999997</v>
      </c>
      <c r="F8" s="7">
        <v>0.60660099999999995</v>
      </c>
      <c r="G8" s="7">
        <v>0.60180900000000004</v>
      </c>
      <c r="H8" s="7">
        <v>0.60631699999999999</v>
      </c>
      <c r="I8" s="7">
        <v>0.60131100000000004</v>
      </c>
      <c r="J8" s="7">
        <v>0.59194999999999998</v>
      </c>
      <c r="K8" s="7">
        <v>0.65451599999999999</v>
      </c>
      <c r="L8" s="7">
        <v>0.57828199999999996</v>
      </c>
      <c r="M8" s="7">
        <v>0.65166000000000002</v>
      </c>
      <c r="N8" s="7">
        <v>0.60779899999999998</v>
      </c>
      <c r="O8" s="7">
        <v>0.65451599999999999</v>
      </c>
      <c r="P8" s="7">
        <v>0.59185399999999999</v>
      </c>
      <c r="Q8" s="7">
        <v>0.65166000000000002</v>
      </c>
      <c r="R8" s="7">
        <v>6.2547360000000003</v>
      </c>
      <c r="S8" s="7">
        <v>9.2950149999999994</v>
      </c>
      <c r="T8" s="7">
        <v>-4.014373</v>
      </c>
      <c r="U8" s="7">
        <v>-6.9155090000000001</v>
      </c>
      <c r="V8" s="2">
        <v>0.80200000000000005</v>
      </c>
      <c r="W8" s="7">
        <v>-20.6</v>
      </c>
      <c r="X8" s="7">
        <v>5.3999999999999999E-2</v>
      </c>
      <c r="Y8" s="9">
        <v>5.7000000000000002E-3</v>
      </c>
      <c r="Z8" s="7">
        <v>4.8499999999999996</v>
      </c>
    </row>
    <row r="9" spans="1:26" ht="18" x14ac:dyDescent="0.35">
      <c r="A9" s="3" t="s">
        <v>12</v>
      </c>
      <c r="B9" s="7">
        <v>7.4187969999999996</v>
      </c>
      <c r="C9" s="7">
        <v>8.2868089999999999</v>
      </c>
      <c r="D9" s="7">
        <v>-5.09206</v>
      </c>
      <c r="E9" s="7">
        <v>-7.9308500000000004</v>
      </c>
      <c r="F9" s="7">
        <v>0.60941999999999996</v>
      </c>
      <c r="G9" s="7">
        <v>0.60460800000000003</v>
      </c>
      <c r="H9" s="7">
        <v>0.60911599999999999</v>
      </c>
      <c r="I9" s="7">
        <v>0.60405900000000001</v>
      </c>
      <c r="J9" s="7">
        <v>0.57762000000000002</v>
      </c>
      <c r="K9" s="7">
        <v>0.65452699999999997</v>
      </c>
      <c r="L9" s="7">
        <v>0.55479599999999996</v>
      </c>
      <c r="M9" s="7">
        <v>0.65067699999999995</v>
      </c>
      <c r="N9" s="7">
        <v>0.62743800000000005</v>
      </c>
      <c r="O9" s="7">
        <v>0.65452699999999997</v>
      </c>
      <c r="P9" s="7">
        <v>0.61975100000000005</v>
      </c>
      <c r="Q9" s="7">
        <v>0.65067699999999995</v>
      </c>
      <c r="R9" s="7">
        <v>9.7917550000000002</v>
      </c>
      <c r="S9" s="7">
        <v>11.219175999999999</v>
      </c>
      <c r="T9" s="7">
        <v>-4.6997109999999997</v>
      </c>
      <c r="U9" s="7">
        <v>-6.9364429999999997</v>
      </c>
      <c r="V9" s="2">
        <v>0.70599999999999996</v>
      </c>
      <c r="W9" s="7">
        <v>-20.2</v>
      </c>
      <c r="X9" s="7">
        <v>2.9000000000000001E-2</v>
      </c>
      <c r="Y9" s="9">
        <v>2.5999999999999999E-3</v>
      </c>
      <c r="Z9" s="7">
        <v>4.59</v>
      </c>
    </row>
    <row r="10" spans="1:26" ht="18" x14ac:dyDescent="0.35">
      <c r="A10" s="3" t="s">
        <v>13</v>
      </c>
      <c r="B10" s="7">
        <v>7.3961550000000003</v>
      </c>
      <c r="C10" s="7">
        <v>8.3154970000000006</v>
      </c>
      <c r="D10" s="7">
        <v>-5.1745619999999999</v>
      </c>
      <c r="E10" s="7">
        <v>-7.9612080000000001</v>
      </c>
      <c r="F10" s="7">
        <v>0.60903499999999999</v>
      </c>
      <c r="G10" s="7">
        <v>0.60682199999999997</v>
      </c>
      <c r="H10" s="7">
        <v>0.60895299999999997</v>
      </c>
      <c r="I10" s="7">
        <v>0.60650700000000002</v>
      </c>
      <c r="J10" s="7">
        <v>0.60042700000000004</v>
      </c>
      <c r="K10" s="7">
        <v>0.65720299999999998</v>
      </c>
      <c r="L10" s="7">
        <v>0.58249899999999999</v>
      </c>
      <c r="M10" s="7">
        <v>0.65258799999999995</v>
      </c>
      <c r="N10" s="7">
        <v>0.65602800000000006</v>
      </c>
      <c r="O10" s="7">
        <v>0.65720299999999998</v>
      </c>
      <c r="P10" s="7">
        <v>0.64886600000000005</v>
      </c>
      <c r="Q10" s="7">
        <v>0.65258799999999995</v>
      </c>
      <c r="R10" s="7">
        <v>7.2386660000000003</v>
      </c>
      <c r="S10" s="7">
        <v>9.436185</v>
      </c>
      <c r="T10" s="7">
        <v>-4.6474760000000002</v>
      </c>
      <c r="U10" s="7">
        <v>-6.7211100000000004</v>
      </c>
      <c r="V10" s="2">
        <v>0.70299999999999996</v>
      </c>
      <c r="W10" s="7">
        <v>-23.9</v>
      </c>
      <c r="X10" s="7">
        <v>3.1E-2</v>
      </c>
      <c r="Y10" s="9">
        <v>2.8999999999999998E-3</v>
      </c>
      <c r="Z10" s="7">
        <v>5.03</v>
      </c>
    </row>
    <row r="11" spans="1:26" ht="18" x14ac:dyDescent="0.35">
      <c r="A11" s="3" t="s">
        <v>14</v>
      </c>
      <c r="B11" s="7">
        <v>6.5774970000000001</v>
      </c>
      <c r="C11" s="7">
        <v>8.2603930000000005</v>
      </c>
      <c r="D11" s="7">
        <v>-3.0400659999999999</v>
      </c>
      <c r="E11" s="7">
        <v>-7.8865949999999998</v>
      </c>
      <c r="F11" s="7">
        <v>0.61834900000000004</v>
      </c>
      <c r="G11" s="7">
        <v>0.60714900000000005</v>
      </c>
      <c r="H11" s="7">
        <v>0.60223499999999996</v>
      </c>
      <c r="I11" s="7">
        <v>0.60714699999999999</v>
      </c>
      <c r="J11" s="7">
        <v>0.42489700000000002</v>
      </c>
      <c r="K11" s="7">
        <v>0.65478899999999995</v>
      </c>
      <c r="L11" s="7">
        <v>0.393515</v>
      </c>
      <c r="M11" s="7">
        <v>0.65118900000000002</v>
      </c>
      <c r="N11" s="7">
        <v>0.59186899999999998</v>
      </c>
      <c r="O11" s="7">
        <v>0.65478899999999995</v>
      </c>
      <c r="P11" s="7">
        <v>0.58874899999999997</v>
      </c>
      <c r="Q11" s="7">
        <v>0.65118900000000002</v>
      </c>
      <c r="R11" s="7">
        <v>5.981026</v>
      </c>
      <c r="S11" s="7">
        <v>6.4858710000000004</v>
      </c>
      <c r="T11" s="7">
        <v>-1.1987460000000001</v>
      </c>
      <c r="U11" s="7">
        <v>-6.4647629999999996</v>
      </c>
      <c r="V11" s="2">
        <v>0.69799999999999995</v>
      </c>
      <c r="W11" s="7">
        <v>-18.100000000000001</v>
      </c>
      <c r="X11" s="7">
        <v>3.5000000000000003E-2</v>
      </c>
      <c r="Y11" s="9">
        <v>2.8999999999999998E-3</v>
      </c>
      <c r="Z11" s="7">
        <v>5.0599999999999996</v>
      </c>
    </row>
    <row r="12" spans="1:26" ht="18" x14ac:dyDescent="0.35">
      <c r="A12" s="3" t="s">
        <v>15</v>
      </c>
      <c r="B12" s="7">
        <v>7.2018139999999997</v>
      </c>
      <c r="C12" s="7">
        <v>8.2002959999999998</v>
      </c>
      <c r="D12" s="7">
        <v>-5.0019799999999996</v>
      </c>
      <c r="E12" s="7">
        <v>-7.8864720000000004</v>
      </c>
      <c r="F12" s="7">
        <v>0.60337399999999997</v>
      </c>
      <c r="G12" s="7">
        <v>0.60118700000000003</v>
      </c>
      <c r="H12" s="7">
        <v>0.60229900000000003</v>
      </c>
      <c r="I12" s="7">
        <v>0.59894499999999995</v>
      </c>
      <c r="J12" s="7">
        <v>0.60138800000000003</v>
      </c>
      <c r="K12" s="7">
        <v>0.64817999999999998</v>
      </c>
      <c r="L12" s="7">
        <v>0.58410399999999996</v>
      </c>
      <c r="M12" s="7">
        <v>0.63694200000000001</v>
      </c>
      <c r="N12" s="7">
        <v>0.62446199999999996</v>
      </c>
      <c r="O12" s="7">
        <v>0.64817999999999998</v>
      </c>
      <c r="P12" s="7">
        <v>0.60321100000000005</v>
      </c>
      <c r="Q12" s="7">
        <v>0.63694200000000001</v>
      </c>
      <c r="R12" s="7">
        <v>10.464817</v>
      </c>
      <c r="S12" s="7">
        <v>14.911187999999999</v>
      </c>
      <c r="T12" s="7">
        <v>-4.1198860000000002</v>
      </c>
      <c r="U12" s="7">
        <v>-6.5803409999999998</v>
      </c>
      <c r="V12" s="2">
        <v>0.93200000000000005</v>
      </c>
      <c r="W12" s="7">
        <v>-24</v>
      </c>
      <c r="X12" s="7">
        <v>8.6999999999999994E-2</v>
      </c>
      <c r="Y12" s="9">
        <v>3.0999999999999999E-3</v>
      </c>
      <c r="Z12" s="7">
        <v>5.47</v>
      </c>
    </row>
    <row r="13" spans="1:26" ht="18" x14ac:dyDescent="0.35">
      <c r="A13" s="3" t="s">
        <v>16</v>
      </c>
      <c r="B13" s="7">
        <v>7.1647699999999999</v>
      </c>
      <c r="C13" s="7">
        <v>8.0036889999999996</v>
      </c>
      <c r="D13" s="7">
        <v>-5.1723369999999997</v>
      </c>
      <c r="E13" s="7">
        <v>-7.6743490000000003</v>
      </c>
      <c r="F13" s="7">
        <v>0.60013499999999997</v>
      </c>
      <c r="G13" s="7">
        <v>0.60089599999999999</v>
      </c>
      <c r="H13" s="7">
        <v>0.60001400000000005</v>
      </c>
      <c r="I13" s="7">
        <v>0.60073399999999999</v>
      </c>
      <c r="J13" s="7">
        <v>0.61855300000000002</v>
      </c>
      <c r="K13" s="7">
        <v>0.63914499999999996</v>
      </c>
      <c r="L13" s="7">
        <v>0.59980699999999998</v>
      </c>
      <c r="M13" s="7">
        <v>0.63822000000000001</v>
      </c>
      <c r="N13" s="7">
        <v>0.62896799999999997</v>
      </c>
      <c r="O13" s="7">
        <v>0.63914499999999996</v>
      </c>
      <c r="P13" s="7">
        <v>0.60983299999999996</v>
      </c>
      <c r="Q13" s="7">
        <v>0.63822000000000001</v>
      </c>
      <c r="R13" s="7">
        <v>4.1918129999999998</v>
      </c>
      <c r="S13" s="7">
        <v>5.6575379999999997</v>
      </c>
      <c r="T13" s="7">
        <v>-3.9105020000000001</v>
      </c>
      <c r="U13" s="7">
        <v>-5.6432219999999997</v>
      </c>
      <c r="V13" s="2">
        <v>0.83199999999999996</v>
      </c>
      <c r="W13" s="7">
        <v>-12.3</v>
      </c>
      <c r="X13" s="7">
        <v>0.13100000000000001</v>
      </c>
      <c r="Y13" s="9">
        <v>1.5E-3</v>
      </c>
      <c r="Z13" s="7">
        <v>3.69</v>
      </c>
    </row>
    <row r="14" spans="1:26" ht="18" x14ac:dyDescent="0.35">
      <c r="A14" s="3" t="s">
        <v>17</v>
      </c>
      <c r="B14" s="7">
        <v>6.9677220000000002</v>
      </c>
      <c r="C14" s="7">
        <v>8.1880459999999999</v>
      </c>
      <c r="D14" s="7">
        <v>-4.3543690000000002</v>
      </c>
      <c r="E14" s="7">
        <v>-7.8782399999999999</v>
      </c>
      <c r="F14" s="7">
        <v>0.60747899999999999</v>
      </c>
      <c r="G14" s="7">
        <v>0.60136500000000004</v>
      </c>
      <c r="H14" s="7">
        <v>0.60690200000000005</v>
      </c>
      <c r="I14" s="7">
        <v>0.60117299999999996</v>
      </c>
      <c r="J14" s="7">
        <v>0.60864700000000005</v>
      </c>
      <c r="K14" s="7">
        <v>0.64641300000000002</v>
      </c>
      <c r="L14" s="7">
        <v>0.58897699999999997</v>
      </c>
      <c r="M14" s="7">
        <v>0.64086200000000004</v>
      </c>
      <c r="N14" s="7">
        <v>0.56935000000000002</v>
      </c>
      <c r="O14" s="7">
        <v>0.64641300000000002</v>
      </c>
      <c r="P14" s="7">
        <v>0.56561499999999998</v>
      </c>
      <c r="Q14" s="7">
        <v>0.64086200000000004</v>
      </c>
      <c r="R14" s="7">
        <v>3.9065430000000001</v>
      </c>
      <c r="S14" s="7">
        <v>6.2064919999999999</v>
      </c>
      <c r="T14" s="7">
        <v>-3.3526030000000002</v>
      </c>
      <c r="U14" s="7">
        <v>-5.8625660000000002</v>
      </c>
      <c r="V14" s="2">
        <v>0.84199999999999997</v>
      </c>
      <c r="W14" s="7">
        <v>-16.600000000000001</v>
      </c>
      <c r="X14" s="7">
        <v>0.11899999999999999</v>
      </c>
      <c r="Y14" s="9">
        <v>2.7000000000000001E-3</v>
      </c>
      <c r="Z14" s="7">
        <v>3.26</v>
      </c>
    </row>
    <row r="15" spans="1:26" ht="18" x14ac:dyDescent="0.35">
      <c r="A15" s="3" t="s">
        <v>18</v>
      </c>
      <c r="B15" s="7">
        <v>6.6290050000000003</v>
      </c>
      <c r="C15" s="7">
        <v>8.1499380000000006</v>
      </c>
      <c r="D15" s="7">
        <v>-3.8243459999999998</v>
      </c>
      <c r="E15" s="7">
        <v>-7.7989240000000004</v>
      </c>
      <c r="F15" s="7">
        <v>0.60985500000000004</v>
      </c>
      <c r="G15" s="7">
        <v>0.60362499999999997</v>
      </c>
      <c r="H15" s="7">
        <v>0.52471900000000005</v>
      </c>
      <c r="I15" s="7">
        <v>0.60111599999999998</v>
      </c>
      <c r="J15" s="7">
        <v>0.56919799999999998</v>
      </c>
      <c r="K15" s="7">
        <v>0.65061400000000003</v>
      </c>
      <c r="L15" s="7">
        <v>0.49221100000000001</v>
      </c>
      <c r="M15" s="7">
        <v>0.63512500000000005</v>
      </c>
      <c r="N15" s="7">
        <v>0.56919799999999998</v>
      </c>
      <c r="O15" s="7">
        <v>0.65061400000000003</v>
      </c>
      <c r="P15" s="7">
        <v>0.49221100000000001</v>
      </c>
      <c r="Q15" s="7">
        <v>0.63512500000000005</v>
      </c>
      <c r="R15" s="7">
        <v>10.087927000000001</v>
      </c>
      <c r="S15" s="7">
        <v>15.121117999999999</v>
      </c>
      <c r="T15" s="7">
        <v>-2.8913730000000002</v>
      </c>
      <c r="U15" s="7">
        <v>-6.3416389999999998</v>
      </c>
      <c r="V15" s="2">
        <v>0.86199999999999999</v>
      </c>
      <c r="W15" s="7">
        <v>-16.5</v>
      </c>
      <c r="X15" s="7">
        <v>2.8000000000000001E-2</v>
      </c>
      <c r="Y15" s="9">
        <v>1.1999999999999999E-3</v>
      </c>
      <c r="Z15" s="7">
        <v>4.32</v>
      </c>
    </row>
    <row r="16" spans="1:26" ht="18" x14ac:dyDescent="0.35">
      <c r="A16" s="3" t="s">
        <v>19</v>
      </c>
      <c r="B16" s="7">
        <v>6.8120560000000001</v>
      </c>
      <c r="C16" s="7">
        <v>8.0609500000000001</v>
      </c>
      <c r="D16" s="7">
        <v>-3.7363</v>
      </c>
      <c r="E16" s="7">
        <v>-7.7142840000000001</v>
      </c>
      <c r="F16" s="7">
        <v>0.61132699999999995</v>
      </c>
      <c r="G16" s="7">
        <v>0.60160100000000005</v>
      </c>
      <c r="H16" s="7">
        <v>0.61083600000000005</v>
      </c>
      <c r="I16" s="7">
        <v>0.60014699999999999</v>
      </c>
      <c r="J16" s="7">
        <v>0.57470299999999996</v>
      </c>
      <c r="K16" s="7">
        <v>0.64419199999999999</v>
      </c>
      <c r="L16" s="7">
        <v>0.56412200000000001</v>
      </c>
      <c r="M16" s="7">
        <v>0.63772099999999998</v>
      </c>
      <c r="N16" s="7">
        <v>0.57470299999999996</v>
      </c>
      <c r="O16" s="7">
        <v>0.64419199999999999</v>
      </c>
      <c r="P16" s="7">
        <v>0.56412200000000001</v>
      </c>
      <c r="Q16" s="7">
        <v>0.63772099999999998</v>
      </c>
      <c r="R16" s="7">
        <v>8.7430129999999995</v>
      </c>
      <c r="S16" s="7">
        <v>13.276088</v>
      </c>
      <c r="T16" s="7">
        <v>-2.5099809999999998</v>
      </c>
      <c r="U16" s="7">
        <v>-6.3669169999999999</v>
      </c>
      <c r="V16" s="2">
        <v>0.71399999999999997</v>
      </c>
      <c r="W16" s="7">
        <v>-15.4</v>
      </c>
      <c r="X16" s="7">
        <v>9.8000000000000004E-2</v>
      </c>
      <c r="Y16" s="9">
        <v>-5.9999999999999995E-4</v>
      </c>
      <c r="Z16" s="7">
        <v>3.57</v>
      </c>
    </row>
    <row r="17" spans="1:26" ht="18" x14ac:dyDescent="0.35">
      <c r="A17" s="3" t="s">
        <v>20</v>
      </c>
      <c r="B17" s="7">
        <v>7.5109019999999997</v>
      </c>
      <c r="C17" s="7">
        <v>8.2207279999999994</v>
      </c>
      <c r="D17" s="7">
        <v>-5.0090960000000004</v>
      </c>
      <c r="E17" s="7">
        <v>-7.8763839999999998</v>
      </c>
      <c r="F17" s="7">
        <v>0.60912999999999995</v>
      </c>
      <c r="G17" s="7">
        <v>0.60199400000000003</v>
      </c>
      <c r="H17" s="7">
        <v>0.60853900000000005</v>
      </c>
      <c r="I17" s="7">
        <v>0.60028700000000002</v>
      </c>
      <c r="J17" s="7">
        <v>0.56267999999999996</v>
      </c>
      <c r="K17" s="7">
        <v>0.65415400000000001</v>
      </c>
      <c r="L17" s="7">
        <v>0.50716700000000003</v>
      </c>
      <c r="M17" s="7">
        <v>0.63769399999999998</v>
      </c>
      <c r="N17" s="7">
        <v>0.63933799999999996</v>
      </c>
      <c r="O17" s="7">
        <v>0.65415400000000001</v>
      </c>
      <c r="P17" s="7">
        <v>0.63729899999999995</v>
      </c>
      <c r="Q17" s="7">
        <v>0.63769399999999998</v>
      </c>
      <c r="R17" s="7">
        <v>16.928034</v>
      </c>
      <c r="S17" s="7">
        <v>20.845632999999999</v>
      </c>
      <c r="T17" s="7">
        <v>-4.5521159999999998</v>
      </c>
      <c r="U17" s="7">
        <v>-7.1196859999999997</v>
      </c>
      <c r="V17" s="2">
        <v>0.66400000000000003</v>
      </c>
      <c r="W17" s="7">
        <v>-24.3</v>
      </c>
      <c r="X17" s="7">
        <v>3.5999999999999997E-2</v>
      </c>
      <c r="Y17" s="9">
        <v>2.3E-3</v>
      </c>
      <c r="Z17" s="7">
        <v>5.56</v>
      </c>
    </row>
    <row r="18" spans="1:26" ht="18" x14ac:dyDescent="0.25">
      <c r="A18" s="8" t="s">
        <v>21</v>
      </c>
      <c r="B18" s="19">
        <v>7.558624</v>
      </c>
      <c r="C18" s="7">
        <v>7.0785030000000004</v>
      </c>
      <c r="D18" s="19">
        <v>-7.1809609999999999</v>
      </c>
      <c r="E18" s="7">
        <v>-5.9189119999999997</v>
      </c>
      <c r="F18" s="19">
        <v>0.593476</v>
      </c>
      <c r="G18" s="7">
        <v>0.60178699999999996</v>
      </c>
      <c r="H18" s="19">
        <v>0.59282800000000002</v>
      </c>
      <c r="I18" s="7">
        <v>0.60072899999999996</v>
      </c>
      <c r="J18" s="19">
        <v>0.63102800000000003</v>
      </c>
      <c r="K18" s="7">
        <v>0.62298699999999996</v>
      </c>
      <c r="L18" s="19">
        <v>0.62712699999999999</v>
      </c>
      <c r="M18" s="7">
        <v>0.61597500000000005</v>
      </c>
      <c r="N18" s="19">
        <v>0.63106200000000001</v>
      </c>
      <c r="O18" s="7">
        <v>0.61041100000000004</v>
      </c>
      <c r="P18" s="19">
        <v>0.62712900000000005</v>
      </c>
      <c r="Q18" s="7">
        <v>0.59867199999999998</v>
      </c>
      <c r="R18" s="19">
        <v>7.295458</v>
      </c>
      <c r="S18" s="7">
        <v>6.4544740000000003</v>
      </c>
      <c r="T18" s="19">
        <v>-4.5189339999999998</v>
      </c>
      <c r="U18" s="7">
        <v>-3.8543370000000001</v>
      </c>
      <c r="V18" s="2">
        <v>0.84599999999999997</v>
      </c>
      <c r="W18" s="7">
        <v>0.9</v>
      </c>
      <c r="X18" s="7">
        <v>0.215</v>
      </c>
      <c r="Y18" s="9">
        <v>1E-4</v>
      </c>
      <c r="Z18" s="7">
        <v>2.62</v>
      </c>
    </row>
    <row r="19" spans="1:26" ht="18" x14ac:dyDescent="0.25">
      <c r="A19" s="8" t="s">
        <v>26</v>
      </c>
      <c r="B19" s="19"/>
      <c r="C19" s="7">
        <v>6.5681909999999997</v>
      </c>
      <c r="D19" s="19"/>
      <c r="E19" s="7">
        <v>-3.6008960000000001</v>
      </c>
      <c r="F19" s="19"/>
      <c r="G19" s="7">
        <v>0.63988500000000004</v>
      </c>
      <c r="H19" s="19"/>
      <c r="I19" s="7">
        <v>0.60652399999999995</v>
      </c>
      <c r="J19" s="19"/>
      <c r="K19" s="7">
        <v>0.53518399999999999</v>
      </c>
      <c r="L19" s="19"/>
      <c r="M19" s="7">
        <v>-5.4806000000000001E-2</v>
      </c>
      <c r="N19" s="19"/>
      <c r="O19" s="7">
        <v>0.63812500000000005</v>
      </c>
      <c r="P19" s="19"/>
      <c r="Q19" s="7">
        <v>0.62878699999999998</v>
      </c>
      <c r="R19" s="19"/>
      <c r="S19" s="7">
        <v>10.649239</v>
      </c>
      <c r="T19" s="19"/>
      <c r="U19" s="7">
        <v>-8.03674</v>
      </c>
    </row>
    <row r="22" spans="1:26" x14ac:dyDescent="0.25">
      <c r="B22" s="23" t="s">
        <v>34</v>
      </c>
      <c r="C22" s="23"/>
      <c r="D22" s="23"/>
      <c r="E22" s="23"/>
    </row>
    <row r="23" spans="1:26" ht="18.75" x14ac:dyDescent="0.25">
      <c r="B23" s="20" t="s">
        <v>1</v>
      </c>
      <c r="C23" s="20"/>
      <c r="D23" s="20" t="s">
        <v>2</v>
      </c>
      <c r="E23" s="20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1"/>
      <c r="S23" s="21"/>
      <c r="T23" s="20"/>
      <c r="U23" s="20"/>
    </row>
    <row r="24" spans="1:26" ht="18.75" x14ac:dyDescent="0.25">
      <c r="B24" s="5" t="s">
        <v>9</v>
      </c>
      <c r="C24" s="5" t="s">
        <v>10</v>
      </c>
      <c r="D24" s="5" t="s">
        <v>9</v>
      </c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6" ht="15.75" x14ac:dyDescent="0.25">
      <c r="A25" s="3" t="s">
        <v>32</v>
      </c>
      <c r="B25" s="7">
        <f t="shared" ref="B25:E26" si="0">B3/6</f>
        <v>0.90968900000000008</v>
      </c>
      <c r="C25" s="13">
        <f t="shared" si="0"/>
        <v>0.96210633333333329</v>
      </c>
      <c r="D25" s="13">
        <f t="shared" si="0"/>
        <v>-0.68682966666666667</v>
      </c>
      <c r="E25" s="13">
        <f t="shared" si="0"/>
        <v>-0.72050800000000004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6" ht="15.75" x14ac:dyDescent="0.25">
      <c r="A26" s="3" t="s">
        <v>33</v>
      </c>
      <c r="B26" s="7">
        <f t="shared" si="0"/>
        <v>0.83457500000000007</v>
      </c>
      <c r="C26" s="13">
        <f t="shared" si="0"/>
        <v>0.81820916666666665</v>
      </c>
      <c r="D26" s="16">
        <f t="shared" si="0"/>
        <v>-0.57826033333333327</v>
      </c>
      <c r="E26" s="13">
        <f t="shared" si="0"/>
        <v>-0.42541083333333335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6" ht="15.75" x14ac:dyDescent="0.25">
      <c r="A27" s="3" t="s">
        <v>0</v>
      </c>
      <c r="B27" s="7">
        <f>B5/8</f>
        <v>0.90528200000000003</v>
      </c>
      <c r="C27" s="7">
        <f>C5/8</f>
        <v>1.0632170000000001</v>
      </c>
      <c r="D27" s="13">
        <f>D5/8</f>
        <v>-0.56820300000000001</v>
      </c>
      <c r="E27" s="7">
        <f>E5/8</f>
        <v>-1.0235814999999999</v>
      </c>
      <c r="F27" s="11"/>
      <c r="G27" s="11"/>
      <c r="H27" s="11"/>
      <c r="I27" s="12"/>
      <c r="J27" s="10"/>
      <c r="K27" s="1"/>
      <c r="L27" s="1"/>
    </row>
    <row r="28" spans="1:26" ht="18" x14ac:dyDescent="0.35">
      <c r="A28" s="3" t="s">
        <v>7</v>
      </c>
      <c r="B28" s="7">
        <f t="shared" ref="B28:E41" si="1">B6/8</f>
        <v>0.89995499999999995</v>
      </c>
      <c r="C28" s="7">
        <f t="shared" si="1"/>
        <v>0.99975000000000003</v>
      </c>
      <c r="D28" s="13">
        <f t="shared" si="1"/>
        <v>-0.85615300000000005</v>
      </c>
      <c r="E28" s="7">
        <f t="shared" si="1"/>
        <v>-0.9684005</v>
      </c>
      <c r="F28" s="7"/>
      <c r="G28" s="7"/>
      <c r="H28" s="7"/>
      <c r="I28" s="7"/>
      <c r="J28" s="7"/>
      <c r="K28" s="7"/>
      <c r="L28" s="7"/>
      <c r="M28" s="7"/>
    </row>
    <row r="29" spans="1:26" ht="18" x14ac:dyDescent="0.35">
      <c r="A29" s="3" t="s">
        <v>8</v>
      </c>
      <c r="B29" s="7">
        <f t="shared" si="1"/>
        <v>0.81512074999999995</v>
      </c>
      <c r="C29" s="7">
        <f t="shared" si="1"/>
        <v>0.94554300000000002</v>
      </c>
      <c r="D29" s="13">
        <f t="shared" si="1"/>
        <v>-0.31351050000000003</v>
      </c>
      <c r="E29" s="7">
        <f t="shared" si="1"/>
        <v>-0.88009199999999999</v>
      </c>
      <c r="F29" s="7"/>
      <c r="G29" s="7"/>
      <c r="H29" s="7"/>
      <c r="I29" s="7"/>
      <c r="J29" s="7"/>
      <c r="K29" s="7"/>
      <c r="L29" s="7"/>
      <c r="M29" s="7"/>
    </row>
    <row r="30" spans="1:26" ht="18" x14ac:dyDescent="0.35">
      <c r="A30" s="3" t="s">
        <v>11</v>
      </c>
      <c r="B30" s="7">
        <f t="shared" si="1"/>
        <v>0.89718949999999997</v>
      </c>
      <c r="C30" s="7">
        <f t="shared" si="1"/>
        <v>1.0350591250000001</v>
      </c>
      <c r="D30" s="13">
        <f t="shared" si="1"/>
        <v>-0.57698024999999997</v>
      </c>
      <c r="E30" s="7">
        <f t="shared" si="1"/>
        <v>-0.99404499999999996</v>
      </c>
      <c r="F30" s="7"/>
      <c r="G30" s="7"/>
      <c r="H30" s="7"/>
      <c r="I30" s="7"/>
      <c r="J30" s="7"/>
      <c r="K30" s="7"/>
      <c r="L30" s="7"/>
      <c r="M30" s="7"/>
    </row>
    <row r="31" spans="1:26" ht="18" x14ac:dyDescent="0.35">
      <c r="A31" s="3" t="s">
        <v>12</v>
      </c>
      <c r="B31" s="7">
        <f t="shared" si="1"/>
        <v>0.92734962499999996</v>
      </c>
      <c r="C31" s="7">
        <f t="shared" si="1"/>
        <v>1.035851125</v>
      </c>
      <c r="D31" s="13">
        <f t="shared" si="1"/>
        <v>-0.6365075</v>
      </c>
      <c r="E31" s="7">
        <f t="shared" si="1"/>
        <v>-0.99135625000000005</v>
      </c>
      <c r="F31" s="7"/>
      <c r="G31" s="7"/>
      <c r="H31" s="7"/>
      <c r="I31" s="7"/>
      <c r="J31" s="7"/>
      <c r="K31" s="7"/>
      <c r="L31" s="7"/>
      <c r="M31" s="7"/>
    </row>
    <row r="32" spans="1:26" ht="18" x14ac:dyDescent="0.35">
      <c r="A32" s="3" t="s">
        <v>13</v>
      </c>
      <c r="B32" s="7">
        <f t="shared" si="1"/>
        <v>0.92451937500000003</v>
      </c>
      <c r="C32" s="7">
        <f t="shared" si="1"/>
        <v>1.0394371250000001</v>
      </c>
      <c r="D32" s="13">
        <f t="shared" si="1"/>
        <v>-0.64682024999999999</v>
      </c>
      <c r="E32" s="7">
        <f t="shared" si="1"/>
        <v>-0.99515100000000001</v>
      </c>
      <c r="F32" s="7"/>
      <c r="G32" s="7"/>
      <c r="H32" s="7"/>
      <c r="I32" s="7"/>
      <c r="J32" s="7"/>
      <c r="K32" s="7"/>
      <c r="L32" s="7"/>
      <c r="M32" s="7"/>
    </row>
    <row r="33" spans="1:26" ht="18" x14ac:dyDescent="0.35">
      <c r="A33" s="3" t="s">
        <v>14</v>
      </c>
      <c r="B33" s="7">
        <f t="shared" si="1"/>
        <v>0.82218712500000002</v>
      </c>
      <c r="C33" s="7">
        <f t="shared" si="1"/>
        <v>1.0325491250000001</v>
      </c>
      <c r="D33" s="13">
        <f t="shared" si="1"/>
        <v>-0.38000824999999999</v>
      </c>
      <c r="E33" s="7">
        <f t="shared" si="1"/>
        <v>-0.98582437499999997</v>
      </c>
      <c r="F33" s="7"/>
      <c r="G33" s="7"/>
      <c r="H33" s="7"/>
      <c r="I33" s="7"/>
      <c r="J33" s="7"/>
      <c r="K33" s="7"/>
      <c r="L33" s="7"/>
      <c r="M33" s="7"/>
    </row>
    <row r="34" spans="1:26" ht="18" x14ac:dyDescent="0.35">
      <c r="A34" s="3" t="s">
        <v>15</v>
      </c>
      <c r="B34" s="7">
        <f t="shared" si="1"/>
        <v>0.90022674999999996</v>
      </c>
      <c r="C34" s="7">
        <f t="shared" si="1"/>
        <v>1.025037</v>
      </c>
      <c r="D34" s="13">
        <f t="shared" si="1"/>
        <v>-0.62524749999999996</v>
      </c>
      <c r="E34" s="7">
        <f t="shared" si="1"/>
        <v>-0.98580900000000005</v>
      </c>
      <c r="F34" s="7"/>
      <c r="G34" s="7"/>
      <c r="H34" s="7"/>
      <c r="I34" s="7"/>
      <c r="J34" s="7"/>
      <c r="K34" s="7"/>
      <c r="L34" s="7"/>
      <c r="M34" s="7"/>
    </row>
    <row r="35" spans="1:26" ht="18" x14ac:dyDescent="0.35">
      <c r="A35" s="3" t="s">
        <v>16</v>
      </c>
      <c r="B35" s="7">
        <f t="shared" si="1"/>
        <v>0.89559624999999998</v>
      </c>
      <c r="C35" s="7">
        <f t="shared" si="1"/>
        <v>1.000461125</v>
      </c>
      <c r="D35" s="13">
        <f t="shared" si="1"/>
        <v>-0.64654212499999997</v>
      </c>
      <c r="E35" s="7">
        <f t="shared" si="1"/>
        <v>-0.95929362500000004</v>
      </c>
      <c r="F35" s="7"/>
      <c r="G35" s="7"/>
      <c r="H35" s="7"/>
      <c r="I35" s="7"/>
      <c r="J35" s="7"/>
      <c r="K35" s="7"/>
      <c r="L35" s="7"/>
      <c r="M35" s="7"/>
    </row>
    <row r="36" spans="1:26" ht="18" x14ac:dyDescent="0.35">
      <c r="A36" s="3" t="s">
        <v>17</v>
      </c>
      <c r="B36" s="7">
        <f t="shared" si="1"/>
        <v>0.87096525000000002</v>
      </c>
      <c r="C36" s="7">
        <f t="shared" si="1"/>
        <v>1.02350575</v>
      </c>
      <c r="D36" s="13">
        <f t="shared" si="1"/>
        <v>-0.54429612500000002</v>
      </c>
      <c r="E36" s="7">
        <f t="shared" si="1"/>
        <v>-0.98477999999999999</v>
      </c>
      <c r="F36" s="7"/>
      <c r="G36" s="7"/>
      <c r="H36" s="7"/>
      <c r="I36" s="7"/>
      <c r="J36" s="7"/>
      <c r="K36" s="7"/>
      <c r="L36" s="7"/>
      <c r="M36" s="7"/>
    </row>
    <row r="37" spans="1:26" ht="18" x14ac:dyDescent="0.35">
      <c r="A37" s="3" t="s">
        <v>18</v>
      </c>
      <c r="B37" s="7">
        <f t="shared" si="1"/>
        <v>0.82862562500000003</v>
      </c>
      <c r="C37" s="7">
        <f t="shared" si="1"/>
        <v>1.0187422500000001</v>
      </c>
      <c r="D37" s="13">
        <f t="shared" si="1"/>
        <v>-0.47804324999999998</v>
      </c>
      <c r="E37" s="7">
        <f t="shared" si="1"/>
        <v>-0.97486550000000005</v>
      </c>
      <c r="F37" s="7"/>
      <c r="G37" s="7"/>
      <c r="H37" s="7"/>
      <c r="I37" s="7"/>
      <c r="J37" s="7"/>
      <c r="K37" s="7"/>
      <c r="L37" s="7"/>
      <c r="M37" s="7"/>
    </row>
    <row r="38" spans="1:26" ht="18" x14ac:dyDescent="0.35">
      <c r="A38" s="3" t="s">
        <v>19</v>
      </c>
      <c r="B38" s="7">
        <f t="shared" si="1"/>
        <v>0.85150700000000001</v>
      </c>
      <c r="C38" s="7">
        <f t="shared" si="1"/>
        <v>1.00761875</v>
      </c>
      <c r="D38" s="13">
        <f t="shared" si="1"/>
        <v>-0.46703749999999999</v>
      </c>
      <c r="E38" s="7">
        <f t="shared" si="1"/>
        <v>-0.96428550000000002</v>
      </c>
      <c r="F38" s="7"/>
      <c r="G38" s="7"/>
      <c r="H38" s="7"/>
      <c r="I38" s="7"/>
      <c r="J38" s="7"/>
      <c r="K38" s="7"/>
      <c r="L38" s="7"/>
      <c r="M38" s="7"/>
    </row>
    <row r="39" spans="1:26" ht="18" x14ac:dyDescent="0.35">
      <c r="A39" s="3" t="s">
        <v>20</v>
      </c>
      <c r="B39" s="7">
        <f t="shared" si="1"/>
        <v>0.93886274999999997</v>
      </c>
      <c r="C39" s="7">
        <f t="shared" si="1"/>
        <v>1.0275909999999999</v>
      </c>
      <c r="D39" s="13">
        <f t="shared" si="1"/>
        <v>-0.62613700000000005</v>
      </c>
      <c r="E39" s="7">
        <f t="shared" si="1"/>
        <v>-0.98454799999999998</v>
      </c>
      <c r="F39" s="7"/>
      <c r="G39" s="7"/>
      <c r="H39" s="7"/>
      <c r="I39" s="7"/>
      <c r="J39" s="7"/>
      <c r="K39" s="7"/>
      <c r="L39" s="7"/>
      <c r="M39" s="7"/>
    </row>
    <row r="40" spans="1:26" ht="18" x14ac:dyDescent="0.25">
      <c r="A40" s="6" t="s">
        <v>21</v>
      </c>
      <c r="B40" s="7">
        <f>B18/8</f>
        <v>0.944828</v>
      </c>
      <c r="C40" s="7">
        <f t="shared" si="1"/>
        <v>0.88481287500000005</v>
      </c>
      <c r="D40" s="13">
        <f t="shared" si="1"/>
        <v>-0.89762012499999999</v>
      </c>
      <c r="E40" s="7">
        <f t="shared" si="1"/>
        <v>-0.73986399999999997</v>
      </c>
      <c r="F40" s="7"/>
      <c r="G40" s="7"/>
      <c r="H40" s="7"/>
      <c r="I40" s="7"/>
      <c r="J40" s="7"/>
      <c r="K40" s="7"/>
      <c r="L40" s="7"/>
      <c r="M40" s="7"/>
    </row>
    <row r="41" spans="1:26" ht="18" x14ac:dyDescent="0.25">
      <c r="A41" s="8" t="s">
        <v>26</v>
      </c>
      <c r="C41" s="7">
        <f t="shared" si="1"/>
        <v>0.82102387499999996</v>
      </c>
      <c r="E41" s="7">
        <f t="shared" si="1"/>
        <v>-0.45011200000000001</v>
      </c>
      <c r="F41" s="8"/>
      <c r="G41" s="7"/>
      <c r="H41" s="7"/>
    </row>
    <row r="43" spans="1:26" x14ac:dyDescent="0.25">
      <c r="B43" s="24" t="s">
        <v>35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6" ht="18.75" x14ac:dyDescent="0.35">
      <c r="B44" s="20" t="s">
        <v>1</v>
      </c>
      <c r="C44" s="20"/>
      <c r="D44" s="20" t="s">
        <v>2</v>
      </c>
      <c r="E44" s="20"/>
      <c r="F44" s="22" t="s">
        <v>24</v>
      </c>
      <c r="G44" s="22"/>
      <c r="H44" s="22" t="s">
        <v>25</v>
      </c>
      <c r="I44" s="22"/>
      <c r="J44" s="22" t="s">
        <v>5</v>
      </c>
      <c r="K44" s="22"/>
      <c r="L44" s="22" t="s">
        <v>6</v>
      </c>
      <c r="M44" s="22"/>
      <c r="N44" s="22" t="s">
        <v>22</v>
      </c>
      <c r="O44" s="22"/>
      <c r="P44" s="22" t="s">
        <v>23</v>
      </c>
      <c r="Q44" s="22"/>
      <c r="R44" s="21" t="s">
        <v>3</v>
      </c>
      <c r="S44" s="21"/>
      <c r="T44" s="20" t="s">
        <v>4</v>
      </c>
      <c r="U44" s="20"/>
      <c r="V44" s="1" t="s">
        <v>27</v>
      </c>
      <c r="W44" s="1" t="s">
        <v>28</v>
      </c>
      <c r="X44" t="s">
        <v>29</v>
      </c>
      <c r="Y44" t="s">
        <v>30</v>
      </c>
      <c r="Z44" t="s">
        <v>31</v>
      </c>
    </row>
    <row r="45" spans="1:26" ht="18.75" x14ac:dyDescent="0.25">
      <c r="B45" s="5" t="s">
        <v>9</v>
      </c>
      <c r="C45" s="5" t="s">
        <v>10</v>
      </c>
      <c r="D45" s="5" t="s">
        <v>9</v>
      </c>
      <c r="E45" s="5" t="s">
        <v>10</v>
      </c>
      <c r="F45" s="5" t="s">
        <v>9</v>
      </c>
      <c r="G45" s="5" t="s">
        <v>10</v>
      </c>
      <c r="H45" s="5" t="s">
        <v>9</v>
      </c>
      <c r="I45" s="5" t="s">
        <v>10</v>
      </c>
      <c r="J45" s="5" t="s">
        <v>9</v>
      </c>
      <c r="K45" s="5" t="s">
        <v>10</v>
      </c>
      <c r="L45" s="5" t="s">
        <v>9</v>
      </c>
      <c r="M45" s="5" t="s">
        <v>10</v>
      </c>
      <c r="N45" s="5" t="s">
        <v>9</v>
      </c>
      <c r="O45" s="5" t="s">
        <v>10</v>
      </c>
      <c r="P45" s="5" t="s">
        <v>9</v>
      </c>
      <c r="Q45" s="5" t="s">
        <v>10</v>
      </c>
      <c r="R45" s="5" t="s">
        <v>9</v>
      </c>
      <c r="S45" s="5" t="s">
        <v>10</v>
      </c>
      <c r="T45" s="5" t="s">
        <v>9</v>
      </c>
      <c r="U45" s="5" t="s">
        <v>10</v>
      </c>
      <c r="V45" s="5" t="s">
        <v>10</v>
      </c>
      <c r="W45" s="5" t="s">
        <v>10</v>
      </c>
      <c r="X45" s="5" t="s">
        <v>10</v>
      </c>
      <c r="Y45" s="5" t="s">
        <v>10</v>
      </c>
      <c r="Z45" s="5" t="s">
        <v>10</v>
      </c>
    </row>
    <row r="46" spans="1:26" x14ac:dyDescent="0.25">
      <c r="A46" s="3" t="s">
        <v>32</v>
      </c>
      <c r="B46" s="7">
        <f>B25/0.91</f>
        <v>0.99965824175824181</v>
      </c>
      <c r="C46" s="7">
        <f>C25/0.96</f>
        <v>1.0021940972222223</v>
      </c>
      <c r="D46" s="13">
        <f>D25/(-0.69)</f>
        <v>0.99540531400966192</v>
      </c>
      <c r="E46" s="7">
        <f>E25/(-0.72)</f>
        <v>1.0007055555555557</v>
      </c>
      <c r="F46" s="7">
        <f>F3/0.48</f>
        <v>1.0038708333333335</v>
      </c>
      <c r="G46" s="7">
        <f>G3/0.51</f>
        <v>0.99579411764705872</v>
      </c>
      <c r="H46" s="7">
        <f>H3/0.48</f>
        <v>1.0038708333333335</v>
      </c>
      <c r="I46" s="7">
        <f>I3/0.506829</f>
        <v>1</v>
      </c>
      <c r="J46" s="7">
        <f>J3/0.747026</f>
        <v>1</v>
      </c>
      <c r="K46" s="7">
        <f>K3/0.74825</f>
        <v>1</v>
      </c>
      <c r="L46" s="7">
        <f>L3/0.747026</f>
        <v>1</v>
      </c>
      <c r="M46" s="7">
        <f>M3/0.739814</f>
        <v>1</v>
      </c>
      <c r="N46" s="7">
        <f>N3/0.747026</f>
        <v>1</v>
      </c>
      <c r="O46" s="7">
        <f>O3/0.74825</f>
        <v>1</v>
      </c>
      <c r="P46" s="7">
        <f>P3/0.747026</f>
        <v>1</v>
      </c>
      <c r="Q46" s="7">
        <f>Q3/0.739814</f>
        <v>1</v>
      </c>
      <c r="R46" s="7">
        <f>R3/5.766102</f>
        <v>1</v>
      </c>
      <c r="S46" s="7">
        <f>S3/6.609293</f>
        <v>1</v>
      </c>
      <c r="T46" s="7">
        <f>T3/-5.766102</f>
        <v>1</v>
      </c>
      <c r="U46" s="7">
        <f>U3/-5.675528</f>
        <v>1</v>
      </c>
      <c r="V46" s="7">
        <f>V3/0.992</f>
        <v>1</v>
      </c>
      <c r="W46" s="7">
        <f>W3/(-29.3)</f>
        <v>1</v>
      </c>
      <c r="X46" s="17"/>
      <c r="Y46" s="7">
        <f>Y3/0.0726</f>
        <v>1</v>
      </c>
      <c r="Z46" s="7">
        <f>Z3/5.33</f>
        <v>1</v>
      </c>
    </row>
    <row r="47" spans="1:26" x14ac:dyDescent="0.25">
      <c r="A47" s="3" t="s">
        <v>33</v>
      </c>
      <c r="B47" s="7">
        <f t="shared" ref="B47:B61" si="2">B26/0.91</f>
        <v>0.91711538461538467</v>
      </c>
      <c r="C47" s="7">
        <f t="shared" ref="C47:C62" si="3">C26/0.96</f>
        <v>0.8523012152777778</v>
      </c>
      <c r="D47" s="13">
        <f t="shared" ref="D47:D61" si="4">D26/(-0.69)</f>
        <v>0.8380584541062801</v>
      </c>
      <c r="E47" s="7">
        <f t="shared" ref="E47:E62" si="5">E26/(-0.72)</f>
        <v>0.59084837962962966</v>
      </c>
      <c r="F47" s="7">
        <f t="shared" ref="F47:F61" si="6">F4/0.48</f>
        <v>1.0091541666666668</v>
      </c>
      <c r="G47" s="7">
        <f t="shared" ref="G47:G62" si="7">G4/0.51</f>
        <v>0.96134705882352933</v>
      </c>
      <c r="H47" s="7">
        <f t="shared" ref="H47:H61" si="8">H4/0.48</f>
        <v>1.0091541666666668</v>
      </c>
      <c r="I47" s="7">
        <f t="shared" ref="I47:I62" si="9">I4/0.506829</f>
        <v>0.96644627675211958</v>
      </c>
      <c r="J47" s="7">
        <f t="shared" ref="J47:J61" si="10">J4/0.747026</f>
        <v>0.91866280423974545</v>
      </c>
      <c r="K47" s="7">
        <f t="shared" ref="K47:K62" si="11">K4/0.74825</f>
        <v>0.87800735048446377</v>
      </c>
      <c r="L47" s="7">
        <f t="shared" ref="L47:L61" si="12">L4/0.747026</f>
        <v>0.91866280423974545</v>
      </c>
      <c r="M47" s="7">
        <f t="shared" ref="M47:M62" si="13">M4/0.739814</f>
        <v>0.87561603321916048</v>
      </c>
      <c r="N47" s="7">
        <f t="shared" ref="N47:N61" si="14">N4/0.747026</f>
        <v>0.91866280423974545</v>
      </c>
      <c r="O47" s="7">
        <f t="shared" ref="O47:O62" si="15">O4/0.74825</f>
        <v>0.85490010023387908</v>
      </c>
      <c r="P47" s="7">
        <f t="shared" ref="P47:P61" si="16">P4/0.747026</f>
        <v>0.91866280423974545</v>
      </c>
      <c r="Q47" s="7">
        <f t="shared" ref="Q47:Q62" si="17">Q4/0.739814</f>
        <v>0.7429326830798012</v>
      </c>
      <c r="R47" s="7">
        <f t="shared" ref="R47:R61" si="18">R4/5.766102</f>
        <v>0.4819455153585559</v>
      </c>
      <c r="S47" s="7">
        <f t="shared" ref="S47:S62" si="19">S4/6.609293</f>
        <v>0.84587201687079083</v>
      </c>
      <c r="T47" s="7">
        <f t="shared" ref="T47:T61" si="20">T4/-5.766102</f>
        <v>0.4819455153585559</v>
      </c>
      <c r="U47" s="7">
        <f t="shared" ref="U47:U62" si="21">U4/-5.675528</f>
        <v>0.35255257308218724</v>
      </c>
      <c r="V47" s="7">
        <f t="shared" ref="V47:V61" si="22">V4/0.992</f>
        <v>0.9536290322580645</v>
      </c>
      <c r="W47" s="7">
        <f t="shared" ref="W47:W61" si="23">W4/(-29.3)</f>
        <v>0.20136518771331058</v>
      </c>
      <c r="X47" s="17"/>
      <c r="Y47" s="7">
        <f t="shared" ref="Y47:Y61" si="24">Y4/0.0726</f>
        <v>3.5812672176308541E-2</v>
      </c>
      <c r="Z47" s="7">
        <f t="shared" ref="Z47:Z61" si="25">Z4/5.33</f>
        <v>0.64540337711069418</v>
      </c>
    </row>
    <row r="48" spans="1:26" x14ac:dyDescent="0.25">
      <c r="A48" s="3" t="s">
        <v>0</v>
      </c>
      <c r="B48" s="7">
        <f t="shared" si="2"/>
        <v>0.99481538461538466</v>
      </c>
      <c r="C48" s="7">
        <f t="shared" si="3"/>
        <v>1.1075177083333334</v>
      </c>
      <c r="D48" s="13">
        <f t="shared" si="4"/>
        <v>0.82348260869565226</v>
      </c>
      <c r="E48" s="7">
        <f t="shared" si="5"/>
        <v>1.4216409722222221</v>
      </c>
      <c r="F48" s="7">
        <f t="shared" si="6"/>
        <v>1.2662854166666668</v>
      </c>
      <c r="G48" s="7">
        <f t="shared" si="7"/>
        <v>1.1790392156862746</v>
      </c>
      <c r="H48" s="7">
        <f t="shared" si="8"/>
        <v>1.2662854166666668</v>
      </c>
      <c r="I48" s="7">
        <f t="shared" si="9"/>
        <v>1.1864159312115132</v>
      </c>
      <c r="J48" s="7">
        <f t="shared" si="10"/>
        <v>0.80239108143491666</v>
      </c>
      <c r="K48" s="7">
        <f t="shared" si="11"/>
        <v>0.89174340126962925</v>
      </c>
      <c r="L48" s="7">
        <f t="shared" si="12"/>
        <v>0.78517882911705883</v>
      </c>
      <c r="M48" s="7">
        <f t="shared" si="13"/>
        <v>0.90191183189288127</v>
      </c>
      <c r="N48" s="7">
        <f t="shared" si="14"/>
        <v>0.80239108143491666</v>
      </c>
      <c r="O48" s="7">
        <f t="shared" si="15"/>
        <v>0.89174340126962925</v>
      </c>
      <c r="P48" s="7">
        <f t="shared" si="16"/>
        <v>0.78517882911705883</v>
      </c>
      <c r="Q48" s="7">
        <f t="shared" si="17"/>
        <v>0.90191183189288127</v>
      </c>
      <c r="R48" s="7">
        <f t="shared" si="18"/>
        <v>0.72545508213347598</v>
      </c>
      <c r="S48" s="7">
        <f t="shared" si="19"/>
        <v>1.1924777733412635</v>
      </c>
      <c r="T48" s="7">
        <f t="shared" si="20"/>
        <v>0.72545508213347598</v>
      </c>
      <c r="U48" s="7">
        <f t="shared" si="21"/>
        <v>1.3886699175829984</v>
      </c>
      <c r="V48" s="7">
        <f t="shared" si="22"/>
        <v>0.95161290322580638</v>
      </c>
      <c r="W48" s="7">
        <f t="shared" si="23"/>
        <v>1.10580204778157</v>
      </c>
      <c r="X48" s="17"/>
      <c r="Y48" s="7">
        <f t="shared" si="24"/>
        <v>0.37878787878787878</v>
      </c>
      <c r="Z48" s="7">
        <f t="shared" si="25"/>
        <v>1.3977485928705442</v>
      </c>
    </row>
    <row r="49" spans="1:26" ht="18" x14ac:dyDescent="0.35">
      <c r="A49" s="3" t="s">
        <v>7</v>
      </c>
      <c r="B49" s="7">
        <f t="shared" si="2"/>
        <v>0.98896153846153834</v>
      </c>
      <c r="C49" s="7">
        <f t="shared" si="3"/>
        <v>1.0414062500000001</v>
      </c>
      <c r="D49" s="13">
        <f t="shared" si="4"/>
        <v>1.2408014492753625</v>
      </c>
      <c r="E49" s="7">
        <f t="shared" si="5"/>
        <v>1.3450006944444446</v>
      </c>
      <c r="F49" s="7">
        <f t="shared" si="6"/>
        <v>1.2243916666666668</v>
      </c>
      <c r="G49" s="7">
        <f t="shared" si="7"/>
        <v>1.1691960784313724</v>
      </c>
      <c r="H49" s="7">
        <f t="shared" si="8"/>
        <v>1.2243916666666668</v>
      </c>
      <c r="I49" s="7">
        <f t="shared" si="9"/>
        <v>1.1765112098952506</v>
      </c>
      <c r="J49" s="7">
        <f t="shared" si="10"/>
        <v>0.82507703881792605</v>
      </c>
      <c r="K49" s="7">
        <f t="shared" si="11"/>
        <v>0.83027998663548275</v>
      </c>
      <c r="L49" s="7">
        <f t="shared" si="12"/>
        <v>0.82507703881792605</v>
      </c>
      <c r="M49" s="7">
        <f t="shared" si="13"/>
        <v>0.83974755817002644</v>
      </c>
      <c r="N49" s="7">
        <f t="shared" si="14"/>
        <v>0.82507703881792605</v>
      </c>
      <c r="O49" s="7">
        <f t="shared" si="15"/>
        <v>0.83027998663548275</v>
      </c>
      <c r="P49" s="7">
        <f t="shared" si="16"/>
        <v>0.82507703881792605</v>
      </c>
      <c r="Q49" s="7">
        <f t="shared" si="17"/>
        <v>0.83974755817002644</v>
      </c>
      <c r="R49" s="7">
        <f t="shared" si="18"/>
        <v>0.57123061645458229</v>
      </c>
      <c r="S49" s="7">
        <f t="shared" si="19"/>
        <v>0.65122880768033731</v>
      </c>
      <c r="T49" s="7">
        <f t="shared" si="20"/>
        <v>0.57123061645458229</v>
      </c>
      <c r="U49" s="7">
        <f t="shared" si="21"/>
        <v>0.75837208450033189</v>
      </c>
      <c r="V49" s="7">
        <f t="shared" si="22"/>
        <v>0.8911290322580645</v>
      </c>
      <c r="W49" s="7">
        <f t="shared" si="23"/>
        <v>0.65870307167235498</v>
      </c>
      <c r="X49" s="17"/>
      <c r="Y49" s="7">
        <f t="shared" si="24"/>
        <v>2.2038567493112948E-2</v>
      </c>
      <c r="Z49" s="7">
        <f t="shared" si="25"/>
        <v>1.1163227016885553</v>
      </c>
    </row>
    <row r="50" spans="1:26" ht="18" x14ac:dyDescent="0.35">
      <c r="A50" s="3" t="s">
        <v>8</v>
      </c>
      <c r="B50" s="7">
        <f t="shared" si="2"/>
        <v>0.89573708791208784</v>
      </c>
      <c r="C50" s="7">
        <f t="shared" si="3"/>
        <v>0.98494062500000001</v>
      </c>
      <c r="D50" s="13">
        <f t="shared" si="4"/>
        <v>0.45436304347826095</v>
      </c>
      <c r="E50" s="7">
        <f t="shared" si="5"/>
        <v>1.22235</v>
      </c>
      <c r="F50" s="7">
        <f t="shared" si="6"/>
        <v>1.2967875</v>
      </c>
      <c r="G50" s="7">
        <f t="shared" si="7"/>
        <v>1.1831725490196079</v>
      </c>
      <c r="H50" s="7">
        <f t="shared" si="8"/>
        <v>1.2960958333333332</v>
      </c>
      <c r="I50" s="7">
        <f t="shared" si="9"/>
        <v>1.1770084190131189</v>
      </c>
      <c r="J50" s="7">
        <f t="shared" si="10"/>
        <v>0.67260978868205401</v>
      </c>
      <c r="K50" s="7">
        <f t="shared" si="11"/>
        <v>0.80621583695289012</v>
      </c>
      <c r="L50" s="7">
        <f t="shared" si="12"/>
        <v>0.65436945969752058</v>
      </c>
      <c r="M50" s="7">
        <f t="shared" si="13"/>
        <v>0.81006442159786107</v>
      </c>
      <c r="N50" s="7">
        <f t="shared" si="14"/>
        <v>0.67261782053101238</v>
      </c>
      <c r="O50" s="7">
        <f t="shared" si="15"/>
        <v>0.80621583695289012</v>
      </c>
      <c r="P50" s="7">
        <f t="shared" si="16"/>
        <v>0.65437481426349287</v>
      </c>
      <c r="Q50" s="7">
        <f t="shared" si="17"/>
        <v>0.81006442159786107</v>
      </c>
      <c r="R50" s="7">
        <f t="shared" si="18"/>
        <v>2.6116860228972709</v>
      </c>
      <c r="S50" s="7">
        <f t="shared" si="19"/>
        <v>3.0603323229882529</v>
      </c>
      <c r="T50" s="7">
        <f t="shared" si="20"/>
        <v>0.34142770974221404</v>
      </c>
      <c r="U50" s="7">
        <f t="shared" si="21"/>
        <v>0.83044203112027637</v>
      </c>
      <c r="V50" s="7">
        <f t="shared" si="22"/>
        <v>0.61290322580645162</v>
      </c>
      <c r="W50" s="7">
        <f t="shared" si="23"/>
        <v>0.55631399317406149</v>
      </c>
      <c r="X50" s="17"/>
      <c r="Y50" s="7">
        <f t="shared" si="24"/>
        <v>1.790633608815427E-2</v>
      </c>
      <c r="Z50" s="7">
        <f t="shared" si="25"/>
        <v>0.77861163227016894</v>
      </c>
    </row>
    <row r="51" spans="1:26" ht="18" x14ac:dyDescent="0.35">
      <c r="A51" s="3" t="s">
        <v>11</v>
      </c>
      <c r="B51" s="7">
        <f t="shared" si="2"/>
        <v>0.9859225274725274</v>
      </c>
      <c r="C51" s="7">
        <f t="shared" si="3"/>
        <v>1.0781865885416668</v>
      </c>
      <c r="D51" s="13">
        <f t="shared" si="4"/>
        <v>0.8362032608695652</v>
      </c>
      <c r="E51" s="7">
        <f t="shared" si="5"/>
        <v>1.3806180555555556</v>
      </c>
      <c r="F51" s="7">
        <f t="shared" si="6"/>
        <v>1.2637520833333333</v>
      </c>
      <c r="G51" s="7">
        <f t="shared" si="7"/>
        <v>1.1800176470588235</v>
      </c>
      <c r="H51" s="7">
        <f t="shared" si="8"/>
        <v>1.2631604166666668</v>
      </c>
      <c r="I51" s="7">
        <f t="shared" si="9"/>
        <v>1.1864179042635683</v>
      </c>
      <c r="J51" s="7">
        <f t="shared" si="10"/>
        <v>0.79240883182111466</v>
      </c>
      <c r="K51" s="7">
        <f t="shared" si="11"/>
        <v>0.87472903441363181</v>
      </c>
      <c r="L51" s="7">
        <f t="shared" si="12"/>
        <v>0.77411227989387243</v>
      </c>
      <c r="M51" s="7">
        <f t="shared" si="13"/>
        <v>0.88084302270570713</v>
      </c>
      <c r="N51" s="7">
        <f t="shared" si="14"/>
        <v>0.81362496084473634</v>
      </c>
      <c r="O51" s="7">
        <f t="shared" si="15"/>
        <v>0.87472903441363181</v>
      </c>
      <c r="P51" s="7">
        <f t="shared" si="16"/>
        <v>0.79228032223778022</v>
      </c>
      <c r="Q51" s="7">
        <f t="shared" si="17"/>
        <v>0.88084302270570713</v>
      </c>
      <c r="R51" s="7">
        <f t="shared" si="18"/>
        <v>1.0847425175621244</v>
      </c>
      <c r="S51" s="7">
        <f t="shared" si="19"/>
        <v>1.4063554150194277</v>
      </c>
      <c r="T51" s="7">
        <f t="shared" si="20"/>
        <v>0.69620221772004731</v>
      </c>
      <c r="U51" s="7">
        <f t="shared" si="21"/>
        <v>1.2184785274603527</v>
      </c>
      <c r="V51" s="7">
        <f t="shared" si="22"/>
        <v>0.80846774193548387</v>
      </c>
      <c r="W51" s="7">
        <f t="shared" si="23"/>
        <v>0.70307167235494883</v>
      </c>
      <c r="X51" s="17"/>
      <c r="Y51" s="7">
        <f t="shared" si="24"/>
        <v>7.8512396694214878E-2</v>
      </c>
      <c r="Z51" s="7">
        <f t="shared" si="25"/>
        <v>0.90994371482176351</v>
      </c>
    </row>
    <row r="52" spans="1:26" ht="18" x14ac:dyDescent="0.35">
      <c r="A52" s="3" t="s">
        <v>12</v>
      </c>
      <c r="B52" s="7">
        <f t="shared" si="2"/>
        <v>1.0190655219780218</v>
      </c>
      <c r="C52" s="7">
        <f t="shared" si="3"/>
        <v>1.0790115885416667</v>
      </c>
      <c r="D52" s="13">
        <f t="shared" si="4"/>
        <v>0.92247463768115945</v>
      </c>
      <c r="E52" s="7">
        <f t="shared" si="5"/>
        <v>1.3768836805555558</v>
      </c>
      <c r="F52" s="7">
        <f t="shared" si="6"/>
        <v>1.269625</v>
      </c>
      <c r="G52" s="7">
        <f t="shared" si="7"/>
        <v>1.1855058823529412</v>
      </c>
      <c r="H52" s="7">
        <f t="shared" si="8"/>
        <v>1.2689916666666667</v>
      </c>
      <c r="I52" s="7">
        <f t="shared" si="9"/>
        <v>1.1918398513107973</v>
      </c>
      <c r="J52" s="7">
        <f t="shared" si="10"/>
        <v>0.77322609922546215</v>
      </c>
      <c r="K52" s="7">
        <f t="shared" si="11"/>
        <v>0.87474373538255934</v>
      </c>
      <c r="L52" s="7">
        <f t="shared" si="12"/>
        <v>0.74267294578769683</v>
      </c>
      <c r="M52" s="7">
        <f t="shared" si="13"/>
        <v>0.87951431035368344</v>
      </c>
      <c r="N52" s="7">
        <f t="shared" si="14"/>
        <v>0.83991454112708275</v>
      </c>
      <c r="O52" s="7">
        <f t="shared" si="15"/>
        <v>0.87474373538255934</v>
      </c>
      <c r="P52" s="7">
        <f t="shared" si="16"/>
        <v>0.82962440396987536</v>
      </c>
      <c r="Q52" s="7">
        <f t="shared" si="17"/>
        <v>0.87951431035368344</v>
      </c>
      <c r="R52" s="7">
        <f t="shared" si="18"/>
        <v>1.698158478639469</v>
      </c>
      <c r="S52" s="7">
        <f t="shared" si="19"/>
        <v>1.697485041138288</v>
      </c>
      <c r="T52" s="7">
        <f t="shared" si="20"/>
        <v>0.81505859591106777</v>
      </c>
      <c r="U52" s="7">
        <f t="shared" si="21"/>
        <v>1.2221669948593328</v>
      </c>
      <c r="V52" s="7">
        <f t="shared" si="22"/>
        <v>0.71169354838709675</v>
      </c>
      <c r="W52" s="7">
        <f t="shared" si="23"/>
        <v>0.68941979522184293</v>
      </c>
      <c r="X52" s="17"/>
      <c r="Y52" s="7">
        <f t="shared" si="24"/>
        <v>3.5812672176308541E-2</v>
      </c>
      <c r="Z52" s="7">
        <f t="shared" si="25"/>
        <v>0.86116322701688552</v>
      </c>
    </row>
    <row r="53" spans="1:26" ht="18" x14ac:dyDescent="0.35">
      <c r="A53" s="3" t="s">
        <v>13</v>
      </c>
      <c r="B53" s="7">
        <f t="shared" si="2"/>
        <v>1.0159553571428572</v>
      </c>
      <c r="C53" s="7">
        <f t="shared" si="3"/>
        <v>1.0827470052083334</v>
      </c>
      <c r="D53" s="13">
        <f t="shared" si="4"/>
        <v>0.93742065217391313</v>
      </c>
      <c r="E53" s="7">
        <f t="shared" si="5"/>
        <v>1.3821541666666668</v>
      </c>
      <c r="F53" s="7">
        <f t="shared" si="6"/>
        <v>1.2688229166666667</v>
      </c>
      <c r="G53" s="7">
        <f t="shared" si="7"/>
        <v>1.1898470588235293</v>
      </c>
      <c r="H53" s="7">
        <f t="shared" si="8"/>
        <v>1.2686520833333332</v>
      </c>
      <c r="I53" s="7">
        <f t="shared" si="9"/>
        <v>1.1966698827415165</v>
      </c>
      <c r="J53" s="7">
        <f t="shared" si="10"/>
        <v>0.80375649575784525</v>
      </c>
      <c r="K53" s="7">
        <f t="shared" si="11"/>
        <v>0.87832008018710328</v>
      </c>
      <c r="L53" s="7">
        <f t="shared" si="12"/>
        <v>0.77975733107013678</v>
      </c>
      <c r="M53" s="7">
        <f t="shared" si="13"/>
        <v>0.88209739204719018</v>
      </c>
      <c r="N53" s="7">
        <f t="shared" si="14"/>
        <v>0.87818630141387322</v>
      </c>
      <c r="O53" s="7">
        <f t="shared" si="15"/>
        <v>0.87832008018710328</v>
      </c>
      <c r="P53" s="7">
        <f t="shared" si="16"/>
        <v>0.86859895104052609</v>
      </c>
      <c r="Q53" s="7">
        <f t="shared" si="17"/>
        <v>0.88209739204719018</v>
      </c>
      <c r="R53" s="7">
        <f t="shared" si="18"/>
        <v>1.2553829259350597</v>
      </c>
      <c r="S53" s="7">
        <f t="shared" si="19"/>
        <v>1.4277147343898962</v>
      </c>
      <c r="T53" s="7">
        <f t="shared" si="20"/>
        <v>0.80599961637862116</v>
      </c>
      <c r="U53" s="7">
        <f t="shared" si="21"/>
        <v>1.1842263838712452</v>
      </c>
      <c r="V53" s="7">
        <f t="shared" si="22"/>
        <v>0.70866935483870963</v>
      </c>
      <c r="W53" s="7">
        <f t="shared" si="23"/>
        <v>0.8156996587030716</v>
      </c>
      <c r="X53" s="17"/>
      <c r="Y53" s="7">
        <f t="shared" si="24"/>
        <v>3.9944903581267219E-2</v>
      </c>
      <c r="Z53" s="7">
        <f t="shared" si="25"/>
        <v>0.94371482176360233</v>
      </c>
    </row>
    <row r="54" spans="1:26" ht="18" x14ac:dyDescent="0.35">
      <c r="A54" s="3" t="s">
        <v>14</v>
      </c>
      <c r="B54" s="7">
        <f t="shared" si="2"/>
        <v>0.90350233516483514</v>
      </c>
      <c r="C54" s="7">
        <f t="shared" si="3"/>
        <v>1.0755720052083335</v>
      </c>
      <c r="D54" s="13">
        <f t="shared" si="4"/>
        <v>0.55073659420289856</v>
      </c>
      <c r="E54" s="7">
        <f t="shared" si="5"/>
        <v>1.3692005208333333</v>
      </c>
      <c r="F54" s="7">
        <f t="shared" si="6"/>
        <v>1.2882270833333334</v>
      </c>
      <c r="G54" s="7">
        <f t="shared" si="7"/>
        <v>1.1904882352941177</v>
      </c>
      <c r="H54" s="7">
        <f t="shared" si="8"/>
        <v>1.25465625</v>
      </c>
      <c r="I54" s="7">
        <f t="shared" si="9"/>
        <v>1.1979326360567371</v>
      </c>
      <c r="J54" s="7">
        <f t="shared" si="10"/>
        <v>0.56878475447976384</v>
      </c>
      <c r="K54" s="7">
        <f t="shared" si="11"/>
        <v>0.87509388573337787</v>
      </c>
      <c r="L54" s="7">
        <f t="shared" si="12"/>
        <v>0.52677550714432964</v>
      </c>
      <c r="M54" s="7">
        <f t="shared" si="13"/>
        <v>0.8802063761972605</v>
      </c>
      <c r="N54" s="7">
        <f t="shared" si="14"/>
        <v>0.79230040186017625</v>
      </c>
      <c r="O54" s="7">
        <f t="shared" si="15"/>
        <v>0.87509388573337787</v>
      </c>
      <c r="P54" s="7">
        <f t="shared" si="16"/>
        <v>0.78812384040180661</v>
      </c>
      <c r="Q54" s="7">
        <f t="shared" si="17"/>
        <v>0.8802063761972605</v>
      </c>
      <c r="R54" s="7">
        <f t="shared" si="18"/>
        <v>1.0372737076104446</v>
      </c>
      <c r="S54" s="7">
        <f t="shared" si="19"/>
        <v>0.98132599054089453</v>
      </c>
      <c r="T54" s="7">
        <f t="shared" si="20"/>
        <v>0.20789538582564099</v>
      </c>
      <c r="U54" s="7">
        <f t="shared" si="21"/>
        <v>1.1390593086669645</v>
      </c>
      <c r="V54" s="7">
        <f t="shared" si="22"/>
        <v>0.7036290322580645</v>
      </c>
      <c r="W54" s="7">
        <f t="shared" si="23"/>
        <v>0.61774744027303763</v>
      </c>
      <c r="X54" s="17"/>
      <c r="Y54" s="7">
        <f t="shared" si="24"/>
        <v>3.9944903581267219E-2</v>
      </c>
      <c r="Z54" s="7">
        <f t="shared" si="25"/>
        <v>0.94934333958724193</v>
      </c>
    </row>
    <row r="55" spans="1:26" ht="18" x14ac:dyDescent="0.35">
      <c r="A55" s="3" t="s">
        <v>15</v>
      </c>
      <c r="B55" s="7">
        <f t="shared" si="2"/>
        <v>0.98926016483516477</v>
      </c>
      <c r="C55" s="7">
        <f t="shared" si="3"/>
        <v>1.0677468750000001</v>
      </c>
      <c r="D55" s="13">
        <f t="shared" si="4"/>
        <v>0.90615579710144933</v>
      </c>
      <c r="E55" s="7">
        <f t="shared" si="5"/>
        <v>1.3691791666666668</v>
      </c>
      <c r="F55" s="7">
        <f t="shared" si="6"/>
        <v>1.2570291666666666</v>
      </c>
      <c r="G55" s="7">
        <f t="shared" si="7"/>
        <v>1.1787980392156863</v>
      </c>
      <c r="H55" s="7">
        <f t="shared" si="8"/>
        <v>1.2547895833333333</v>
      </c>
      <c r="I55" s="7">
        <f t="shared" si="9"/>
        <v>1.1817496631013615</v>
      </c>
      <c r="J55" s="7">
        <f t="shared" si="10"/>
        <v>0.8050429302326827</v>
      </c>
      <c r="K55" s="7">
        <f t="shared" si="11"/>
        <v>0.86626127631139327</v>
      </c>
      <c r="L55" s="7">
        <f t="shared" si="12"/>
        <v>0.78190585066650953</v>
      </c>
      <c r="M55" s="7">
        <f t="shared" si="13"/>
        <v>0.86094883308507275</v>
      </c>
      <c r="N55" s="7">
        <f t="shared" si="14"/>
        <v>0.8359307440437147</v>
      </c>
      <c r="O55" s="7">
        <f t="shared" si="15"/>
        <v>0.86626127631139327</v>
      </c>
      <c r="P55" s="7">
        <f t="shared" si="16"/>
        <v>0.8074832736745442</v>
      </c>
      <c r="Q55" s="7">
        <f t="shared" si="17"/>
        <v>0.86094883308507275</v>
      </c>
      <c r="R55" s="7">
        <f t="shared" si="18"/>
        <v>1.8148858622341402</v>
      </c>
      <c r="S55" s="7">
        <f t="shared" si="19"/>
        <v>2.2560942600063272</v>
      </c>
      <c r="T55" s="7">
        <f t="shared" si="20"/>
        <v>0.71450106154903259</v>
      </c>
      <c r="U55" s="7">
        <f t="shared" si="21"/>
        <v>1.1594235813830889</v>
      </c>
      <c r="V55" s="7">
        <f t="shared" si="22"/>
        <v>0.93951612903225812</v>
      </c>
      <c r="W55" s="7">
        <f t="shared" si="23"/>
        <v>0.8191126279863481</v>
      </c>
      <c r="X55" s="17"/>
      <c r="Y55" s="7">
        <f t="shared" si="24"/>
        <v>4.2699724517906337E-2</v>
      </c>
      <c r="Z55" s="7">
        <f t="shared" si="25"/>
        <v>1.0262664165103188</v>
      </c>
    </row>
    <row r="56" spans="1:26" ht="18" x14ac:dyDescent="0.35">
      <c r="A56" s="3" t="s">
        <v>16</v>
      </c>
      <c r="B56" s="7">
        <f t="shared" si="2"/>
        <v>0.98417170329670323</v>
      </c>
      <c r="C56" s="7">
        <f t="shared" si="3"/>
        <v>1.0421470052083333</v>
      </c>
      <c r="D56" s="13">
        <f t="shared" si="4"/>
        <v>0.93701757246376816</v>
      </c>
      <c r="E56" s="7">
        <f t="shared" si="5"/>
        <v>1.3323522569444446</v>
      </c>
      <c r="F56" s="7">
        <f t="shared" si="6"/>
        <v>1.25028125</v>
      </c>
      <c r="G56" s="7">
        <f t="shared" si="7"/>
        <v>1.1782274509803921</v>
      </c>
      <c r="H56" s="7">
        <f t="shared" si="8"/>
        <v>1.2500291666666667</v>
      </c>
      <c r="I56" s="7">
        <f t="shared" si="9"/>
        <v>1.1852794532278146</v>
      </c>
      <c r="J56" s="7">
        <f t="shared" si="10"/>
        <v>0.82802071146118084</v>
      </c>
      <c r="K56" s="7">
        <f t="shared" si="11"/>
        <v>0.85418643501503511</v>
      </c>
      <c r="L56" s="7">
        <f t="shared" si="12"/>
        <v>0.80292653803214342</v>
      </c>
      <c r="M56" s="7">
        <f t="shared" si="13"/>
        <v>0.86267629431181359</v>
      </c>
      <c r="N56" s="7">
        <f t="shared" si="14"/>
        <v>0.84196266261147534</v>
      </c>
      <c r="O56" s="7">
        <f t="shared" si="15"/>
        <v>0.85418643501503511</v>
      </c>
      <c r="P56" s="7">
        <f t="shared" si="16"/>
        <v>0.81634775764163492</v>
      </c>
      <c r="Q56" s="7">
        <f t="shared" si="17"/>
        <v>0.86267629431181359</v>
      </c>
      <c r="R56" s="7">
        <f t="shared" si="18"/>
        <v>0.72697517317591676</v>
      </c>
      <c r="S56" s="7">
        <f t="shared" si="19"/>
        <v>0.85599745691407536</v>
      </c>
      <c r="T56" s="7">
        <f t="shared" si="20"/>
        <v>0.67818814165965158</v>
      </c>
      <c r="U56" s="7">
        <f t="shared" si="21"/>
        <v>0.99430784237167003</v>
      </c>
      <c r="V56" s="7">
        <f t="shared" si="22"/>
        <v>0.83870967741935476</v>
      </c>
      <c r="W56" s="7">
        <f t="shared" si="23"/>
        <v>0.41979522184300344</v>
      </c>
      <c r="X56" s="17"/>
      <c r="Y56" s="7">
        <f t="shared" si="24"/>
        <v>2.0661157024793389E-2</v>
      </c>
      <c r="Z56" s="7">
        <f t="shared" si="25"/>
        <v>0.69230769230769229</v>
      </c>
    </row>
    <row r="57" spans="1:26" ht="18" x14ac:dyDescent="0.35">
      <c r="A57" s="3" t="s">
        <v>17</v>
      </c>
      <c r="B57" s="7">
        <f t="shared" si="2"/>
        <v>0.95710467032967028</v>
      </c>
      <c r="C57" s="7">
        <f t="shared" si="3"/>
        <v>1.0661518229166667</v>
      </c>
      <c r="D57" s="13">
        <f t="shared" si="4"/>
        <v>0.78883496376811602</v>
      </c>
      <c r="E57" s="7">
        <f t="shared" si="5"/>
        <v>1.36775</v>
      </c>
      <c r="F57" s="7">
        <f t="shared" si="6"/>
        <v>1.2655812500000001</v>
      </c>
      <c r="G57" s="7">
        <f t="shared" si="7"/>
        <v>1.1791470588235295</v>
      </c>
      <c r="H57" s="7">
        <f t="shared" si="8"/>
        <v>1.2643791666666668</v>
      </c>
      <c r="I57" s="7">
        <f t="shared" si="9"/>
        <v>1.1861456230799736</v>
      </c>
      <c r="J57" s="7">
        <f t="shared" si="10"/>
        <v>0.81476012883085736</v>
      </c>
      <c r="K57" s="7">
        <f t="shared" si="11"/>
        <v>0.86389976612094899</v>
      </c>
      <c r="L57" s="7">
        <f t="shared" si="12"/>
        <v>0.78842905066222591</v>
      </c>
      <c r="M57" s="7">
        <f t="shared" si="13"/>
        <v>0.86624746219995841</v>
      </c>
      <c r="N57" s="7">
        <f t="shared" si="14"/>
        <v>0.76215553407779657</v>
      </c>
      <c r="O57" s="7">
        <f t="shared" si="15"/>
        <v>0.86389976612094899</v>
      </c>
      <c r="P57" s="7">
        <f t="shared" si="16"/>
        <v>0.75715570810119059</v>
      </c>
      <c r="Q57" s="7">
        <f t="shared" si="17"/>
        <v>0.86624746219995841</v>
      </c>
      <c r="R57" s="7">
        <f t="shared" si="18"/>
        <v>0.67750154263660267</v>
      </c>
      <c r="S57" s="7">
        <f t="shared" si="19"/>
        <v>0.93905535735819246</v>
      </c>
      <c r="T57" s="7">
        <f t="shared" si="20"/>
        <v>0.58143317617343571</v>
      </c>
      <c r="U57" s="7">
        <f t="shared" si="21"/>
        <v>1.0329551717478973</v>
      </c>
      <c r="V57" s="7">
        <f t="shared" si="22"/>
        <v>0.84879032258064513</v>
      </c>
      <c r="W57" s="7">
        <f t="shared" si="23"/>
        <v>0.56655290102389078</v>
      </c>
      <c r="X57" s="17"/>
      <c r="Y57" s="7">
        <f t="shared" si="24"/>
        <v>3.71900826446281E-2</v>
      </c>
      <c r="Z57" s="7">
        <f t="shared" si="25"/>
        <v>0.61163227016885546</v>
      </c>
    </row>
    <row r="58" spans="1:26" ht="18" x14ac:dyDescent="0.35">
      <c r="A58" s="3" t="s">
        <v>18</v>
      </c>
      <c r="B58" s="7">
        <f t="shared" si="2"/>
        <v>0.91057760989010994</v>
      </c>
      <c r="C58" s="7">
        <f t="shared" si="3"/>
        <v>1.06118984375</v>
      </c>
      <c r="D58" s="13">
        <f t="shared" si="4"/>
        <v>0.69281630434782615</v>
      </c>
      <c r="E58" s="7">
        <f t="shared" si="5"/>
        <v>1.3539798611111111</v>
      </c>
      <c r="F58" s="7">
        <f t="shared" si="6"/>
        <v>1.2705312500000001</v>
      </c>
      <c r="G58" s="7">
        <f t="shared" si="7"/>
        <v>1.183578431372549</v>
      </c>
      <c r="H58" s="7">
        <f t="shared" si="8"/>
        <v>1.0931645833333334</v>
      </c>
      <c r="I58" s="7">
        <f t="shared" si="9"/>
        <v>1.1860331591128368</v>
      </c>
      <c r="J58" s="7">
        <f t="shared" si="10"/>
        <v>0.7619520605708503</v>
      </c>
      <c r="K58" s="7">
        <f t="shared" si="11"/>
        <v>0.86951419979953226</v>
      </c>
      <c r="L58" s="7">
        <f t="shared" si="12"/>
        <v>0.65889406794408767</v>
      </c>
      <c r="M58" s="7">
        <f t="shared" si="13"/>
        <v>0.85849281035503533</v>
      </c>
      <c r="N58" s="7">
        <f t="shared" si="14"/>
        <v>0.7619520605708503</v>
      </c>
      <c r="O58" s="7">
        <f t="shared" si="15"/>
        <v>0.86951419979953226</v>
      </c>
      <c r="P58" s="7">
        <f t="shared" si="16"/>
        <v>0.65889406794408767</v>
      </c>
      <c r="Q58" s="7">
        <f t="shared" si="17"/>
        <v>0.85849281035503533</v>
      </c>
      <c r="R58" s="7">
        <f t="shared" si="18"/>
        <v>1.7495228145461181</v>
      </c>
      <c r="S58" s="7">
        <f t="shared" si="19"/>
        <v>2.2878571127047929</v>
      </c>
      <c r="T58" s="7">
        <f t="shared" si="20"/>
        <v>0.5014432627102331</v>
      </c>
      <c r="U58" s="7">
        <f t="shared" si="21"/>
        <v>1.1173654680234155</v>
      </c>
      <c r="V58" s="7">
        <f t="shared" si="22"/>
        <v>0.86895161290322576</v>
      </c>
      <c r="W58" s="7">
        <f t="shared" si="23"/>
        <v>0.56313993174061427</v>
      </c>
      <c r="X58" s="17"/>
      <c r="Y58" s="7">
        <f t="shared" si="24"/>
        <v>1.6528925619834711E-2</v>
      </c>
      <c r="Z58" s="7">
        <f t="shared" si="25"/>
        <v>0.81050656660412768</v>
      </c>
    </row>
    <row r="59" spans="1:26" ht="18" x14ac:dyDescent="0.35">
      <c r="A59" s="3" t="s">
        <v>19</v>
      </c>
      <c r="B59" s="7">
        <f t="shared" si="2"/>
        <v>0.93572197802197798</v>
      </c>
      <c r="C59" s="7">
        <f t="shared" si="3"/>
        <v>1.0496028645833333</v>
      </c>
      <c r="D59" s="13">
        <f t="shared" si="4"/>
        <v>0.67686594202898553</v>
      </c>
      <c r="E59" s="7">
        <f t="shared" si="5"/>
        <v>1.3392854166666668</v>
      </c>
      <c r="F59" s="7">
        <f t="shared" si="6"/>
        <v>1.2735979166666667</v>
      </c>
      <c r="G59" s="7">
        <f t="shared" si="7"/>
        <v>1.1796098039215688</v>
      </c>
      <c r="H59" s="7">
        <f t="shared" si="8"/>
        <v>1.2725750000000002</v>
      </c>
      <c r="I59" s="7">
        <f t="shared" si="9"/>
        <v>1.1841212716715106</v>
      </c>
      <c r="J59" s="7">
        <f t="shared" si="10"/>
        <v>0.76932128199018501</v>
      </c>
      <c r="K59" s="7">
        <f t="shared" si="11"/>
        <v>0.86093150684931508</v>
      </c>
      <c r="L59" s="7">
        <f t="shared" si="12"/>
        <v>0.7551571163520413</v>
      </c>
      <c r="M59" s="7">
        <f t="shared" si="13"/>
        <v>0.86200180045254615</v>
      </c>
      <c r="N59" s="7">
        <f t="shared" si="14"/>
        <v>0.76932128199018501</v>
      </c>
      <c r="O59" s="7">
        <f t="shared" si="15"/>
        <v>0.86093150684931508</v>
      </c>
      <c r="P59" s="7">
        <f t="shared" si="16"/>
        <v>0.7551571163520413</v>
      </c>
      <c r="Q59" s="7">
        <f t="shared" si="17"/>
        <v>0.86200180045254615</v>
      </c>
      <c r="R59" s="7">
        <f t="shared" si="18"/>
        <v>1.5162778944944089</v>
      </c>
      <c r="S59" s="7">
        <f t="shared" si="19"/>
        <v>2.0087001741336024</v>
      </c>
      <c r="T59" s="7">
        <f t="shared" si="20"/>
        <v>0.4352994449283068</v>
      </c>
      <c r="U59" s="7">
        <f t="shared" si="21"/>
        <v>1.1218193267657213</v>
      </c>
      <c r="V59" s="7">
        <f t="shared" si="22"/>
        <v>0.719758064516129</v>
      </c>
      <c r="W59" s="7">
        <f t="shared" si="23"/>
        <v>0.52559726962457343</v>
      </c>
      <c r="X59" s="17"/>
      <c r="Y59" s="7">
        <f t="shared" si="24"/>
        <v>-8.2644628099173556E-3</v>
      </c>
      <c r="Z59" s="7">
        <f t="shared" si="25"/>
        <v>0.66979362101313322</v>
      </c>
    </row>
    <row r="60" spans="1:26" ht="18" x14ac:dyDescent="0.35">
      <c r="A60" s="3" t="s">
        <v>20</v>
      </c>
      <c r="B60" s="7">
        <f t="shared" si="2"/>
        <v>1.0317173076923076</v>
      </c>
      <c r="C60" s="7">
        <f t="shared" si="3"/>
        <v>1.0704072916666667</v>
      </c>
      <c r="D60" s="13">
        <f t="shared" si="4"/>
        <v>0.90744492753623207</v>
      </c>
      <c r="E60" s="7">
        <f t="shared" si="5"/>
        <v>1.3674277777777779</v>
      </c>
      <c r="F60" s="7">
        <f t="shared" si="6"/>
        <v>1.2690208333333333</v>
      </c>
      <c r="G60" s="7">
        <f t="shared" si="7"/>
        <v>1.1803803921568627</v>
      </c>
      <c r="H60" s="7">
        <f t="shared" si="8"/>
        <v>1.2677895833333335</v>
      </c>
      <c r="I60" s="7">
        <f t="shared" si="9"/>
        <v>1.1843974989592152</v>
      </c>
      <c r="J60" s="7">
        <f t="shared" si="10"/>
        <v>0.75322679531903836</v>
      </c>
      <c r="K60" s="7">
        <f t="shared" si="11"/>
        <v>0.87424523889074512</v>
      </c>
      <c r="L60" s="7">
        <f t="shared" si="12"/>
        <v>0.67891479011440037</v>
      </c>
      <c r="M60" s="7">
        <f t="shared" si="13"/>
        <v>0.86196530479282629</v>
      </c>
      <c r="N60" s="7">
        <f t="shared" si="14"/>
        <v>0.85584437489458198</v>
      </c>
      <c r="O60" s="7">
        <f t="shared" si="15"/>
        <v>0.87424523889074512</v>
      </c>
      <c r="P60" s="7">
        <f t="shared" si="16"/>
        <v>0.85311488489021803</v>
      </c>
      <c r="Q60" s="7">
        <f t="shared" si="17"/>
        <v>0.86196530479282629</v>
      </c>
      <c r="R60" s="7">
        <f t="shared" si="18"/>
        <v>2.9357846947556601</v>
      </c>
      <c r="S60" s="7">
        <f t="shared" si="19"/>
        <v>3.1539883312783985</v>
      </c>
      <c r="T60" s="7">
        <f t="shared" si="20"/>
        <v>0.78946158080450191</v>
      </c>
      <c r="U60" s="7">
        <f t="shared" si="21"/>
        <v>1.2544535063521842</v>
      </c>
      <c r="V60" s="7">
        <f t="shared" si="22"/>
        <v>0.66935483870967749</v>
      </c>
      <c r="W60" s="7">
        <f t="shared" si="23"/>
        <v>0.82935153583617749</v>
      </c>
      <c r="X60" s="17"/>
      <c r="Y60" s="7">
        <f t="shared" si="24"/>
        <v>3.1680440771349863E-2</v>
      </c>
      <c r="Z60" s="7">
        <f t="shared" si="25"/>
        <v>1.0431519699812382</v>
      </c>
    </row>
    <row r="61" spans="1:26" ht="18" x14ac:dyDescent="0.25">
      <c r="A61" s="6" t="s">
        <v>21</v>
      </c>
      <c r="B61" s="7">
        <f t="shared" si="2"/>
        <v>1.0382725274725275</v>
      </c>
      <c r="C61" s="7">
        <f t="shared" si="3"/>
        <v>0.92168007812500008</v>
      </c>
      <c r="D61" s="13">
        <f t="shared" si="4"/>
        <v>1.3008987318840581</v>
      </c>
      <c r="E61" s="7">
        <f t="shared" si="5"/>
        <v>1.0275888888888889</v>
      </c>
      <c r="F61" s="7">
        <f t="shared" si="6"/>
        <v>1.2364083333333333</v>
      </c>
      <c r="G61" s="7">
        <f t="shared" si="7"/>
        <v>1.1799745098039214</v>
      </c>
      <c r="H61" s="7">
        <f t="shared" si="8"/>
        <v>1.2350583333333334</v>
      </c>
      <c r="I61" s="7">
        <f t="shared" si="9"/>
        <v>1.1852695879675392</v>
      </c>
      <c r="J61" s="7">
        <f t="shared" si="10"/>
        <v>0.84472026408719381</v>
      </c>
      <c r="K61" s="7">
        <f t="shared" si="11"/>
        <v>0.83259204811226195</v>
      </c>
      <c r="L61" s="7">
        <f t="shared" si="12"/>
        <v>0.83949822362273874</v>
      </c>
      <c r="M61" s="7">
        <f t="shared" si="13"/>
        <v>0.83260792577593834</v>
      </c>
      <c r="N61" s="7">
        <f t="shared" si="14"/>
        <v>0.84476577789795804</v>
      </c>
      <c r="O61" s="7">
        <f t="shared" si="15"/>
        <v>0.8157848312729703</v>
      </c>
      <c r="P61" s="7">
        <f t="shared" si="16"/>
        <v>0.83950090090572493</v>
      </c>
      <c r="Q61" s="7">
        <f t="shared" si="17"/>
        <v>0.809219614659901</v>
      </c>
      <c r="R61" s="7">
        <f t="shared" si="18"/>
        <v>1.2652322140676664</v>
      </c>
      <c r="S61" s="7">
        <f t="shared" si="19"/>
        <v>0.97657555808162844</v>
      </c>
      <c r="T61" s="7">
        <f t="shared" si="20"/>
        <v>0.78370691326653596</v>
      </c>
      <c r="U61" s="7">
        <f t="shared" si="21"/>
        <v>0.67911514135777329</v>
      </c>
      <c r="V61" s="7">
        <f t="shared" si="22"/>
        <v>0.85282258064516125</v>
      </c>
      <c r="W61" s="7">
        <f t="shared" si="23"/>
        <v>-3.0716723549488054E-2</v>
      </c>
      <c r="X61" s="17"/>
      <c r="Y61" s="7">
        <f t="shared" si="24"/>
        <v>1.3774104683195593E-3</v>
      </c>
      <c r="Z61" s="7">
        <f t="shared" si="25"/>
        <v>0.49155722326454038</v>
      </c>
    </row>
    <row r="62" spans="1:26" x14ac:dyDescent="0.25">
      <c r="C62" s="7">
        <f t="shared" si="3"/>
        <v>0.85523320312499995</v>
      </c>
      <c r="E62" s="7">
        <f t="shared" si="5"/>
        <v>0.62515555555555558</v>
      </c>
      <c r="G62" s="7">
        <f t="shared" si="7"/>
        <v>1.2546764705882354</v>
      </c>
      <c r="I62" s="7">
        <f t="shared" si="9"/>
        <v>1.1967034246264519</v>
      </c>
      <c r="K62" s="7">
        <f t="shared" si="11"/>
        <v>0.71524757768125624</v>
      </c>
      <c r="M62" s="7">
        <f t="shared" si="13"/>
        <v>-7.4080782466944398E-2</v>
      </c>
      <c r="O62" s="7">
        <f t="shared" si="15"/>
        <v>0.85282325425993999</v>
      </c>
      <c r="Q62" s="7">
        <f t="shared" si="17"/>
        <v>0.84992579215856956</v>
      </c>
      <c r="S62" s="7">
        <f t="shared" si="19"/>
        <v>1.61125236844546</v>
      </c>
      <c r="U62" s="7">
        <f t="shared" si="21"/>
        <v>1.4160338914723001</v>
      </c>
    </row>
    <row r="111" spans="8:8" x14ac:dyDescent="0.25">
      <c r="H111" s="18"/>
    </row>
  </sheetData>
  <mergeCells count="42">
    <mergeCell ref="L18:L19"/>
    <mergeCell ref="B1:C1"/>
    <mergeCell ref="D1:E1"/>
    <mergeCell ref="F1:G1"/>
    <mergeCell ref="H1:I1"/>
    <mergeCell ref="J1:K1"/>
    <mergeCell ref="L1:M1"/>
    <mergeCell ref="B18:B19"/>
    <mergeCell ref="D18:D19"/>
    <mergeCell ref="F18:F19"/>
    <mergeCell ref="H18:H19"/>
    <mergeCell ref="J18:J19"/>
    <mergeCell ref="N18:N19"/>
    <mergeCell ref="P18:P19"/>
    <mergeCell ref="R18:R19"/>
    <mergeCell ref="T18:T19"/>
    <mergeCell ref="N1:O1"/>
    <mergeCell ref="P1:Q1"/>
    <mergeCell ref="R1:S1"/>
    <mergeCell ref="T1:U1"/>
    <mergeCell ref="T44:U44"/>
    <mergeCell ref="B43:U43"/>
    <mergeCell ref="L23:M23"/>
    <mergeCell ref="N23:O23"/>
    <mergeCell ref="P23:Q23"/>
    <mergeCell ref="R23:S23"/>
    <mergeCell ref="T23:U23"/>
    <mergeCell ref="B23:C23"/>
    <mergeCell ref="D23:E23"/>
    <mergeCell ref="F23:G23"/>
    <mergeCell ref="H23:I23"/>
    <mergeCell ref="J23:K23"/>
    <mergeCell ref="J44:K44"/>
    <mergeCell ref="L44:M44"/>
    <mergeCell ref="N44:O44"/>
    <mergeCell ref="P44:Q44"/>
    <mergeCell ref="R44:S44"/>
    <mergeCell ref="B44:C44"/>
    <mergeCell ref="B22:E22"/>
    <mergeCell ref="D44:E44"/>
    <mergeCell ref="F44:G44"/>
    <mergeCell ref="H44:I4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C011BF7-CF43-414F-BE75-4283F4AA07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'Q2-based'!B46</xm:f>
              <xm:sqref>G40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41D4-EA6C-4C5E-AB7D-9D6E25441C70}">
  <dimension ref="A1:U4"/>
  <sheetViews>
    <sheetView tabSelected="1" workbookViewId="0">
      <selection activeCell="E13" sqref="E13"/>
    </sheetView>
  </sheetViews>
  <sheetFormatPr defaultRowHeight="15" x14ac:dyDescent="0.25"/>
  <sheetData>
    <row r="1" spans="1:21" ht="18.75" x14ac:dyDescent="0.35">
      <c r="B1" s="20" t="s">
        <v>1</v>
      </c>
      <c r="C1" s="20"/>
      <c r="D1" s="20" t="s">
        <v>2</v>
      </c>
      <c r="E1" s="20"/>
      <c r="F1" s="22" t="s">
        <v>24</v>
      </c>
      <c r="G1" s="22"/>
      <c r="H1" s="22" t="s">
        <v>25</v>
      </c>
      <c r="I1" s="22"/>
      <c r="J1" s="22" t="s">
        <v>5</v>
      </c>
      <c r="K1" s="22"/>
      <c r="L1" s="22" t="s">
        <v>6</v>
      </c>
      <c r="M1" s="22"/>
      <c r="N1" s="22" t="s">
        <v>22</v>
      </c>
      <c r="O1" s="22"/>
      <c r="P1" s="22" t="s">
        <v>23</v>
      </c>
      <c r="Q1" s="22"/>
      <c r="R1" s="21" t="s">
        <v>3</v>
      </c>
      <c r="S1" s="21"/>
      <c r="T1" s="20" t="s">
        <v>4</v>
      </c>
      <c r="U1" s="20"/>
    </row>
    <row r="2" spans="1:21" ht="18.75" x14ac:dyDescent="0.25">
      <c r="B2" s="5" t="s">
        <v>9</v>
      </c>
      <c r="C2" s="5" t="s">
        <v>10</v>
      </c>
      <c r="D2" s="5" t="s">
        <v>9</v>
      </c>
      <c r="E2" s="5" t="s">
        <v>10</v>
      </c>
      <c r="F2" s="5" t="s">
        <v>9</v>
      </c>
      <c r="G2" s="5" t="s">
        <v>10</v>
      </c>
      <c r="H2" s="5" t="s">
        <v>9</v>
      </c>
      <c r="I2" s="5" t="s">
        <v>10</v>
      </c>
      <c r="J2" s="5" t="s">
        <v>9</v>
      </c>
      <c r="K2" s="5" t="s">
        <v>10</v>
      </c>
      <c r="L2" s="5" t="s">
        <v>9</v>
      </c>
      <c r="M2" s="5" t="s">
        <v>10</v>
      </c>
      <c r="N2" s="5" t="s">
        <v>9</v>
      </c>
      <c r="O2" s="5" t="s">
        <v>10</v>
      </c>
      <c r="P2" s="5" t="s">
        <v>9</v>
      </c>
      <c r="Q2" s="5" t="s">
        <v>10</v>
      </c>
      <c r="R2" s="5" t="s">
        <v>9</v>
      </c>
      <c r="S2" s="5" t="s">
        <v>10</v>
      </c>
      <c r="T2" s="5" t="s">
        <v>9</v>
      </c>
      <c r="U2" s="5" t="s">
        <v>10</v>
      </c>
    </row>
    <row r="3" spans="1:21" x14ac:dyDescent="0.25">
      <c r="A3" t="s">
        <v>32</v>
      </c>
      <c r="B3" s="2">
        <v>5.4581340000000003</v>
      </c>
      <c r="C3" s="2">
        <v>5.7726379999999997</v>
      </c>
      <c r="D3" s="2">
        <v>-4.120978</v>
      </c>
      <c r="E3" s="2">
        <v>-4.323048</v>
      </c>
      <c r="F3" s="2">
        <v>0.48185800000000001</v>
      </c>
      <c r="G3" s="2">
        <v>0.50785499999999995</v>
      </c>
      <c r="H3" s="2">
        <v>0.48185800000000001</v>
      </c>
      <c r="I3" s="2">
        <v>0.50682899999999997</v>
      </c>
      <c r="J3" s="2">
        <v>0.74702599999999997</v>
      </c>
      <c r="K3" s="2">
        <v>0.74824999999999997</v>
      </c>
      <c r="L3" s="2">
        <v>0.74702599999999997</v>
      </c>
      <c r="M3" s="2">
        <v>0.73981399999999997</v>
      </c>
      <c r="N3" s="2">
        <v>0.74702599999999997</v>
      </c>
      <c r="O3" s="2">
        <v>0.74824999999999997</v>
      </c>
      <c r="P3" s="2">
        <v>0.74702599999999997</v>
      </c>
      <c r="Q3" s="2">
        <v>0.73981399999999997</v>
      </c>
      <c r="R3" s="2">
        <v>5.7661020000000001</v>
      </c>
      <c r="S3" s="2">
        <v>6.6092930000000001</v>
      </c>
      <c r="T3" s="2">
        <v>-5.7661020000000001</v>
      </c>
      <c r="U3" s="2">
        <v>-5.6755279999999999</v>
      </c>
    </row>
    <row r="4" spans="1:21" x14ac:dyDescent="0.25">
      <c r="A4" t="s">
        <v>33</v>
      </c>
      <c r="B4" s="2">
        <v>5.0074500000000004</v>
      </c>
      <c r="C4" s="2">
        <v>4.9092549999999999</v>
      </c>
      <c r="D4" s="2">
        <v>-3.4695619999999998</v>
      </c>
      <c r="E4" s="2">
        <v>-2.5524650000000002</v>
      </c>
      <c r="F4" s="2">
        <v>0.48439399999999999</v>
      </c>
      <c r="G4" s="2">
        <v>0.49028699999999997</v>
      </c>
      <c r="H4" s="2">
        <v>0.48439399999999999</v>
      </c>
      <c r="I4" s="2">
        <v>0.48982300000000001</v>
      </c>
      <c r="J4" s="2">
        <v>0.68626500000000001</v>
      </c>
      <c r="K4" s="2">
        <v>0.65696900000000003</v>
      </c>
      <c r="L4" s="2">
        <v>0.68626500000000001</v>
      </c>
      <c r="M4" s="2">
        <v>0.64779299999999995</v>
      </c>
      <c r="N4" s="2">
        <v>0.68626500000000001</v>
      </c>
      <c r="O4" s="2">
        <v>0.639679</v>
      </c>
      <c r="P4" s="2">
        <v>0.68626500000000001</v>
      </c>
      <c r="Q4" s="2">
        <v>0.54963200000000001</v>
      </c>
      <c r="R4" s="2">
        <v>2.7789470000000001</v>
      </c>
      <c r="S4" s="2">
        <v>5.5906159999999998</v>
      </c>
      <c r="T4" s="2">
        <v>-2.7789470000000001</v>
      </c>
      <c r="U4" s="2">
        <v>-2.0009220000000001</v>
      </c>
    </row>
  </sheetData>
  <mergeCells count="10"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Q2-based</vt:lpstr>
      <vt:lpstr>Bz and Borazine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Rosa, Nathalia</dc:creator>
  <cp:lastModifiedBy>Nathália Magalhães Paixão</cp:lastModifiedBy>
  <dcterms:created xsi:type="dcterms:W3CDTF">2025-04-15T14:47:33Z</dcterms:created>
  <dcterms:modified xsi:type="dcterms:W3CDTF">2025-10-16T12:40:52Z</dcterms:modified>
</cp:coreProperties>
</file>