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H:\Meu Drive\HOMO-LUMO LEVELS\"/>
    </mc:Choice>
  </mc:AlternateContent>
  <xr:revisionPtr revIDLastSave="0" documentId="13_ncr:1_{4954DB54-3157-440F-B762-F67DD0495DE3}" xr6:coauthVersionLast="47" xr6:coauthVersionMax="47" xr10:uidLastSave="{00000000-0000-0000-0000-000000000000}"/>
  <bookViews>
    <workbookView xWindow="-25320" yWindow="270" windowWidth="25440" windowHeight="15270" tabRatio="676" firstSheet="1" activeTab="9" xr2:uid="{D8CCEF55-7203-48FD-8056-B0C4E62CCF16}"/>
  </bookViews>
  <sheets>
    <sheet name="P3HT" sheetId="2" r:id="rId1"/>
    <sheet name="Extrapol. P3HT" sheetId="17" r:id="rId2"/>
    <sheet name="PTB1" sheetId="9" r:id="rId3"/>
    <sheet name="Extrapol. PTB1" sheetId="18" r:id="rId4"/>
    <sheet name="PTQ11" sheetId="3" r:id="rId5"/>
    <sheet name="Extrapol. PTQ11" sheetId="19" r:id="rId6"/>
    <sheet name="“Jacob’s  ladder”" sheetId="10" r:id="rId7"/>
    <sheet name="GFN2-xTB" sheetId="11" r:id="rId8"/>
    <sheet name="B2PLYP" sheetId="21" r:id="rId9"/>
    <sheet name="Extrapol" sheetId="2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9" l="1"/>
  <c r="AG4" i="19"/>
  <c r="AG5" i="19"/>
  <c r="AG6" i="19"/>
  <c r="AG7" i="19"/>
  <c r="AG8" i="19"/>
  <c r="AG9" i="19"/>
  <c r="AG10" i="19"/>
  <c r="AG11" i="19"/>
  <c r="AG12" i="19"/>
  <c r="AG13" i="19"/>
  <c r="AG14" i="19"/>
  <c r="AG15" i="19"/>
  <c r="AG16" i="19"/>
  <c r="AG17" i="19"/>
  <c r="AG18" i="19"/>
  <c r="AG19" i="19"/>
  <c r="AG2" i="19"/>
  <c r="AF3" i="19"/>
  <c r="AF4" i="19"/>
  <c r="AF5" i="19"/>
  <c r="AF6" i="19"/>
  <c r="AF7" i="19"/>
  <c r="AF8" i="19"/>
  <c r="AF9" i="19"/>
  <c r="AF10" i="19"/>
  <c r="AF11" i="19"/>
  <c r="AF12" i="19"/>
  <c r="AF13" i="19"/>
  <c r="AF14" i="19"/>
  <c r="AF15" i="19"/>
  <c r="AF16" i="19"/>
  <c r="AF17" i="19"/>
  <c r="AF18" i="19"/>
  <c r="AF19" i="19"/>
  <c r="AF2" i="19"/>
  <c r="AE3" i="19"/>
  <c r="AE4" i="19"/>
  <c r="AE5" i="19"/>
  <c r="AE6" i="19"/>
  <c r="AE7" i="19"/>
  <c r="AE8" i="19"/>
  <c r="AE9" i="19"/>
  <c r="AE10" i="19"/>
  <c r="AE11" i="19"/>
  <c r="AE12" i="19"/>
  <c r="AE13" i="19"/>
  <c r="AE14" i="19"/>
  <c r="AE15" i="19"/>
  <c r="AE16" i="19"/>
  <c r="AE17" i="19"/>
  <c r="AE18" i="19"/>
  <c r="AE19" i="19"/>
  <c r="AE2" i="19"/>
  <c r="AD3" i="19"/>
  <c r="AD4" i="19"/>
  <c r="AD5" i="19"/>
  <c r="AD6" i="19"/>
  <c r="AD7" i="19"/>
  <c r="AD8" i="19"/>
  <c r="AD9" i="19"/>
  <c r="AD10" i="19"/>
  <c r="AD11" i="19"/>
  <c r="AD12" i="19"/>
  <c r="AD13" i="19"/>
  <c r="AD14" i="19"/>
  <c r="AD15" i="19"/>
  <c r="AD16" i="19"/>
  <c r="AD17" i="19"/>
  <c r="AD18" i="19"/>
  <c r="AD19" i="19"/>
  <c r="AD2" i="19"/>
  <c r="AC3" i="19"/>
  <c r="AC4" i="19"/>
  <c r="AC5" i="19"/>
  <c r="AC6" i="19"/>
  <c r="AC7" i="19"/>
  <c r="AC8" i="19"/>
  <c r="AC9" i="19"/>
  <c r="AC10" i="19"/>
  <c r="AC11" i="19"/>
  <c r="AC12" i="19"/>
  <c r="AC13" i="19"/>
  <c r="AC14" i="19"/>
  <c r="AC15" i="19"/>
  <c r="AC16" i="19"/>
  <c r="AC17" i="19"/>
  <c r="AC18" i="19"/>
  <c r="AC19" i="19"/>
  <c r="AC2" i="19"/>
  <c r="AG4" i="18"/>
  <c r="AG5" i="18"/>
  <c r="AG6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G19" i="18"/>
  <c r="AG20" i="18"/>
  <c r="AG3" i="18"/>
  <c r="AC3" i="18"/>
  <c r="AF4" i="18"/>
  <c r="AF5" i="18"/>
  <c r="AF6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3" i="18"/>
  <c r="AE20" i="18"/>
  <c r="AE4" i="18"/>
  <c r="AE5" i="18"/>
  <c r="AE6" i="18"/>
  <c r="AE7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3" i="18"/>
  <c r="AY6" i="9"/>
  <c r="AY7" i="9"/>
  <c r="AY8" i="9"/>
  <c r="AY9" i="9"/>
  <c r="AY10" i="9"/>
  <c r="AY11" i="9"/>
  <c r="AY12" i="9"/>
  <c r="AY13" i="9"/>
  <c r="AY14" i="9"/>
  <c r="AY15" i="9"/>
  <c r="AY16" i="9"/>
  <c r="AY17" i="9"/>
  <c r="AY18" i="9"/>
  <c r="AY19" i="9"/>
  <c r="AY20" i="9"/>
  <c r="AY21" i="9"/>
  <c r="AY5" i="9"/>
  <c r="AW6" i="9"/>
  <c r="AW7" i="9"/>
  <c r="AW8" i="9"/>
  <c r="AW9" i="9"/>
  <c r="AW10" i="9"/>
  <c r="AW11" i="9"/>
  <c r="AW12" i="9"/>
  <c r="AW13" i="9"/>
  <c r="AW14" i="9"/>
  <c r="AW15" i="9"/>
  <c r="AW16" i="9"/>
  <c r="AW17" i="9"/>
  <c r="AW18" i="9"/>
  <c r="AW19" i="9"/>
  <c r="AW20" i="9"/>
  <c r="AW21" i="9"/>
  <c r="AW5" i="9"/>
  <c r="AU6" i="9"/>
  <c r="AU7" i="9"/>
  <c r="AU8" i="9"/>
  <c r="AU9" i="9"/>
  <c r="AU10" i="9"/>
  <c r="AU11" i="9"/>
  <c r="AU12" i="9"/>
  <c r="AU13" i="9"/>
  <c r="AU14" i="9"/>
  <c r="AU15" i="9"/>
  <c r="AU16" i="9"/>
  <c r="AU17" i="9"/>
  <c r="AU18" i="9"/>
  <c r="AU19" i="9"/>
  <c r="AU20" i="9"/>
  <c r="AU21" i="9"/>
  <c r="AU5" i="9"/>
  <c r="AQ5" i="9"/>
  <c r="C25" i="21"/>
  <c r="C26" i="21"/>
  <c r="H26" i="21"/>
  <c r="H25" i="21"/>
  <c r="I16" i="21"/>
  <c r="I17" i="21"/>
  <c r="I18" i="21"/>
  <c r="I19" i="21"/>
  <c r="I20" i="21"/>
  <c r="I15" i="21"/>
  <c r="I5" i="21"/>
  <c r="I6" i="21"/>
  <c r="I7" i="21"/>
  <c r="I8" i="21"/>
  <c r="I9" i="21"/>
  <c r="I4" i="21"/>
  <c r="D20" i="21"/>
  <c r="D9" i="21"/>
  <c r="D7" i="21"/>
  <c r="D8" i="21"/>
  <c r="D19" i="21"/>
  <c r="D18" i="21"/>
  <c r="D17" i="21"/>
  <c r="D6" i="21"/>
  <c r="D16" i="21"/>
  <c r="D15" i="21"/>
  <c r="D5" i="21"/>
  <c r="D4" i="21"/>
  <c r="AU21" i="3" l="1"/>
  <c r="V11" i="18" l="1"/>
  <c r="U11" i="18"/>
  <c r="T11" i="18"/>
  <c r="T10" i="18"/>
  <c r="AX9" i="9"/>
  <c r="AX10" i="9"/>
  <c r="AX11" i="9"/>
  <c r="AX12" i="9"/>
  <c r="AX13" i="9"/>
  <c r="AX14" i="9"/>
  <c r="AX15" i="9"/>
  <c r="AX16" i="9"/>
  <c r="AX17" i="9"/>
  <c r="AX18" i="9"/>
  <c r="AX19" i="9"/>
  <c r="AX20" i="9"/>
  <c r="AX21" i="9"/>
  <c r="AX6" i="9"/>
  <c r="AX7" i="9"/>
  <c r="AX8" i="9"/>
  <c r="AX5" i="9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3" i="20"/>
  <c r="D3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4" i="20"/>
  <c r="Z3" i="17"/>
  <c r="AW8" i="2"/>
  <c r="T4" i="17"/>
  <c r="T5" i="17"/>
  <c r="T6" i="17"/>
  <c r="T7" i="17"/>
  <c r="T8" i="17"/>
  <c r="T9" i="17"/>
  <c r="T10" i="17"/>
  <c r="T11" i="17"/>
  <c r="G8" i="2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AD4" i="18"/>
  <c r="AD5" i="18"/>
  <c r="AD6" i="18"/>
  <c r="AD7" i="18"/>
  <c r="AD8" i="18"/>
  <c r="AD9" i="18"/>
  <c r="AD10" i="18"/>
  <c r="AD11" i="18"/>
  <c r="AD12" i="18"/>
  <c r="AD13" i="18"/>
  <c r="AD14" i="18"/>
  <c r="AD15" i="18"/>
  <c r="AD16" i="18"/>
  <c r="AD17" i="18"/>
  <c r="AD18" i="18"/>
  <c r="AD19" i="18"/>
  <c r="AD20" i="18"/>
  <c r="AD3" i="18"/>
  <c r="AC4" i="18"/>
  <c r="AC5" i="18"/>
  <c r="AC6" i="18"/>
  <c r="AC7" i="18"/>
  <c r="AC8" i="18"/>
  <c r="AC9" i="18"/>
  <c r="AC10" i="18"/>
  <c r="AC11" i="18"/>
  <c r="AC12" i="18"/>
  <c r="AC13" i="18"/>
  <c r="AC14" i="18"/>
  <c r="AC15" i="18"/>
  <c r="AC16" i="18"/>
  <c r="AC17" i="18"/>
  <c r="AC18" i="18"/>
  <c r="AC19" i="18"/>
  <c r="AC20" i="18"/>
  <c r="V4" i="19"/>
  <c r="V5" i="19"/>
  <c r="V6" i="19"/>
  <c r="V7" i="19"/>
  <c r="V8" i="19"/>
  <c r="V9" i="19"/>
  <c r="V10" i="19"/>
  <c r="V3" i="19"/>
  <c r="V5" i="18"/>
  <c r="V6" i="18"/>
  <c r="V7" i="18"/>
  <c r="V8" i="18"/>
  <c r="V9" i="18"/>
  <c r="V10" i="18"/>
  <c r="V4" i="18"/>
  <c r="V5" i="17"/>
  <c r="V6" i="17"/>
  <c r="V7" i="17"/>
  <c r="V8" i="17"/>
  <c r="V9" i="17"/>
  <c r="V10" i="17"/>
  <c r="V11" i="17"/>
  <c r="V4" i="17"/>
  <c r="U5" i="17"/>
  <c r="U6" i="17"/>
  <c r="U7" i="17"/>
  <c r="U8" i="17"/>
  <c r="U9" i="17"/>
  <c r="U10" i="17"/>
  <c r="U11" i="17"/>
  <c r="U4" i="17"/>
  <c r="U5" i="18"/>
  <c r="U6" i="18"/>
  <c r="U7" i="18"/>
  <c r="U8" i="18"/>
  <c r="U9" i="18"/>
  <c r="U10" i="18"/>
  <c r="U4" i="18"/>
  <c r="U4" i="19"/>
  <c r="U5" i="19"/>
  <c r="U6" i="19"/>
  <c r="U7" i="19"/>
  <c r="U8" i="19"/>
  <c r="U9" i="19"/>
  <c r="U10" i="19"/>
  <c r="U3" i="19"/>
  <c r="T4" i="19"/>
  <c r="T5" i="19"/>
  <c r="T6" i="19"/>
  <c r="T7" i="19"/>
  <c r="T8" i="19"/>
  <c r="T9" i="19"/>
  <c r="T10" i="19"/>
  <c r="T3" i="19"/>
  <c r="T5" i="18"/>
  <c r="T6" i="18"/>
  <c r="T7" i="18"/>
  <c r="T8" i="18"/>
  <c r="T9" i="18"/>
  <c r="T4" i="18"/>
  <c r="F29" i="3"/>
  <c r="J29" i="3"/>
  <c r="L29" i="3"/>
  <c r="P29" i="3"/>
  <c r="R29" i="3"/>
  <c r="V29" i="3"/>
  <c r="X29" i="3"/>
  <c r="AB29" i="3"/>
  <c r="AD29" i="3"/>
  <c r="AH29" i="3"/>
  <c r="AJ29" i="3"/>
  <c r="AN29" i="3"/>
  <c r="AP29" i="3"/>
  <c r="AT29" i="3"/>
  <c r="AV29" i="3"/>
  <c r="D29" i="3"/>
  <c r="F28" i="3"/>
  <c r="J28" i="3"/>
  <c r="L28" i="3"/>
  <c r="P28" i="3"/>
  <c r="R28" i="3"/>
  <c r="V28" i="3"/>
  <c r="X28" i="3"/>
  <c r="AB28" i="3"/>
  <c r="AD28" i="3"/>
  <c r="AH28" i="3"/>
  <c r="AJ28" i="3"/>
  <c r="AN28" i="3"/>
  <c r="AP28" i="3"/>
  <c r="AT28" i="3"/>
  <c r="AV28" i="3"/>
  <c r="D28" i="3"/>
  <c r="G23" i="11"/>
  <c r="D23" i="11"/>
  <c r="S4" i="20"/>
  <c r="T4" i="20" s="1"/>
  <c r="S5" i="20"/>
  <c r="T5" i="20" s="1"/>
  <c r="S6" i="20"/>
  <c r="T6" i="20" s="1"/>
  <c r="S7" i="20"/>
  <c r="T7" i="20" s="1"/>
  <c r="S8" i="20"/>
  <c r="T8" i="20" s="1"/>
  <c r="S9" i="20"/>
  <c r="T9" i="20" s="1"/>
  <c r="S10" i="20"/>
  <c r="T10" i="20" s="1"/>
  <c r="S11" i="20"/>
  <c r="T11" i="20" s="1"/>
  <c r="S12" i="20"/>
  <c r="T12" i="20" s="1"/>
  <c r="S13" i="20"/>
  <c r="T13" i="20" s="1"/>
  <c r="S14" i="20"/>
  <c r="T14" i="20" s="1"/>
  <c r="S15" i="20"/>
  <c r="T15" i="20" s="1"/>
  <c r="S16" i="20"/>
  <c r="T16" i="20" s="1"/>
  <c r="S17" i="20"/>
  <c r="T17" i="20" s="1"/>
  <c r="S18" i="20"/>
  <c r="T18" i="20" s="1"/>
  <c r="S19" i="20"/>
  <c r="T19" i="20" s="1"/>
  <c r="S20" i="20"/>
  <c r="T20" i="20" s="1"/>
  <c r="S3" i="20"/>
  <c r="T3" i="20" s="1"/>
  <c r="M4" i="20"/>
  <c r="N4" i="20" s="1"/>
  <c r="M5" i="20"/>
  <c r="N5" i="20" s="1"/>
  <c r="M6" i="20"/>
  <c r="N6" i="20" s="1"/>
  <c r="M7" i="20"/>
  <c r="N7" i="20" s="1"/>
  <c r="M8" i="20"/>
  <c r="N8" i="20" s="1"/>
  <c r="M9" i="20"/>
  <c r="N9" i="20" s="1"/>
  <c r="M10" i="20"/>
  <c r="N10" i="20" s="1"/>
  <c r="M11" i="20"/>
  <c r="N11" i="20" s="1"/>
  <c r="M12" i="20"/>
  <c r="N12" i="20" s="1"/>
  <c r="M13" i="20"/>
  <c r="N13" i="20" s="1"/>
  <c r="M14" i="20"/>
  <c r="N14" i="20" s="1"/>
  <c r="M15" i="20"/>
  <c r="N15" i="20" s="1"/>
  <c r="M16" i="20"/>
  <c r="N16" i="20" s="1"/>
  <c r="M17" i="20"/>
  <c r="N17" i="20" s="1"/>
  <c r="M18" i="20"/>
  <c r="N18" i="20" s="1"/>
  <c r="N19" i="20"/>
  <c r="M20" i="20"/>
  <c r="N20" i="20" s="1"/>
  <c r="M3" i="20"/>
  <c r="N3" i="20" s="1"/>
  <c r="G4" i="20"/>
  <c r="H4" i="20" s="1"/>
  <c r="G5" i="20"/>
  <c r="H5" i="20" s="1"/>
  <c r="G6" i="20"/>
  <c r="H6" i="20" s="1"/>
  <c r="G7" i="20"/>
  <c r="H7" i="20" s="1"/>
  <c r="G8" i="20"/>
  <c r="H8" i="20" s="1"/>
  <c r="G9" i="20"/>
  <c r="H9" i="20" s="1"/>
  <c r="G10" i="20"/>
  <c r="H10" i="20" s="1"/>
  <c r="G11" i="20"/>
  <c r="H11" i="20" s="1"/>
  <c r="G12" i="20"/>
  <c r="H12" i="20" s="1"/>
  <c r="G13" i="20"/>
  <c r="H13" i="20" s="1"/>
  <c r="G14" i="20"/>
  <c r="H14" i="20" s="1"/>
  <c r="G15" i="20"/>
  <c r="H15" i="20" s="1"/>
  <c r="G16" i="20"/>
  <c r="H16" i="20" s="1"/>
  <c r="G17" i="20"/>
  <c r="H17" i="20" s="1"/>
  <c r="G18" i="20"/>
  <c r="H18" i="20" s="1"/>
  <c r="G19" i="20"/>
  <c r="H19" i="20" s="1"/>
  <c r="G20" i="20"/>
  <c r="H20" i="20" s="1"/>
  <c r="G3" i="20"/>
  <c r="H3" i="20" s="1"/>
  <c r="Z20" i="3"/>
  <c r="BA8" i="2"/>
  <c r="AQ6" i="9"/>
  <c r="AQ7" i="9"/>
  <c r="AQ8" i="9"/>
  <c r="AQ9" i="9"/>
  <c r="AQ10" i="9"/>
  <c r="AQ11" i="9"/>
  <c r="AQ12" i="9"/>
  <c r="AQ13" i="9"/>
  <c r="AQ14" i="9"/>
  <c r="AQ15" i="9"/>
  <c r="AQ16" i="9"/>
  <c r="AQ17" i="9"/>
  <c r="AQ18" i="9"/>
  <c r="AQ19" i="9"/>
  <c r="AQ20" i="9"/>
  <c r="AQ21" i="9"/>
  <c r="AO6" i="9"/>
  <c r="AO7" i="9"/>
  <c r="AO8" i="9"/>
  <c r="AO9" i="9"/>
  <c r="AO10" i="9"/>
  <c r="AO11" i="9"/>
  <c r="AO12" i="9"/>
  <c r="AO13" i="9"/>
  <c r="AO14" i="9"/>
  <c r="AO15" i="9"/>
  <c r="AO16" i="9"/>
  <c r="AO17" i="9"/>
  <c r="AO18" i="9"/>
  <c r="AO19" i="9"/>
  <c r="AO20" i="9"/>
  <c r="AO21" i="9"/>
  <c r="AO5" i="9"/>
  <c r="AR6" i="9"/>
  <c r="AR7" i="9"/>
  <c r="AR8" i="9"/>
  <c r="AR5" i="9"/>
  <c r="BA6" i="2"/>
  <c r="BA7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G18" i="11"/>
  <c r="G19" i="11"/>
  <c r="G20" i="11"/>
  <c r="G21" i="11"/>
  <c r="G22" i="11"/>
  <c r="G17" i="11"/>
  <c r="G5" i="11"/>
  <c r="G6" i="11"/>
  <c r="G7" i="11"/>
  <c r="G8" i="11"/>
  <c r="G9" i="11"/>
  <c r="G10" i="11"/>
  <c r="G11" i="11"/>
  <c r="G4" i="11"/>
  <c r="G5" i="3"/>
  <c r="E5" i="3"/>
  <c r="E6" i="3"/>
  <c r="AE6" i="2"/>
  <c r="AE7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8" i="2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5" i="3"/>
  <c r="Y20" i="3"/>
  <c r="W20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1" i="3"/>
  <c r="Y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5" i="3"/>
  <c r="T12" i="17" l="1"/>
  <c r="AL28" i="3"/>
  <c r="AL29" i="3"/>
  <c r="D30" i="3"/>
  <c r="AX28" i="3"/>
  <c r="AX29" i="3"/>
  <c r="AR28" i="3"/>
  <c r="V12" i="18"/>
  <c r="AR29" i="3"/>
  <c r="AC22" i="18"/>
  <c r="AD22" i="18"/>
  <c r="T28" i="3"/>
  <c r="V11" i="19"/>
  <c r="T29" i="3"/>
  <c r="Z21" i="17"/>
  <c r="AB21" i="17"/>
  <c r="V12" i="17"/>
  <c r="U11" i="19"/>
  <c r="U12" i="17"/>
  <c r="T12" i="18"/>
  <c r="T11" i="19"/>
  <c r="U12" i="18"/>
  <c r="AE26" i="2"/>
  <c r="AE27" i="2"/>
  <c r="AE28" i="2"/>
  <c r="AE24" i="3"/>
  <c r="AC23" i="3"/>
  <c r="AC25" i="3"/>
  <c r="AE25" i="3"/>
  <c r="AC24" i="3"/>
  <c r="AI25" i="3"/>
  <c r="AK25" i="3"/>
  <c r="AE23" i="3"/>
  <c r="AK23" i="3"/>
  <c r="AK24" i="3"/>
  <c r="AI24" i="3"/>
  <c r="AI23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5" i="3"/>
  <c r="N28" i="3" l="1"/>
  <c r="N29" i="3"/>
  <c r="M25" i="3"/>
  <c r="M24" i="3"/>
  <c r="M23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1" i="3"/>
  <c r="W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5" i="3"/>
  <c r="AR21" i="9"/>
  <c r="AR9" i="9"/>
  <c r="AR10" i="9"/>
  <c r="AR11" i="9"/>
  <c r="AR12" i="9"/>
  <c r="AR13" i="9"/>
  <c r="AR14" i="9"/>
  <c r="AR15" i="9"/>
  <c r="AR16" i="9"/>
  <c r="AR17" i="9"/>
  <c r="AR18" i="9"/>
  <c r="AR19" i="9"/>
  <c r="AR20" i="9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5" i="3"/>
  <c r="Y8" i="9"/>
  <c r="H7" i="2"/>
  <c r="AW22" i="2"/>
  <c r="AW6" i="2"/>
  <c r="AW7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U6" i="2"/>
  <c r="AU7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8" i="2"/>
  <c r="AQ6" i="2"/>
  <c r="AQ7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8" i="2"/>
  <c r="AO6" i="2"/>
  <c r="AO7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8" i="2"/>
  <c r="AK6" i="2"/>
  <c r="AK7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8" i="2"/>
  <c r="AI6" i="2"/>
  <c r="AI7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8" i="2"/>
  <c r="AK21" i="9"/>
  <c r="AI21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5" i="9"/>
  <c r="Y6" i="9"/>
  <c r="Y7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5" i="9"/>
  <c r="Y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5" i="9"/>
  <c r="Q21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5" i="9"/>
  <c r="G21" i="2"/>
  <c r="AC6" i="2"/>
  <c r="AC7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8" i="2"/>
  <c r="Y6" i="2"/>
  <c r="Y7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8" i="2"/>
  <c r="W21" i="2"/>
  <c r="W22" i="2"/>
  <c r="S6" i="2"/>
  <c r="S7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8" i="2"/>
  <c r="Q6" i="2"/>
  <c r="Q7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8" i="2"/>
  <c r="M6" i="2"/>
  <c r="M7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8" i="2"/>
  <c r="K9" i="2"/>
  <c r="K6" i="2"/>
  <c r="K7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8" i="2"/>
  <c r="G6" i="2"/>
  <c r="G7" i="2"/>
  <c r="G9" i="2"/>
  <c r="G10" i="2"/>
  <c r="G11" i="2"/>
  <c r="G12" i="2"/>
  <c r="G13" i="2"/>
  <c r="G14" i="2"/>
  <c r="G15" i="2"/>
  <c r="G16" i="2"/>
  <c r="G17" i="2"/>
  <c r="G18" i="2"/>
  <c r="G19" i="2"/>
  <c r="G20" i="2"/>
  <c r="G22" i="2"/>
  <c r="E6" i="2"/>
  <c r="E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8" i="2"/>
  <c r="AX6" i="2"/>
  <c r="AX7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8" i="2"/>
  <c r="D45" i="11"/>
  <c r="D44" i="11"/>
  <c r="Z14" i="3"/>
  <c r="Z15" i="3"/>
  <c r="Z16" i="3"/>
  <c r="Z17" i="3"/>
  <c r="Z18" i="3"/>
  <c r="Z19" i="3"/>
  <c r="Z21" i="3"/>
  <c r="G33" i="11"/>
  <c r="D33" i="11"/>
  <c r="Z6" i="3"/>
  <c r="AA6" i="3" s="1"/>
  <c r="Z7" i="3"/>
  <c r="AA7" i="3" s="1"/>
  <c r="Z8" i="3"/>
  <c r="AA8" i="3" s="1"/>
  <c r="Z9" i="3"/>
  <c r="Z28" i="3" s="1"/>
  <c r="Z10" i="3"/>
  <c r="Z11" i="3"/>
  <c r="Z12" i="3"/>
  <c r="Z13" i="3"/>
  <c r="Z5" i="3"/>
  <c r="G31" i="11"/>
  <c r="G32" i="11"/>
  <c r="G30" i="11"/>
  <c r="D31" i="11"/>
  <c r="D32" i="11"/>
  <c r="D30" i="11"/>
  <c r="D18" i="11"/>
  <c r="D19" i="11"/>
  <c r="D20" i="11"/>
  <c r="D21" i="11"/>
  <c r="D22" i="11"/>
  <c r="D17" i="11"/>
  <c r="D5" i="11"/>
  <c r="D6" i="11"/>
  <c r="D7" i="11"/>
  <c r="D8" i="11"/>
  <c r="D9" i="11"/>
  <c r="D10" i="11"/>
  <c r="D11" i="11"/>
  <c r="D4" i="11"/>
  <c r="BB6" i="9"/>
  <c r="AS6" i="9" s="1"/>
  <c r="BB7" i="9"/>
  <c r="AS7" i="9" s="1"/>
  <c r="BB8" i="9"/>
  <c r="AS8" i="9" s="1"/>
  <c r="BB9" i="9"/>
  <c r="BB10" i="9"/>
  <c r="BB11" i="9"/>
  <c r="BB12" i="9"/>
  <c r="BB13" i="9"/>
  <c r="BB14" i="9"/>
  <c r="BB15" i="9"/>
  <c r="BB16" i="9"/>
  <c r="BB17" i="9"/>
  <c r="BB18" i="9"/>
  <c r="BB19" i="9"/>
  <c r="BB20" i="9"/>
  <c r="BB21" i="9"/>
  <c r="BB5" i="9"/>
  <c r="AS5" i="9" s="1"/>
  <c r="AR6" i="2"/>
  <c r="AR7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8" i="2"/>
  <c r="BB5" i="3"/>
  <c r="AY5" i="3" s="1"/>
  <c r="BB6" i="3"/>
  <c r="AY6" i="3" s="1"/>
  <c r="BB7" i="3"/>
  <c r="AY7" i="3" s="1"/>
  <c r="BB8" i="3"/>
  <c r="AY8" i="3" s="1"/>
  <c r="BB9" i="3"/>
  <c r="AY9" i="3" s="1"/>
  <c r="BB10" i="3"/>
  <c r="AY10" i="3" s="1"/>
  <c r="BB11" i="3"/>
  <c r="AY11" i="3" s="1"/>
  <c r="BB12" i="3"/>
  <c r="AY12" i="3" s="1"/>
  <c r="BB13" i="3"/>
  <c r="AY13" i="3" s="1"/>
  <c r="BB14" i="3"/>
  <c r="AY14" i="3" s="1"/>
  <c r="BB15" i="3"/>
  <c r="AY15" i="3" s="1"/>
  <c r="BB16" i="3"/>
  <c r="AY16" i="3" s="1"/>
  <c r="BB17" i="3"/>
  <c r="AY17" i="3" s="1"/>
  <c r="BB18" i="3"/>
  <c r="AY18" i="3" s="1"/>
  <c r="BB19" i="3"/>
  <c r="AY19" i="3" s="1"/>
  <c r="BB20" i="3"/>
  <c r="AY20" i="3" s="1"/>
  <c r="BB21" i="3"/>
  <c r="AY21" i="3" s="1"/>
  <c r="AS19" i="9" l="1"/>
  <c r="AG17" i="3"/>
  <c r="AS18" i="9"/>
  <c r="Z29" i="3"/>
  <c r="AG18" i="3"/>
  <c r="AG6" i="3"/>
  <c r="AS9" i="9"/>
  <c r="AS20" i="9"/>
  <c r="AS21" i="9"/>
  <c r="AS17" i="9"/>
  <c r="AS16" i="9"/>
  <c r="AS15" i="9"/>
  <c r="H28" i="3"/>
  <c r="AS14" i="9"/>
  <c r="H29" i="3"/>
  <c r="AS13" i="9"/>
  <c r="AS12" i="9"/>
  <c r="AF28" i="3"/>
  <c r="AS11" i="9"/>
  <c r="AA14" i="3"/>
  <c r="AF29" i="3"/>
  <c r="AS10" i="9"/>
  <c r="AM15" i="3"/>
  <c r="AS15" i="3"/>
  <c r="AM13" i="3"/>
  <c r="AS13" i="3"/>
  <c r="AM12" i="3"/>
  <c r="AS12" i="3"/>
  <c r="AM11" i="3"/>
  <c r="AS11" i="3"/>
  <c r="AM16" i="3"/>
  <c r="AS16" i="3"/>
  <c r="AM21" i="3"/>
  <c r="AS21" i="3"/>
  <c r="AM9" i="3"/>
  <c r="AS9" i="3"/>
  <c r="AM14" i="3"/>
  <c r="AS14" i="3"/>
  <c r="AM10" i="3"/>
  <c r="AS10" i="3"/>
  <c r="AM20" i="3"/>
  <c r="AS20" i="3"/>
  <c r="AM8" i="3"/>
  <c r="AS8" i="3"/>
  <c r="AM19" i="3"/>
  <c r="AS19" i="3"/>
  <c r="AM7" i="3"/>
  <c r="AS7" i="3"/>
  <c r="AM18" i="3"/>
  <c r="AS18" i="3"/>
  <c r="AM6" i="3"/>
  <c r="AS6" i="3"/>
  <c r="AM17" i="3"/>
  <c r="AS17" i="3"/>
  <c r="AM5" i="3"/>
  <c r="AS5" i="3"/>
  <c r="AG21" i="3"/>
  <c r="AG9" i="3"/>
  <c r="AG14" i="3"/>
  <c r="AG13" i="3"/>
  <c r="AG12" i="3"/>
  <c r="AA13" i="3"/>
  <c r="AG11" i="3"/>
  <c r="AG16" i="3"/>
  <c r="AG15" i="3"/>
  <c r="AG5" i="3"/>
  <c r="AG10" i="3"/>
  <c r="AG20" i="3"/>
  <c r="AG8" i="3"/>
  <c r="AG19" i="3"/>
  <c r="AG7" i="3"/>
  <c r="AA21" i="3"/>
  <c r="AA5" i="3"/>
  <c r="AA20" i="3"/>
  <c r="AA19" i="3"/>
  <c r="AA12" i="3"/>
  <c r="AA18" i="3"/>
  <c r="AA11" i="3"/>
  <c r="AA17" i="3"/>
  <c r="AA10" i="3"/>
  <c r="AA16" i="3"/>
  <c r="AA9" i="3"/>
  <c r="AA15" i="3"/>
  <c r="O15" i="3"/>
  <c r="U15" i="3"/>
  <c r="O12" i="3"/>
  <c r="U12" i="3"/>
  <c r="O13" i="3"/>
  <c r="U13" i="3"/>
  <c r="O11" i="3"/>
  <c r="U11" i="3"/>
  <c r="I21" i="3"/>
  <c r="I9" i="3"/>
  <c r="O16" i="3"/>
  <c r="U16" i="3"/>
  <c r="O10" i="3"/>
  <c r="U10" i="3"/>
  <c r="O21" i="3"/>
  <c r="U21" i="3"/>
  <c r="O9" i="3"/>
  <c r="U9" i="3"/>
  <c r="O20" i="3"/>
  <c r="U20" i="3"/>
  <c r="O8" i="3"/>
  <c r="U8" i="3"/>
  <c r="O19" i="3"/>
  <c r="U19" i="3"/>
  <c r="O7" i="3"/>
  <c r="U7" i="3"/>
  <c r="O18" i="3"/>
  <c r="U18" i="3"/>
  <c r="O6" i="3"/>
  <c r="U6" i="3"/>
  <c r="O14" i="3"/>
  <c r="U14" i="3"/>
  <c r="O17" i="3"/>
  <c r="U17" i="3"/>
  <c r="O5" i="3"/>
  <c r="U5" i="3"/>
  <c r="I12" i="3"/>
  <c r="I5" i="3"/>
  <c r="I10" i="3"/>
  <c r="I14" i="3"/>
  <c r="I13" i="3"/>
  <c r="I11" i="3"/>
  <c r="I20" i="3"/>
  <c r="I8" i="3"/>
  <c r="I19" i="3"/>
  <c r="I7" i="3"/>
  <c r="I18" i="3"/>
  <c r="I6" i="3"/>
  <c r="I17" i="3"/>
  <c r="I16" i="3"/>
  <c r="I15" i="3"/>
  <c r="AG14" i="9"/>
  <c r="AM14" i="9"/>
  <c r="AG13" i="9"/>
  <c r="AM13" i="9"/>
  <c r="AG12" i="9"/>
  <c r="AM12" i="9"/>
  <c r="AG10" i="9"/>
  <c r="AM10" i="9"/>
  <c r="AG21" i="9"/>
  <c r="AM21" i="9"/>
  <c r="AG9" i="9"/>
  <c r="AM9" i="9"/>
  <c r="AG5" i="9"/>
  <c r="AM5" i="9"/>
  <c r="AG20" i="9"/>
  <c r="AM20" i="9"/>
  <c r="AG8" i="9"/>
  <c r="AM8" i="9"/>
  <c r="AG19" i="9"/>
  <c r="AM19" i="9"/>
  <c r="AG7" i="9"/>
  <c r="AM7" i="9"/>
  <c r="AG11" i="9"/>
  <c r="AM11" i="9"/>
  <c r="AG18" i="9"/>
  <c r="AM18" i="9"/>
  <c r="AG6" i="9"/>
  <c r="AM6" i="9"/>
  <c r="AG15" i="9"/>
  <c r="AM15" i="9"/>
  <c r="AG17" i="9"/>
  <c r="AM17" i="9"/>
  <c r="AG16" i="9"/>
  <c r="AM16" i="9"/>
  <c r="U14" i="9"/>
  <c r="AA14" i="9"/>
  <c r="U13" i="9"/>
  <c r="AA13" i="9"/>
  <c r="U12" i="9"/>
  <c r="AA12" i="9"/>
  <c r="U15" i="9"/>
  <c r="AA15" i="9"/>
  <c r="U5" i="9"/>
  <c r="AA5" i="9"/>
  <c r="U10" i="9"/>
  <c r="AA10" i="9"/>
  <c r="U21" i="9"/>
  <c r="AA21" i="9"/>
  <c r="U9" i="9"/>
  <c r="AA9" i="9"/>
  <c r="U20" i="9"/>
  <c r="AA20" i="9"/>
  <c r="U8" i="9"/>
  <c r="AA8" i="9"/>
  <c r="U19" i="9"/>
  <c r="AA19" i="9"/>
  <c r="U7" i="9"/>
  <c r="AA7" i="9"/>
  <c r="U18" i="9"/>
  <c r="AA18" i="9"/>
  <c r="U6" i="9"/>
  <c r="AA6" i="9"/>
  <c r="U11" i="9"/>
  <c r="AA11" i="9"/>
  <c r="U17" i="9"/>
  <c r="AA17" i="9"/>
  <c r="U16" i="9"/>
  <c r="AA16" i="9"/>
  <c r="I12" i="9"/>
  <c r="O12" i="9"/>
  <c r="I11" i="9"/>
  <c r="O11" i="9"/>
  <c r="I5" i="9"/>
  <c r="O5" i="9"/>
  <c r="I10" i="9"/>
  <c r="O10" i="9"/>
  <c r="I15" i="9"/>
  <c r="O15" i="9"/>
  <c r="I14" i="9"/>
  <c r="O14" i="9"/>
  <c r="I13" i="9"/>
  <c r="O13" i="9"/>
  <c r="I20" i="9"/>
  <c r="O20" i="9"/>
  <c r="I21" i="9"/>
  <c r="O21" i="9"/>
  <c r="I19" i="9"/>
  <c r="O19" i="9"/>
  <c r="I6" i="9"/>
  <c r="O6" i="9"/>
  <c r="I9" i="9"/>
  <c r="O9" i="9"/>
  <c r="I17" i="9"/>
  <c r="O17" i="9"/>
  <c r="I8" i="9"/>
  <c r="O8" i="9"/>
  <c r="I7" i="9"/>
  <c r="O7" i="9"/>
  <c r="I18" i="9"/>
  <c r="O18" i="9"/>
  <c r="I16" i="9"/>
  <c r="O16" i="9"/>
  <c r="AQ26" i="2"/>
  <c r="AQ27" i="2"/>
  <c r="AQ28" i="2"/>
  <c r="E24" i="9"/>
  <c r="W26" i="9"/>
  <c r="W25" i="3"/>
  <c r="W24" i="3"/>
  <c r="S25" i="3"/>
  <c r="S24" i="3"/>
  <c r="Q25" i="3"/>
  <c r="Q24" i="3"/>
  <c r="AI28" i="2"/>
  <c r="AU28" i="2"/>
  <c r="G28" i="2"/>
  <c r="AK28" i="2"/>
  <c r="AW26" i="2"/>
  <c r="Q26" i="2"/>
  <c r="AW28" i="2"/>
  <c r="G26" i="2"/>
  <c r="AO28" i="2"/>
  <c r="AW27" i="2"/>
  <c r="AU26" i="2"/>
  <c r="AO27" i="2"/>
  <c r="G27" i="2"/>
  <c r="AU27" i="2"/>
  <c r="K24" i="9"/>
  <c r="S25" i="9"/>
  <c r="W25" i="9"/>
  <c r="AC26" i="9"/>
  <c r="M24" i="9"/>
  <c r="AK25" i="9"/>
  <c r="AK24" i="9"/>
  <c r="S26" i="9"/>
  <c r="AI24" i="9"/>
  <c r="Q26" i="9"/>
  <c r="AC24" i="9"/>
  <c r="G24" i="9"/>
  <c r="E25" i="9"/>
  <c r="AE26" i="9"/>
  <c r="Y25" i="9"/>
  <c r="G25" i="3"/>
  <c r="G24" i="3"/>
  <c r="K25" i="3"/>
  <c r="K24" i="3"/>
  <c r="W23" i="3"/>
  <c r="K23" i="3"/>
  <c r="Q23" i="3"/>
  <c r="E23" i="3"/>
  <c r="E24" i="3"/>
  <c r="E25" i="3"/>
  <c r="S23" i="3"/>
  <c r="G23" i="3"/>
  <c r="AI25" i="9"/>
  <c r="AE25" i="9"/>
  <c r="Q25" i="9"/>
  <c r="Q24" i="9"/>
  <c r="Y26" i="9"/>
  <c r="S24" i="9"/>
  <c r="AC25" i="9"/>
  <c r="W24" i="9"/>
  <c r="AK26" i="9"/>
  <c r="Y24" i="9"/>
  <c r="AI26" i="9"/>
  <c r="AE24" i="9"/>
  <c r="AO26" i="2"/>
  <c r="AK26" i="2"/>
  <c r="AK27" i="2"/>
  <c r="M28" i="2"/>
  <c r="AI27" i="2"/>
  <c r="AI26" i="2"/>
  <c r="AC26" i="2"/>
  <c r="E26" i="2"/>
  <c r="W26" i="2"/>
  <c r="S28" i="2"/>
  <c r="K27" i="2"/>
  <c r="Y28" i="2"/>
  <c r="E28" i="2"/>
  <c r="S26" i="2"/>
  <c r="E27" i="2"/>
  <c r="K28" i="2"/>
  <c r="W27" i="2"/>
  <c r="W28" i="2"/>
  <c r="S27" i="2"/>
  <c r="Q27" i="2"/>
  <c r="Q28" i="2"/>
  <c r="M26" i="2"/>
  <c r="K26" i="2"/>
  <c r="M27" i="2"/>
  <c r="AC27" i="2"/>
  <c r="AC28" i="2"/>
  <c r="Y26" i="2"/>
  <c r="Y27" i="2"/>
  <c r="K26" i="9"/>
  <c r="G25" i="9"/>
  <c r="M26" i="9"/>
  <c r="G26" i="9"/>
  <c r="K25" i="9"/>
  <c r="M25" i="9"/>
  <c r="E26" i="9"/>
  <c r="AL21" i="2"/>
  <c r="AL6" i="2"/>
  <c r="AL7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2" i="2"/>
  <c r="AF6" i="2"/>
  <c r="AF7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Z7" i="2" l="1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6" i="2"/>
  <c r="AL8" i="2"/>
  <c r="BD6" i="2"/>
  <c r="AM6" i="2" s="1"/>
  <c r="BD7" i="2"/>
  <c r="AS7" i="2" s="1"/>
  <c r="BD9" i="2"/>
  <c r="AM9" i="2" s="1"/>
  <c r="BD10" i="2"/>
  <c r="AG10" i="2" s="1"/>
  <c r="BD11" i="2"/>
  <c r="AM11" i="2" s="1"/>
  <c r="BD12" i="2"/>
  <c r="AG12" i="2" s="1"/>
  <c r="BD13" i="2"/>
  <c r="AG13" i="2" s="1"/>
  <c r="BD14" i="2"/>
  <c r="AM14" i="2" s="1"/>
  <c r="BD15" i="2"/>
  <c r="AM15" i="2" s="1"/>
  <c r="BD16" i="2"/>
  <c r="AM16" i="2" s="1"/>
  <c r="BD17" i="2"/>
  <c r="AM17" i="2" s="1"/>
  <c r="BD18" i="2"/>
  <c r="AM18" i="2" s="1"/>
  <c r="BD19" i="2"/>
  <c r="AM19" i="2" s="1"/>
  <c r="BD20" i="2"/>
  <c r="AM20" i="2" s="1"/>
  <c r="BD21" i="2"/>
  <c r="AM21" i="2" s="1"/>
  <c r="BD22" i="2"/>
  <c r="AG22" i="2" s="1"/>
  <c r="BD23" i="2"/>
  <c r="BD24" i="2"/>
  <c r="T6" i="2"/>
  <c r="T7" i="2"/>
  <c r="T9" i="2"/>
  <c r="T10" i="2"/>
  <c r="T11" i="2"/>
  <c r="T12" i="2"/>
  <c r="T13" i="2"/>
  <c r="T14" i="2"/>
  <c r="U14" i="2" s="1"/>
  <c r="T15" i="2"/>
  <c r="U15" i="2" s="1"/>
  <c r="T16" i="2"/>
  <c r="U16" i="2" s="1"/>
  <c r="T17" i="2"/>
  <c r="T18" i="2"/>
  <c r="T19" i="2"/>
  <c r="T20" i="2"/>
  <c r="T21" i="2"/>
  <c r="T22" i="2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AF8" i="2"/>
  <c r="N13" i="2"/>
  <c r="N12" i="2"/>
  <c r="N6" i="2"/>
  <c r="N7" i="2"/>
  <c r="N9" i="2"/>
  <c r="N10" i="2"/>
  <c r="N11" i="2"/>
  <c r="BD8" i="2"/>
  <c r="Z8" i="2"/>
  <c r="T8" i="2"/>
  <c r="N8" i="2"/>
  <c r="O8" i="2" s="1"/>
  <c r="H16" i="2"/>
  <c r="H14" i="2"/>
  <c r="H15" i="2"/>
  <c r="H17" i="2"/>
  <c r="I17" i="2" s="1"/>
  <c r="H18" i="2"/>
  <c r="H19" i="2"/>
  <c r="I19" i="2" s="1"/>
  <c r="H20" i="2"/>
  <c r="I20" i="2" s="1"/>
  <c r="H21" i="2"/>
  <c r="I21" i="2" s="1"/>
  <c r="H22" i="2"/>
  <c r="I22" i="2" s="1"/>
  <c r="H13" i="2"/>
  <c r="H12" i="2"/>
  <c r="I12" i="2" s="1"/>
  <c r="H11" i="2"/>
  <c r="I11" i="2" s="1"/>
  <c r="H10" i="2"/>
  <c r="H9" i="2"/>
  <c r="H6" i="2"/>
  <c r="H8" i="2"/>
  <c r="I14" i="2" l="1"/>
  <c r="O11" i="2"/>
  <c r="U13" i="2"/>
  <c r="O9" i="2"/>
  <c r="U11" i="2"/>
  <c r="AA11" i="2"/>
  <c r="U12" i="2"/>
  <c r="O12" i="2"/>
  <c r="O13" i="2"/>
  <c r="O10" i="2"/>
  <c r="O7" i="2"/>
  <c r="O6" i="2"/>
  <c r="AA22" i="2"/>
  <c r="AA10" i="2"/>
  <c r="AA6" i="2"/>
  <c r="U22" i="2"/>
  <c r="U21" i="2"/>
  <c r="U9" i="2"/>
  <c r="AA21" i="2"/>
  <c r="AA9" i="2"/>
  <c r="AG8" i="2"/>
  <c r="U7" i="2"/>
  <c r="AA20" i="2"/>
  <c r="AA7" i="2"/>
  <c r="U19" i="2"/>
  <c r="AA19" i="2"/>
  <c r="AM22" i="2"/>
  <c r="U8" i="2"/>
  <c r="U18" i="2"/>
  <c r="AA18" i="2"/>
  <c r="AM10" i="2"/>
  <c r="U10" i="2"/>
  <c r="U6" i="2"/>
  <c r="AA8" i="2"/>
  <c r="U17" i="2"/>
  <c r="AG20" i="2"/>
  <c r="AA15" i="2"/>
  <c r="AA14" i="2"/>
  <c r="AG17" i="2"/>
  <c r="AA16" i="2"/>
  <c r="AG11" i="2"/>
  <c r="AA13" i="2"/>
  <c r="AG9" i="2"/>
  <c r="AA17" i="2"/>
  <c r="AA12" i="2"/>
  <c r="AG21" i="2"/>
  <c r="AG14" i="2"/>
  <c r="AM13" i="2"/>
  <c r="AG15" i="2"/>
  <c r="AM12" i="2"/>
  <c r="AG19" i="2"/>
  <c r="AG18" i="2"/>
  <c r="AG6" i="2"/>
  <c r="AM8" i="2"/>
  <c r="I15" i="2"/>
  <c r="AG7" i="2"/>
  <c r="AG16" i="2"/>
  <c r="AM7" i="2"/>
  <c r="AY11" i="2"/>
  <c r="AS11" i="2"/>
  <c r="AY9" i="2"/>
  <c r="AS9" i="2"/>
  <c r="AY19" i="2"/>
  <c r="AS19" i="2"/>
  <c r="AY10" i="2"/>
  <c r="AS10" i="2"/>
  <c r="AY21" i="2"/>
  <c r="AS21" i="2"/>
  <c r="AY18" i="2"/>
  <c r="AS18" i="2"/>
  <c r="AY6" i="2"/>
  <c r="AS6" i="2"/>
  <c r="AY17" i="2"/>
  <c r="AS17" i="2"/>
  <c r="AY13" i="2"/>
  <c r="AS13" i="2"/>
  <c r="AY12" i="2"/>
  <c r="AS12" i="2"/>
  <c r="AY8" i="2"/>
  <c r="AS8" i="2"/>
  <c r="AY22" i="2"/>
  <c r="AS22" i="2"/>
  <c r="AY20" i="2"/>
  <c r="AS20" i="2"/>
  <c r="AY16" i="2"/>
  <c r="AS16" i="2"/>
  <c r="AY15" i="2"/>
  <c r="AS15" i="2"/>
  <c r="AY14" i="2"/>
  <c r="AS14" i="2"/>
  <c r="I7" i="2"/>
  <c r="AY7" i="2"/>
  <c r="I13" i="2"/>
  <c r="I6" i="2"/>
  <c r="I9" i="2"/>
  <c r="I18" i="2"/>
  <c r="I8" i="2"/>
  <c r="I10" i="2"/>
  <c r="I16" i="2"/>
</calcChain>
</file>

<file path=xl/sharedStrings.xml><?xml version="1.0" encoding="utf-8"?>
<sst xmlns="http://schemas.openxmlformats.org/spreadsheetml/2006/main" count="711" uniqueCount="93">
  <si>
    <t>Functional</t>
  </si>
  <si>
    <t>r2Scan-3c</t>
  </si>
  <si>
    <t>PBE</t>
  </si>
  <si>
    <t>Pure GGA</t>
  </si>
  <si>
    <t>PW91</t>
  </si>
  <si>
    <t>TPSS</t>
  </si>
  <si>
    <t>M06-L</t>
  </si>
  <si>
    <t>Meta-GGA</t>
  </si>
  <si>
    <t>B3LYP</t>
  </si>
  <si>
    <t>PBE0</t>
  </si>
  <si>
    <t>B3LYP-D3BJ</t>
  </si>
  <si>
    <t>Hybrid-GGA</t>
  </si>
  <si>
    <t>CAM-B3LYP</t>
  </si>
  <si>
    <t>wb97xD</t>
  </si>
  <si>
    <t>Range-separated hybrids</t>
  </si>
  <si>
    <t>TPSSh</t>
  </si>
  <si>
    <t>M06-2X</t>
  </si>
  <si>
    <t>Hybrid meta-GGA</t>
  </si>
  <si>
    <t>B2PLYP</t>
  </si>
  <si>
    <t>Double-hybrid</t>
  </si>
  <si>
    <t>Composit methods (OPT+FREQ)</t>
  </si>
  <si>
    <t>%HF exchange</t>
  </si>
  <si>
    <t>-</t>
  </si>
  <si>
    <t>PW6B95</t>
  </si>
  <si>
    <t>M06</t>
  </si>
  <si>
    <t>TRIMER</t>
  </si>
  <si>
    <t>TETRAMER</t>
  </si>
  <si>
    <t>EXP</t>
  </si>
  <si>
    <r>
      <t>E</t>
    </r>
    <r>
      <rPr>
        <b/>
        <vertAlign val="subscript"/>
        <sz val="11"/>
        <color theme="1"/>
        <rFont val="Aptos Narrow"/>
        <family val="2"/>
        <scheme val="minor"/>
      </rPr>
      <t>HOMO</t>
    </r>
  </si>
  <si>
    <r>
      <t>E</t>
    </r>
    <r>
      <rPr>
        <b/>
        <vertAlign val="subscript"/>
        <sz val="11"/>
        <color theme="1"/>
        <rFont val="Aptos Narrow"/>
        <family val="2"/>
        <scheme val="minor"/>
      </rPr>
      <t>LUMO</t>
    </r>
  </si>
  <si>
    <r>
      <t>E</t>
    </r>
    <r>
      <rPr>
        <b/>
        <vertAlign val="subscript"/>
        <sz val="11"/>
        <color theme="1"/>
        <rFont val="Aptos Narrow"/>
        <family val="2"/>
        <scheme val="minor"/>
      </rPr>
      <t>g</t>
    </r>
  </si>
  <si>
    <t>PENTAMER</t>
  </si>
  <si>
    <t>HEXAMER</t>
  </si>
  <si>
    <t>MONOMER</t>
  </si>
  <si>
    <t>DIMER</t>
  </si>
  <si>
    <r>
      <rPr>
        <sz val="11"/>
        <color theme="1"/>
        <rFont val="Aptos Narrow"/>
        <family val="2"/>
      </rPr>
      <t>ω</t>
    </r>
    <r>
      <rPr>
        <sz val="11"/>
        <color theme="1"/>
        <rFont val="Aptos Narrow"/>
        <family val="2"/>
        <scheme val="minor"/>
      </rPr>
      <t>B97</t>
    </r>
  </si>
  <si>
    <t>ωB97X</t>
  </si>
  <si>
    <t>ωb97xD</t>
  </si>
  <si>
    <t>wB97</t>
  </si>
  <si>
    <t>wB97X</t>
  </si>
  <si>
    <t xml:space="preserve"> “Jacob’s  ladder”</t>
  </si>
  <si>
    <t>r2Scan-3c/DEF2-TZVPD</t>
  </si>
  <si>
    <t>1UN</t>
  </si>
  <si>
    <t>2UN</t>
  </si>
  <si>
    <t>3UN</t>
  </si>
  <si>
    <t>4UN</t>
  </si>
  <si>
    <t>5UN</t>
  </si>
  <si>
    <t>6UN</t>
  </si>
  <si>
    <t>9UN</t>
  </si>
  <si>
    <t>12UN</t>
  </si>
  <si>
    <t>RMSD</t>
  </si>
  <si>
    <r>
      <rPr>
        <sz val="11"/>
        <color rgb="FFFF0000"/>
        <rFont val="Aptos Narrow"/>
        <family val="2"/>
        <scheme val="minor"/>
      </rPr>
      <t xml:space="preserve">GFN2-xTB </t>
    </r>
    <r>
      <rPr>
        <b/>
        <sz val="11"/>
        <color theme="1"/>
        <rFont val="Aptos Narrow"/>
        <family val="2"/>
        <scheme val="minor"/>
      </rPr>
      <t xml:space="preserve">// </t>
    </r>
    <r>
      <rPr>
        <sz val="11"/>
        <color rgb="FF0070C0"/>
        <rFont val="Aptos Narrow"/>
        <family val="2"/>
        <scheme val="minor"/>
      </rPr>
      <t>r2Scan-3c/DEF2-TZVPD</t>
    </r>
  </si>
  <si>
    <r>
      <t>E</t>
    </r>
    <r>
      <rPr>
        <b/>
        <vertAlign val="subscript"/>
        <sz val="12"/>
        <color theme="1"/>
        <rFont val="Aptos Narrow"/>
        <family val="2"/>
        <scheme val="minor"/>
      </rPr>
      <t>HOMO</t>
    </r>
  </si>
  <si>
    <r>
      <t>E</t>
    </r>
    <r>
      <rPr>
        <b/>
        <vertAlign val="subscript"/>
        <sz val="12"/>
        <color theme="1"/>
        <rFont val="Aptos Narrow"/>
        <family val="2"/>
        <scheme val="minor"/>
      </rPr>
      <t>LUMO</t>
    </r>
  </si>
  <si>
    <t>RMSD calculado a partir da sobreposição das estruturas otimizadas usando os métodos DFN2-xTB e r2Scan-3c/Def2-TZVPD, respectivamente.</t>
  </si>
  <si>
    <t>P3HT</t>
  </si>
  <si>
    <t>PTB1</t>
  </si>
  <si>
    <t>9U N</t>
  </si>
  <si>
    <r>
      <rPr>
        <sz val="12"/>
        <color rgb="FFFF0000"/>
        <rFont val="Aptos Narrow"/>
        <family val="2"/>
        <scheme val="minor"/>
      </rPr>
      <t xml:space="preserve">GFN2-xTB </t>
    </r>
    <r>
      <rPr>
        <b/>
        <sz val="12"/>
        <color theme="1"/>
        <rFont val="Aptos Narrow"/>
        <family val="2"/>
        <scheme val="minor"/>
      </rPr>
      <t xml:space="preserve">// </t>
    </r>
    <r>
      <rPr>
        <sz val="12"/>
        <color rgb="FF0070C0"/>
        <rFont val="Aptos Narrow"/>
        <family val="2"/>
        <scheme val="minor"/>
      </rPr>
      <t>r2Scan-3c/DEF2-TZVPD</t>
    </r>
  </si>
  <si>
    <t>PTQ11</t>
  </si>
  <si>
    <t>PM6</t>
  </si>
  <si>
    <t>Deviation</t>
  </si>
  <si>
    <t>GFN2-xTB structure</t>
  </si>
  <si>
    <r>
      <rPr>
        <b/>
        <sz val="11"/>
        <color theme="1"/>
        <rFont val="Aptos Narrow"/>
        <family val="2"/>
      </rPr>
      <t>w</t>
    </r>
    <r>
      <rPr>
        <b/>
        <sz val="11"/>
        <color theme="1"/>
        <rFont val="Aptos Narrow"/>
        <family val="2"/>
        <scheme val="minor"/>
      </rPr>
      <t>B97</t>
    </r>
  </si>
  <si>
    <r>
      <t>E</t>
    </r>
    <r>
      <rPr>
        <b/>
        <vertAlign val="subscript"/>
        <sz val="12"/>
        <color theme="1"/>
        <rFont val="Aptos Narrow"/>
        <family val="2"/>
        <scheme val="minor"/>
      </rPr>
      <t>g</t>
    </r>
  </si>
  <si>
    <t>R2scan-3c/Def2-TZVPD structure</t>
  </si>
  <si>
    <t>exp</t>
  </si>
  <si>
    <t>1/N</t>
  </si>
  <si>
    <t>Extrap</t>
  </si>
  <si>
    <r>
      <t>E</t>
    </r>
    <r>
      <rPr>
        <b/>
        <vertAlign val="subscript"/>
        <sz val="16"/>
        <color theme="1"/>
        <rFont val="Aptos Narrow"/>
        <family val="2"/>
        <scheme val="minor"/>
      </rPr>
      <t>HOMO</t>
    </r>
  </si>
  <si>
    <r>
      <t>E</t>
    </r>
    <r>
      <rPr>
        <b/>
        <vertAlign val="subscript"/>
        <sz val="16"/>
        <color theme="1"/>
        <rFont val="Aptos Narrow"/>
        <family val="2"/>
        <scheme val="minor"/>
      </rPr>
      <t>LUMO</t>
    </r>
  </si>
  <si>
    <t>Exp</t>
  </si>
  <si>
    <t>Composit methods</t>
  </si>
  <si>
    <t>Eg</t>
  </si>
  <si>
    <t>(M06-2X)-(M06-L)</t>
  </si>
  <si>
    <t>Média</t>
  </si>
  <si>
    <t>(M06)-(M06-L)</t>
  </si>
  <si>
    <t>média</t>
  </si>
  <si>
    <t>(CAM-B3LYP)-(B3LYP)</t>
  </si>
  <si>
    <t>Absolute Error</t>
  </si>
  <si>
    <t>Maximum Absolute Error (MaxAE)</t>
  </si>
  <si>
    <t>12UN (opt - GFN2-xTB)</t>
  </si>
  <si>
    <t>B2PLYP/def2-TZVPD</t>
  </si>
  <si>
    <t>E_HOMO</t>
  </si>
  <si>
    <t>B2PLYP/SVP</t>
  </si>
  <si>
    <t>E_LUMO</t>
  </si>
  <si>
    <t>Desvio</t>
  </si>
  <si>
    <t xml:space="preserve">Correção </t>
  </si>
  <si>
    <t>9UN-corr</t>
  </si>
  <si>
    <t>12UN-corr</t>
  </si>
  <si>
    <t>AD(HOMO)</t>
  </si>
  <si>
    <t>AD(LUMO)</t>
  </si>
  <si>
    <t>Eg(exp)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</si>
</sst>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Var(--font-stack--monospace)"/>
    </font>
    <font>
      <b/>
      <sz val="11"/>
      <color rgb="FFFF0000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6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vertAlign val="subscript"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2"/>
      <color rgb="FF0070C0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11"/>
      <color theme="4"/>
      <name val="Aptos Narrow"/>
      <family val="2"/>
      <scheme val="minor"/>
    </font>
    <font>
      <i/>
      <sz val="11"/>
      <color theme="4"/>
      <name val="Aptos Narrow"/>
      <family val="2"/>
      <scheme val="minor"/>
    </font>
    <font>
      <b/>
      <sz val="11"/>
      <color theme="1"/>
      <name val="Aptos Narrow"/>
      <family val="2"/>
    </font>
    <font>
      <b/>
      <sz val="10"/>
      <color theme="1"/>
      <name val="Var(--font-stack--monospace)"/>
    </font>
    <font>
      <b/>
      <i/>
      <sz val="12"/>
      <color rgb="FFFF0000"/>
      <name val="Aptos Narrow"/>
      <family val="2"/>
      <scheme val="minor"/>
    </font>
    <font>
      <b/>
      <vertAlign val="subscript"/>
      <sz val="16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2" fontId="0" fillId="0" borderId="0" xfId="0" applyNumberFormat="1" applyAlignment="1">
      <alignment vertical="center"/>
    </xf>
    <xf numFmtId="2" fontId="0" fillId="0" borderId="0" xfId="0" applyNumberFormat="1"/>
    <xf numFmtId="0" fontId="6" fillId="0" borderId="0" xfId="0" applyFont="1" applyAlignment="1">
      <alignment horizontal="center" vertical="center"/>
    </xf>
    <xf numFmtId="0" fontId="1" fillId="0" borderId="0" xfId="0" applyFont="1"/>
    <xf numFmtId="0" fontId="9" fillId="0" borderId="0" xfId="0" applyFont="1"/>
    <xf numFmtId="0" fontId="9" fillId="0" borderId="1" xfId="0" applyFont="1" applyBorder="1"/>
    <xf numFmtId="0" fontId="12" fillId="0" borderId="1" xfId="0" applyFont="1" applyBorder="1" applyAlignment="1">
      <alignment horizontal="center"/>
    </xf>
    <xf numFmtId="0" fontId="1" fillId="0" borderId="1" xfId="0" applyFont="1" applyBorder="1"/>
    <xf numFmtId="164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2" fontId="9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0" fillId="0" borderId="1" xfId="0" applyFont="1" applyBorder="1"/>
    <xf numFmtId="2" fontId="9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1" fillId="0" borderId="3" xfId="0" applyFont="1" applyBorder="1"/>
    <xf numFmtId="2" fontId="9" fillId="0" borderId="3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1" fillId="4" borderId="0" xfId="0" applyFont="1" applyFill="1"/>
    <xf numFmtId="0" fontId="0" fillId="4" borderId="0" xfId="0" applyFill="1"/>
    <xf numFmtId="2" fontId="0" fillId="4" borderId="0" xfId="0" applyNumberForma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9" fillId="4" borderId="0" xfId="0" applyFont="1" applyFill="1"/>
    <xf numFmtId="2" fontId="9" fillId="4" borderId="0" xfId="0" applyNumberFormat="1" applyFont="1" applyFill="1" applyAlignment="1">
      <alignment horizontal="center"/>
    </xf>
    <xf numFmtId="0" fontId="10" fillId="4" borderId="1" xfId="0" applyFont="1" applyFill="1" applyBorder="1"/>
    <xf numFmtId="2" fontId="9" fillId="4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6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7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8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2" fontId="7" fillId="0" borderId="0" xfId="0" applyNumberFormat="1" applyFont="1"/>
    <xf numFmtId="164" fontId="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13" fillId="3" borderId="5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9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FF9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FF0066"/>
      <color rgb="FF0033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en-US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HOMO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P3HT!$D$3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rgbClr val="0033CC"/>
              </a:solidFill>
              <a:round/>
            </a:ln>
            <a:effectLst/>
          </c:spPr>
          <c:marker>
            <c:symbol val="none"/>
          </c:marker>
          <c:cat>
            <c:strRef>
              <c:f>P3HT!$B$6:$B$22</c:f>
              <c:strCache>
                <c:ptCount val="17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P3HT!$D$6:$D$22</c:f>
              <c:numCache>
                <c:formatCode>0.00</c:formatCode>
                <c:ptCount val="17"/>
                <c:pt idx="0">
                  <c:v>-5.8841000000000001</c:v>
                </c:pt>
                <c:pt idx="1">
                  <c:v>-5.9273999999999996</c:v>
                </c:pt>
                <c:pt idx="2">
                  <c:v>-6.0396999999999998</c:v>
                </c:pt>
                <c:pt idx="3">
                  <c:v>-5.8609999999999998</c:v>
                </c:pt>
                <c:pt idx="4">
                  <c:v>-5.9257</c:v>
                </c:pt>
                <c:pt idx="5">
                  <c:v>-6.5824999999999996</c:v>
                </c:pt>
                <c:pt idx="6">
                  <c:v>-6.5824999999999996</c:v>
                </c:pt>
                <c:pt idx="7">
                  <c:v>-6.9005999999999998</c:v>
                </c:pt>
                <c:pt idx="8">
                  <c:v>-8.1463000000000001</c:v>
                </c:pt>
                <c:pt idx="9">
                  <c:v>-9.3663000000000007</c:v>
                </c:pt>
                <c:pt idx="10">
                  <c:v>-9.1448999999999998</c:v>
                </c:pt>
                <c:pt idx="11">
                  <c:v>-8.9469999999999992</c:v>
                </c:pt>
                <c:pt idx="12">
                  <c:v>-6.2739000000000003</c:v>
                </c:pt>
                <c:pt idx="13">
                  <c:v>-6.9653</c:v>
                </c:pt>
                <c:pt idx="14">
                  <c:v>-6.9249999999999998</c:v>
                </c:pt>
                <c:pt idx="15">
                  <c:v>-8.01</c:v>
                </c:pt>
                <c:pt idx="16">
                  <c:v>-7.6227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A-4E33-9462-E006B4AA6926}"/>
            </c:ext>
          </c:extLst>
        </c:ser>
        <c:ser>
          <c:idx val="1"/>
          <c:order val="1"/>
          <c:tx>
            <c:strRef>
              <c:f>P3HT!$J$3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P3HT!$B$6:$B$22</c:f>
              <c:strCache>
                <c:ptCount val="17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P3HT!$J$6:$J$22</c:f>
              <c:numCache>
                <c:formatCode>0.00</c:formatCode>
                <c:ptCount val="17"/>
                <c:pt idx="0">
                  <c:v>-5.0918999999999999</c:v>
                </c:pt>
                <c:pt idx="1">
                  <c:v>-5.1364000000000001</c:v>
                </c:pt>
                <c:pt idx="2">
                  <c:v>-5.2054999999999998</c:v>
                </c:pt>
                <c:pt idx="3">
                  <c:v>-5.0561999999999996</c:v>
                </c:pt>
                <c:pt idx="4">
                  <c:v>-5.1067</c:v>
                </c:pt>
                <c:pt idx="5">
                  <c:v>-5.6643999999999997</c:v>
                </c:pt>
                <c:pt idx="6">
                  <c:v>-5.6643999999999997</c:v>
                </c:pt>
                <c:pt idx="7">
                  <c:v>-5.9611000000000001</c:v>
                </c:pt>
                <c:pt idx="8">
                  <c:v>-7.077</c:v>
                </c:pt>
                <c:pt idx="9">
                  <c:v>-8.1944999999999997</c:v>
                </c:pt>
                <c:pt idx="10">
                  <c:v>-8.0044000000000004</c:v>
                </c:pt>
                <c:pt idx="11">
                  <c:v>-7.8324999999999996</c:v>
                </c:pt>
                <c:pt idx="12">
                  <c:v>-5.4069000000000003</c:v>
                </c:pt>
                <c:pt idx="13">
                  <c:v>-6.0204000000000004</c:v>
                </c:pt>
                <c:pt idx="14">
                  <c:v>-6.0057</c:v>
                </c:pt>
                <c:pt idx="15">
                  <c:v>-6.9627999999999997</c:v>
                </c:pt>
                <c:pt idx="16">
                  <c:v>-6.5328999999999997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A-4E33-9462-E006B4AA6926}"/>
            </c:ext>
          </c:extLst>
        </c:ser>
        <c:ser>
          <c:idx val="2"/>
          <c:order val="2"/>
          <c:tx>
            <c:strRef>
              <c:f>P3HT!$P$3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P3HT!$B$6:$B$22</c:f>
              <c:strCache>
                <c:ptCount val="17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P3HT!$P$6:$P$22</c:f>
              <c:numCache>
                <c:formatCode>0.00</c:formatCode>
                <c:ptCount val="17"/>
                <c:pt idx="0">
                  <c:v>-4.7874999999999996</c:v>
                </c:pt>
                <c:pt idx="1">
                  <c:v>-4.8322000000000003</c:v>
                </c:pt>
                <c:pt idx="2">
                  <c:v>-4.8838999999999997</c:v>
                </c:pt>
                <c:pt idx="3">
                  <c:v>-4.7449000000000003</c:v>
                </c:pt>
                <c:pt idx="4">
                  <c:v>-4.7865000000000002</c:v>
                </c:pt>
                <c:pt idx="5">
                  <c:v>-5.2927999999999997</c:v>
                </c:pt>
                <c:pt idx="6">
                  <c:v>-5.2927999999999997</c:v>
                </c:pt>
                <c:pt idx="7">
                  <c:v>-5.5784000000000002</c:v>
                </c:pt>
                <c:pt idx="8">
                  <c:v>-6.6227</c:v>
                </c:pt>
                <c:pt idx="9">
                  <c:v>-7.6920000000000002</c:v>
                </c:pt>
                <c:pt idx="10">
                  <c:v>-7.5143000000000004</c:v>
                </c:pt>
                <c:pt idx="11">
                  <c:v>-7.3526999999999996</c:v>
                </c:pt>
                <c:pt idx="12">
                  <c:v>-5.0613999999999999</c:v>
                </c:pt>
                <c:pt idx="13">
                  <c:v>-5.6341999999999999</c:v>
                </c:pt>
                <c:pt idx="14">
                  <c:v>-5.6315</c:v>
                </c:pt>
                <c:pt idx="15">
                  <c:v>-6.5220000000000002</c:v>
                </c:pt>
                <c:pt idx="16">
                  <c:v>-6.0696000000000003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A-4E33-9462-E006B4AA6926}"/>
            </c:ext>
          </c:extLst>
        </c:ser>
        <c:ser>
          <c:idx val="3"/>
          <c:order val="3"/>
          <c:tx>
            <c:strRef>
              <c:f>P3HT!$V$3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P3HT!$B$6:$B$22</c:f>
              <c:strCache>
                <c:ptCount val="17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P3HT!$V$6:$V$22</c:f>
              <c:numCache>
                <c:formatCode>0.00</c:formatCode>
                <c:ptCount val="17"/>
                <c:pt idx="0">
                  <c:v>-4.6337000000000002</c:v>
                </c:pt>
                <c:pt idx="1">
                  <c:v>-4.6784999999999997</c:v>
                </c:pt>
                <c:pt idx="2">
                  <c:v>-4.7206999999999999</c:v>
                </c:pt>
                <c:pt idx="3">
                  <c:v>-4.5865</c:v>
                </c:pt>
                <c:pt idx="4">
                  <c:v>-4.6220999999999997</c:v>
                </c:pt>
                <c:pt idx="5">
                  <c:v>-5.0964999999999998</c:v>
                </c:pt>
                <c:pt idx="6">
                  <c:v>-5.0964999999999998</c:v>
                </c:pt>
                <c:pt idx="7">
                  <c:v>-5.3766999999999996</c:v>
                </c:pt>
                <c:pt idx="8">
                  <c:v>-6.3771000000000004</c:v>
                </c:pt>
                <c:pt idx="9">
                  <c:v>-7.4241000000000001</c:v>
                </c:pt>
                <c:pt idx="10">
                  <c:v>-7.2515999999999998</c:v>
                </c:pt>
                <c:pt idx="11">
                  <c:v>-7.0956000000000001</c:v>
                </c:pt>
                <c:pt idx="12">
                  <c:v>-4.8846999999999996</c:v>
                </c:pt>
                <c:pt idx="13">
                  <c:v>-5.4295999999999998</c:v>
                </c:pt>
                <c:pt idx="14">
                  <c:v>-4.93</c:v>
                </c:pt>
                <c:pt idx="15">
                  <c:v>-6.2870999999999997</c:v>
                </c:pt>
                <c:pt idx="16">
                  <c:v>-5.8213999999999997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A-4E33-9462-E006B4AA6926}"/>
            </c:ext>
          </c:extLst>
        </c:ser>
        <c:ser>
          <c:idx val="4"/>
          <c:order val="4"/>
          <c:tx>
            <c:strRef>
              <c:f>P3HT!$AB$3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P3HT!$B$6:$B$22</c:f>
              <c:strCache>
                <c:ptCount val="17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P3HT!$AB$6:$AB$22</c:f>
              <c:numCache>
                <c:formatCode>0.00</c:formatCode>
                <c:ptCount val="17"/>
                <c:pt idx="0">
                  <c:v>-4.5438000000000001</c:v>
                </c:pt>
                <c:pt idx="1">
                  <c:v>-4.5885999999999996</c:v>
                </c:pt>
                <c:pt idx="2">
                  <c:v>-4.6253000000000002</c:v>
                </c:pt>
                <c:pt idx="3">
                  <c:v>-4.4936999999999996</c:v>
                </c:pt>
                <c:pt idx="4">
                  <c:v>-4.5252999999999997</c:v>
                </c:pt>
                <c:pt idx="5">
                  <c:v>-4.9779</c:v>
                </c:pt>
                <c:pt idx="6">
                  <c:v>-4.9779</c:v>
                </c:pt>
                <c:pt idx="7">
                  <c:v>-5.2565999999999997</c:v>
                </c:pt>
                <c:pt idx="8">
                  <c:v>-6.2343999999999999</c:v>
                </c:pt>
                <c:pt idx="9">
                  <c:v>-7.2649999999999997</c:v>
                </c:pt>
                <c:pt idx="10">
                  <c:v>-7.0956999999999999</c:v>
                </c:pt>
                <c:pt idx="11">
                  <c:v>-6.9425999999999997</c:v>
                </c:pt>
                <c:pt idx="12">
                  <c:v>-4.7796000000000003</c:v>
                </c:pt>
                <c:pt idx="13">
                  <c:v>-5.3076999999999996</c:v>
                </c:pt>
                <c:pt idx="14">
                  <c:v>-5.3109000000000002</c:v>
                </c:pt>
                <c:pt idx="15">
                  <c:v>-6.1501000000000001</c:v>
                </c:pt>
                <c:pt idx="16">
                  <c:v>-5.6718999999999999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A-4E33-9462-E006B4AA6926}"/>
            </c:ext>
          </c:extLst>
        </c:ser>
        <c:ser>
          <c:idx val="6"/>
          <c:order val="5"/>
          <c:tx>
            <c:strRef>
              <c:f>P3HT!$AH$3</c:f>
              <c:strCache>
                <c:ptCount val="1"/>
                <c:pt idx="0">
                  <c:v>6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P3HT!$AH$6:$AH$22</c:f>
              <c:numCache>
                <c:formatCode>0.00</c:formatCode>
                <c:ptCount val="17"/>
                <c:pt idx="0">
                  <c:v>-4.4869000000000003</c:v>
                </c:pt>
                <c:pt idx="1">
                  <c:v>-4.5316999999999998</c:v>
                </c:pt>
                <c:pt idx="2">
                  <c:v>-4.5648</c:v>
                </c:pt>
                <c:pt idx="3">
                  <c:v>-4.4349999999999996</c:v>
                </c:pt>
                <c:pt idx="4">
                  <c:v>-4.4637000000000002</c:v>
                </c:pt>
                <c:pt idx="5">
                  <c:v>-4.9029999999999996</c:v>
                </c:pt>
                <c:pt idx="6">
                  <c:v>-4.9029999999999996</c:v>
                </c:pt>
                <c:pt idx="7">
                  <c:v>-5.1803999999999997</c:v>
                </c:pt>
                <c:pt idx="8">
                  <c:v>-6.1413000000000002</c:v>
                </c:pt>
                <c:pt idx="9">
                  <c:v>-7.1643999999999997</c:v>
                </c:pt>
                <c:pt idx="10">
                  <c:v>-6.9966999999999997</c:v>
                </c:pt>
                <c:pt idx="11">
                  <c:v>-6.8446999999999996</c:v>
                </c:pt>
                <c:pt idx="12">
                  <c:v>-4.7117000000000004</c:v>
                </c:pt>
                <c:pt idx="13">
                  <c:v>-5.2293000000000003</c:v>
                </c:pt>
                <c:pt idx="14">
                  <c:v>-5.2356999999999996</c:v>
                </c:pt>
                <c:pt idx="15">
                  <c:v>-6.0617999999999999</c:v>
                </c:pt>
                <c:pt idx="16">
                  <c:v>-5.5773000000000001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BA-4E33-9462-E006B4AA6926}"/>
            </c:ext>
          </c:extLst>
        </c:ser>
        <c:ser>
          <c:idx val="7"/>
          <c:order val="6"/>
          <c:tx>
            <c:strRef>
              <c:f>P3HT!$AN$3</c:f>
              <c:strCache>
                <c:ptCount val="1"/>
                <c:pt idx="0">
                  <c:v>9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P3HT!$AN$6:$AN$22</c:f>
              <c:numCache>
                <c:formatCode>0.00</c:formatCode>
                <c:ptCount val="17"/>
                <c:pt idx="0">
                  <c:v>-4.3986000000000001</c:v>
                </c:pt>
                <c:pt idx="1">
                  <c:v>-4.4432999999999998</c:v>
                </c:pt>
                <c:pt idx="2">
                  <c:v>-4.4726999999999997</c:v>
                </c:pt>
                <c:pt idx="3">
                  <c:v>-4.3456000000000001</c:v>
                </c:pt>
                <c:pt idx="4">
                  <c:v>-4.3700999999999999</c:v>
                </c:pt>
                <c:pt idx="5">
                  <c:v>-4.7885</c:v>
                </c:pt>
                <c:pt idx="6">
                  <c:v>-4.7885</c:v>
                </c:pt>
                <c:pt idx="7">
                  <c:v>-5.0613000000000001</c:v>
                </c:pt>
                <c:pt idx="8">
                  <c:v>-5.9965000000000002</c:v>
                </c:pt>
                <c:pt idx="9">
                  <c:v>-7.0141999999999998</c:v>
                </c:pt>
                <c:pt idx="10">
                  <c:v>-6.8491999999999997</c:v>
                </c:pt>
                <c:pt idx="11">
                  <c:v>-6.6970999999999998</c:v>
                </c:pt>
                <c:pt idx="12">
                  <c:v>-4.6124000000000001</c:v>
                </c:pt>
                <c:pt idx="13">
                  <c:v>-5.1101000000000001</c:v>
                </c:pt>
                <c:pt idx="14">
                  <c:v>-5.1242000000000001</c:v>
                </c:pt>
                <c:pt idx="15">
                  <c:v>-5.9257</c:v>
                </c:pt>
                <c:pt idx="16">
                  <c:v>-5.4321000000000002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B-4BDE-9AD8-6E4F41CD2493}"/>
            </c:ext>
          </c:extLst>
        </c:ser>
        <c:ser>
          <c:idx val="8"/>
          <c:order val="7"/>
          <c:tx>
            <c:strRef>
              <c:f>P3HT!$AT$3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val>
            <c:numRef>
              <c:f>P3HT!$AT$6:$AT$22</c:f>
              <c:numCache>
                <c:formatCode>0.00</c:formatCode>
                <c:ptCount val="17"/>
                <c:pt idx="0">
                  <c:v>-4.3654000000000002</c:v>
                </c:pt>
                <c:pt idx="1">
                  <c:v>-4.4076000000000004</c:v>
                </c:pt>
                <c:pt idx="2">
                  <c:v>-4.4349999999999996</c:v>
                </c:pt>
                <c:pt idx="3">
                  <c:v>-4.3163999999999998</c:v>
                </c:pt>
                <c:pt idx="4">
                  <c:v>-4.3308</c:v>
                </c:pt>
                <c:pt idx="5">
                  <c:v>-4.7420999999999998</c:v>
                </c:pt>
                <c:pt idx="6">
                  <c:v>-4.7420999999999998</c:v>
                </c:pt>
                <c:pt idx="7">
                  <c:v>-5.0130999999999997</c:v>
                </c:pt>
                <c:pt idx="8">
                  <c:v>-5.9394999999999998</c:v>
                </c:pt>
                <c:pt idx="9">
                  <c:v>-6.9549000000000003</c:v>
                </c:pt>
                <c:pt idx="10">
                  <c:v>-6.7904999999999998</c:v>
                </c:pt>
                <c:pt idx="11">
                  <c:v>-6.6386000000000003</c:v>
                </c:pt>
                <c:pt idx="12">
                  <c:v>-4.5651999999999999</c:v>
                </c:pt>
                <c:pt idx="13">
                  <c:v>-5.0625</c:v>
                </c:pt>
                <c:pt idx="14">
                  <c:v>-5.0766</c:v>
                </c:pt>
                <c:pt idx="15">
                  <c:v>-5.8726000000000003</c:v>
                </c:pt>
                <c:pt idx="16">
                  <c:v>-5.3711000000000002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B9F-8EA9-BE179832BBE2}"/>
            </c:ext>
          </c:extLst>
        </c:ser>
        <c:ser>
          <c:idx val="5"/>
          <c:order val="8"/>
          <c:tx>
            <c:strRef>
              <c:f>P3HT!$BB$3</c:f>
              <c:strCache>
                <c:ptCount val="1"/>
                <c:pt idx="0">
                  <c:v>EXP</c:v>
                </c:pt>
              </c:strCache>
            </c:strRef>
          </c:tx>
          <c:spPr>
            <a:ln w="222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P3HT!$B$6:$B$22</c:f>
              <c:strCache>
                <c:ptCount val="17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P3HT!$BB$6:$BB$22</c:f>
              <c:numCache>
                <c:formatCode>0.000</c:formatCode>
                <c:ptCount val="17"/>
                <c:pt idx="0">
                  <c:v>-4.93</c:v>
                </c:pt>
                <c:pt idx="1">
                  <c:v>-4.93</c:v>
                </c:pt>
                <c:pt idx="2">
                  <c:v>-4.93</c:v>
                </c:pt>
                <c:pt idx="3">
                  <c:v>-4.93</c:v>
                </c:pt>
                <c:pt idx="4">
                  <c:v>-4.93</c:v>
                </c:pt>
                <c:pt idx="5">
                  <c:v>-4.93</c:v>
                </c:pt>
                <c:pt idx="6">
                  <c:v>-4.93</c:v>
                </c:pt>
                <c:pt idx="7">
                  <c:v>-4.93</c:v>
                </c:pt>
                <c:pt idx="8">
                  <c:v>-4.93</c:v>
                </c:pt>
                <c:pt idx="9">
                  <c:v>-4.93</c:v>
                </c:pt>
                <c:pt idx="10">
                  <c:v>-4.93</c:v>
                </c:pt>
                <c:pt idx="11">
                  <c:v>-4.93</c:v>
                </c:pt>
                <c:pt idx="12">
                  <c:v>-4.93</c:v>
                </c:pt>
                <c:pt idx="13">
                  <c:v>-4.93</c:v>
                </c:pt>
                <c:pt idx="14">
                  <c:v>-4.93</c:v>
                </c:pt>
                <c:pt idx="15">
                  <c:v>-4.93</c:v>
                </c:pt>
                <c:pt idx="16">
                  <c:v>-4.93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A-4E33-9462-E006B4AA6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070816"/>
        <c:axId val="763859000"/>
      </c:lineChart>
      <c:catAx>
        <c:axId val="7660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3859000"/>
        <c:crosses val="autoZero"/>
        <c:auto val="0"/>
        <c:lblAlgn val="ctr"/>
        <c:lblOffset val="100"/>
        <c:noMultiLvlLbl val="0"/>
      </c:catAx>
      <c:valAx>
        <c:axId val="763859000"/>
        <c:scaling>
          <c:orientation val="minMax"/>
          <c:max val="-4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6070816"/>
        <c:crosses val="autoZero"/>
        <c:crossBetween val="between"/>
        <c:majorUnit val="1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en-US" sz="2400" b="1" i="0" u="none" strike="noStrike" kern="1200" cap="all" spc="120" normalizeH="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luMO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76680098697362E-2"/>
          <c:y val="0.14016057181687766"/>
          <c:w val="0.89458431392423665"/>
          <c:h val="0.58058264723480846"/>
        </c:manualLayout>
      </c:layout>
      <c:lineChart>
        <c:grouping val="standard"/>
        <c:varyColors val="0"/>
        <c:ser>
          <c:idx val="0"/>
          <c:order val="0"/>
          <c:tx>
            <c:strRef>
              <c:f>'PTQ11'!$F$3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rgbClr val="0033CC"/>
              </a:solidFill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'PTQ11'!$F$5:$F$21</c:f>
              <c:numCache>
                <c:formatCode>0.00</c:formatCode>
                <c:ptCount val="17"/>
                <c:pt idx="0">
                  <c:v>-2.7801999999999998</c:v>
                </c:pt>
                <c:pt idx="1">
                  <c:v>-2.8574000000000002</c:v>
                </c:pt>
                <c:pt idx="2">
                  <c:v>-2.9184999999999999</c:v>
                </c:pt>
                <c:pt idx="3">
                  <c:v>-2.7423000000000002</c:v>
                </c:pt>
                <c:pt idx="4">
                  <c:v>-2.6185999999999998</c:v>
                </c:pt>
                <c:pt idx="5">
                  <c:v>-2.2136</c:v>
                </c:pt>
                <c:pt idx="6">
                  <c:v>-2.2136</c:v>
                </c:pt>
                <c:pt idx="7">
                  <c:v>-2.1564000000000001</c:v>
                </c:pt>
                <c:pt idx="8">
                  <c:v>-1.2017</c:v>
                </c:pt>
                <c:pt idx="9">
                  <c:v>-0.1759</c:v>
                </c:pt>
                <c:pt idx="10">
                  <c:v>-0.3155</c:v>
                </c:pt>
                <c:pt idx="11">
                  <c:v>-0.41410000000000002</c:v>
                </c:pt>
                <c:pt idx="12">
                  <c:v>-2.4746000000000001</c:v>
                </c:pt>
                <c:pt idx="13">
                  <c:v>-2.0933999999999999</c:v>
                </c:pt>
                <c:pt idx="14">
                  <c:v>-2.1204000000000001</c:v>
                </c:pt>
                <c:pt idx="15">
                  <c:v>-1.4515</c:v>
                </c:pt>
                <c:pt idx="16">
                  <c:v>-0.94089999999999996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0-4E74-9B2E-FCF1FE558CB1}"/>
            </c:ext>
          </c:extLst>
        </c:ser>
        <c:ser>
          <c:idx val="1"/>
          <c:order val="1"/>
          <c:tx>
            <c:strRef>
              <c:f>'PTQ11'!$L$3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'PTQ11'!$L$5:$L$21</c:f>
              <c:numCache>
                <c:formatCode>0.00</c:formatCode>
                <c:ptCount val="17"/>
                <c:pt idx="0">
                  <c:v>-3.1274000000000002</c:v>
                </c:pt>
                <c:pt idx="1">
                  <c:v>-3.1791</c:v>
                </c:pt>
                <c:pt idx="2">
                  <c:v>-3.2389000000000001</c:v>
                </c:pt>
                <c:pt idx="3">
                  <c:v>-3.0739999999999998</c:v>
                </c:pt>
                <c:pt idx="4">
                  <c:v>-2.9601999999999999</c:v>
                </c:pt>
                <c:pt idx="5">
                  <c:v>-2.6084999999999998</c:v>
                </c:pt>
                <c:pt idx="6">
                  <c:v>-2.6084999999999998</c:v>
                </c:pt>
                <c:pt idx="7">
                  <c:v>-2.5830000000000002</c:v>
                </c:pt>
                <c:pt idx="8">
                  <c:v>-1.7013</c:v>
                </c:pt>
                <c:pt idx="9">
                  <c:v>-0.75570000000000004</c:v>
                </c:pt>
                <c:pt idx="10">
                  <c:v>-0.87509999999999999</c:v>
                </c:pt>
                <c:pt idx="11">
                  <c:v>-0.95850000000000002</c:v>
                </c:pt>
                <c:pt idx="12">
                  <c:v>-2.8488000000000002</c:v>
                </c:pt>
                <c:pt idx="13">
                  <c:v>-2.5272999999999999</c:v>
                </c:pt>
                <c:pt idx="14">
                  <c:v>-2.5388000000000002</c:v>
                </c:pt>
                <c:pt idx="15">
                  <c:v>-1.9714</c:v>
                </c:pt>
                <c:pt idx="16">
                  <c:v>-1.4579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0-4E74-9B2E-FCF1FE558CB1}"/>
            </c:ext>
          </c:extLst>
        </c:ser>
        <c:ser>
          <c:idx val="2"/>
          <c:order val="2"/>
          <c:tx>
            <c:strRef>
              <c:f>'PTQ11'!$R$3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'PTQ11'!$R$5:$R$21</c:f>
              <c:numCache>
                <c:formatCode>0.00</c:formatCode>
                <c:ptCount val="17"/>
                <c:pt idx="0">
                  <c:v>-3.2465999999999999</c:v>
                </c:pt>
                <c:pt idx="1">
                  <c:v>-3.2860999999999998</c:v>
                </c:pt>
                <c:pt idx="2">
                  <c:v>-3.3458000000000001</c:v>
                </c:pt>
                <c:pt idx="3">
                  <c:v>-3.1867000000000001</c:v>
                </c:pt>
                <c:pt idx="4">
                  <c:v>-3.0771000000000002</c:v>
                </c:pt>
                <c:pt idx="5">
                  <c:v>-2.7509999999999999</c:v>
                </c:pt>
                <c:pt idx="6">
                  <c:v>-2.7509999999999999</c:v>
                </c:pt>
                <c:pt idx="7">
                  <c:v>-2.7382</c:v>
                </c:pt>
                <c:pt idx="8">
                  <c:v>-1.8854</c:v>
                </c:pt>
                <c:pt idx="9">
                  <c:v>-0.96679999999999999</c:v>
                </c:pt>
                <c:pt idx="10">
                  <c:v>-1.0803</c:v>
                </c:pt>
                <c:pt idx="11">
                  <c:v>-1.1592</c:v>
                </c:pt>
                <c:pt idx="12">
                  <c:v>-2.9815</c:v>
                </c:pt>
                <c:pt idx="13">
                  <c:v>-2.6863999999999999</c:v>
                </c:pt>
                <c:pt idx="14">
                  <c:v>-2.6905000000000001</c:v>
                </c:pt>
                <c:pt idx="15">
                  <c:v>-2.1636000000000002</c:v>
                </c:pt>
                <c:pt idx="16">
                  <c:v>-1.6495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0-4E74-9B2E-FCF1FE558CB1}"/>
            </c:ext>
          </c:extLst>
        </c:ser>
        <c:ser>
          <c:idx val="3"/>
          <c:order val="3"/>
          <c:tx>
            <c:strRef>
              <c:f>'PTQ11'!$X$3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'PTQ11'!$X$5:$X$21</c:f>
              <c:numCache>
                <c:formatCode>0.00</c:formatCode>
                <c:ptCount val="17"/>
                <c:pt idx="0">
                  <c:v>-3.3466999999999998</c:v>
                </c:pt>
                <c:pt idx="1">
                  <c:v>-3.3769999999999998</c:v>
                </c:pt>
                <c:pt idx="2">
                  <c:v>-3.4367999999999999</c:v>
                </c:pt>
                <c:pt idx="3">
                  <c:v>-3.2795000000000001</c:v>
                </c:pt>
                <c:pt idx="4">
                  <c:v>-3.173</c:v>
                </c:pt>
                <c:pt idx="5">
                  <c:v>-2.8609</c:v>
                </c:pt>
                <c:pt idx="6">
                  <c:v>-2.8609</c:v>
                </c:pt>
                <c:pt idx="7">
                  <c:v>-2.8546</c:v>
                </c:pt>
                <c:pt idx="8">
                  <c:v>-2.0150000000000001</c:v>
                </c:pt>
                <c:pt idx="9">
                  <c:v>-1.1066</c:v>
                </c:pt>
                <c:pt idx="10">
                  <c:v>-1.2174</c:v>
                </c:pt>
                <c:pt idx="11">
                  <c:v>-1.2944</c:v>
                </c:pt>
                <c:pt idx="12">
                  <c:v>-3.0851000000000002</c:v>
                </c:pt>
                <c:pt idx="13">
                  <c:v>-2.8035000000000001</c:v>
                </c:pt>
                <c:pt idx="14">
                  <c:v>-2.8054999999999999</c:v>
                </c:pt>
                <c:pt idx="15">
                  <c:v>-2.2966000000000002</c:v>
                </c:pt>
                <c:pt idx="16">
                  <c:v>-1.7844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10-4E74-9B2E-FCF1FE558CB1}"/>
            </c:ext>
          </c:extLst>
        </c:ser>
        <c:ser>
          <c:idx val="4"/>
          <c:order val="4"/>
          <c:tx>
            <c:strRef>
              <c:f>'PTQ11'!$AD$3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'PTQ11'!$AD$5:$AD$21</c:f>
              <c:numCache>
                <c:formatCode>0.00</c:formatCode>
                <c:ptCount val="17"/>
                <c:pt idx="0">
                  <c:v>-3.3576000000000001</c:v>
                </c:pt>
                <c:pt idx="1">
                  <c:v>-3.3875999999999999</c:v>
                </c:pt>
                <c:pt idx="2">
                  <c:v>-3.4472</c:v>
                </c:pt>
                <c:pt idx="3">
                  <c:v>-3.2924000000000002</c:v>
                </c:pt>
                <c:pt idx="4">
                  <c:v>-3.1840999999999999</c:v>
                </c:pt>
                <c:pt idx="5">
                  <c:v>-2.8788</c:v>
                </c:pt>
                <c:pt idx="6">
                  <c:v>-2.8788</c:v>
                </c:pt>
                <c:pt idx="7">
                  <c:v>-2.8759000000000001</c:v>
                </c:pt>
                <c:pt idx="8">
                  <c:v>-2.0415999999999999</c:v>
                </c:pt>
                <c:pt idx="9">
                  <c:v>-1.1388</c:v>
                </c:pt>
                <c:pt idx="10">
                  <c:v>-1.2485999999999999</c:v>
                </c:pt>
                <c:pt idx="11">
                  <c:v>-1.3250999999999999</c:v>
                </c:pt>
                <c:pt idx="12">
                  <c:v>-3.1025999999999998</c:v>
                </c:pt>
                <c:pt idx="13">
                  <c:v>-2.8266</c:v>
                </c:pt>
                <c:pt idx="14">
                  <c:v>-2.8250999999999999</c:v>
                </c:pt>
                <c:pt idx="15">
                  <c:v>-2.3262999999999998</c:v>
                </c:pt>
                <c:pt idx="16">
                  <c:v>-1.8122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10-4E74-9B2E-FCF1FE558CB1}"/>
            </c:ext>
          </c:extLst>
        </c:ser>
        <c:ser>
          <c:idx val="5"/>
          <c:order val="5"/>
          <c:tx>
            <c:strRef>
              <c:f>'PTQ11'!$AJ$3</c:f>
              <c:strCache>
                <c:ptCount val="1"/>
                <c:pt idx="0">
                  <c:v>6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'PTQ11'!$AJ$5:$AJ$21</c:f>
              <c:numCache>
                <c:formatCode>0.00</c:formatCode>
                <c:ptCount val="17"/>
                <c:pt idx="0">
                  <c:v>-3.3748999999999998</c:v>
                </c:pt>
                <c:pt idx="1">
                  <c:v>-3.4022999999999999</c:v>
                </c:pt>
                <c:pt idx="2">
                  <c:v>-3.4620000000000002</c:v>
                </c:pt>
                <c:pt idx="3">
                  <c:v>-3.3087</c:v>
                </c:pt>
                <c:pt idx="4">
                  <c:v>-3.2014</c:v>
                </c:pt>
                <c:pt idx="5">
                  <c:v>-2.9005000000000001</c:v>
                </c:pt>
                <c:pt idx="6">
                  <c:v>-2.9005000000000001</c:v>
                </c:pt>
                <c:pt idx="7">
                  <c:v>-2.8997000000000002</c:v>
                </c:pt>
                <c:pt idx="8">
                  <c:v>-2.0693000000000001</c:v>
                </c:pt>
                <c:pt idx="9">
                  <c:v>-1.1698</c:v>
                </c:pt>
                <c:pt idx="10">
                  <c:v>-1.2787999999999999</c:v>
                </c:pt>
                <c:pt idx="11">
                  <c:v>-1.3548</c:v>
                </c:pt>
                <c:pt idx="12">
                  <c:v>-3.1227</c:v>
                </c:pt>
                <c:pt idx="13">
                  <c:v>-2.8513000000000002</c:v>
                </c:pt>
                <c:pt idx="14">
                  <c:v>-2.8485999999999998</c:v>
                </c:pt>
                <c:pt idx="15">
                  <c:v>-2.3561000000000001</c:v>
                </c:pt>
                <c:pt idx="16">
                  <c:v>-1.8419000000000001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10-4E74-9B2E-FCF1FE558CB1}"/>
            </c:ext>
          </c:extLst>
        </c:ser>
        <c:ser>
          <c:idx val="7"/>
          <c:order val="6"/>
          <c:tx>
            <c:v>9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'PTQ11'!$AP$5:$AP$21</c:f>
              <c:numCache>
                <c:formatCode>0.00</c:formatCode>
                <c:ptCount val="17"/>
                <c:pt idx="0">
                  <c:v>-3.4161999999999999</c:v>
                </c:pt>
                <c:pt idx="1">
                  <c:v>-3.4396</c:v>
                </c:pt>
                <c:pt idx="2">
                  <c:v>-3.4994000000000001</c:v>
                </c:pt>
                <c:pt idx="3">
                  <c:v>-3.3479000000000001</c:v>
                </c:pt>
                <c:pt idx="4">
                  <c:v>-3.2406000000000001</c:v>
                </c:pt>
                <c:pt idx="5">
                  <c:v>-2.9460000000000002</c:v>
                </c:pt>
                <c:pt idx="6">
                  <c:v>-2.9460000000000002</c:v>
                </c:pt>
                <c:pt idx="7">
                  <c:v>-2.9491000000000001</c:v>
                </c:pt>
                <c:pt idx="8">
                  <c:v>-2.1232000000000002</c:v>
                </c:pt>
                <c:pt idx="9">
                  <c:v>-1.2272000000000001</c:v>
                </c:pt>
                <c:pt idx="10">
                  <c:v>-1.3351999999999999</c:v>
                </c:pt>
                <c:pt idx="11">
                  <c:v>-1.4107000000000001</c:v>
                </c:pt>
                <c:pt idx="12">
                  <c:v>-3.1669999999999998</c:v>
                </c:pt>
                <c:pt idx="13">
                  <c:v>-2.9018999999999999</c:v>
                </c:pt>
                <c:pt idx="14">
                  <c:v>-2.8967999999999998</c:v>
                </c:pt>
                <c:pt idx="15">
                  <c:v>-2.4127999999999998</c:v>
                </c:pt>
                <c:pt idx="16">
                  <c:v>-1.899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7-4D96-B209-01E7476B9AEF}"/>
            </c:ext>
          </c:extLst>
        </c:ser>
        <c:ser>
          <c:idx val="8"/>
          <c:order val="7"/>
          <c:tx>
            <c:v>12</c:v>
          </c:tx>
          <c:spPr>
            <a:ln w="2222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val>
            <c:numRef>
              <c:f>'PTQ11'!$AV$5:$AV$21</c:f>
              <c:numCache>
                <c:formatCode>0.00</c:formatCode>
                <c:ptCount val="17"/>
                <c:pt idx="0">
                  <c:v>-3.4592000000000001</c:v>
                </c:pt>
                <c:pt idx="1">
                  <c:v>-3.4801000000000002</c:v>
                </c:pt>
                <c:pt idx="2">
                  <c:v>-3.5400999999999998</c:v>
                </c:pt>
                <c:pt idx="3">
                  <c:v>-3.3889999999999998</c:v>
                </c:pt>
                <c:pt idx="4">
                  <c:v>-3.2804000000000002</c:v>
                </c:pt>
                <c:pt idx="5">
                  <c:v>-2.9916999999999998</c:v>
                </c:pt>
                <c:pt idx="6">
                  <c:v>-2.9916999999999998</c:v>
                </c:pt>
                <c:pt idx="7">
                  <c:v>-2.9954999999999998</c:v>
                </c:pt>
                <c:pt idx="8">
                  <c:v>-2.1716000000000002</c:v>
                </c:pt>
                <c:pt idx="9">
                  <c:v>-1.2763</c:v>
                </c:pt>
                <c:pt idx="10">
                  <c:v>-1.3839999999999999</c:v>
                </c:pt>
                <c:pt idx="11">
                  <c:v>-1.4593</c:v>
                </c:pt>
                <c:pt idx="12">
                  <c:v>-3.2105000000000001</c:v>
                </c:pt>
                <c:pt idx="13">
                  <c:v>-2.9487000000000001</c:v>
                </c:pt>
                <c:pt idx="14">
                  <c:v>-2.9512999999999998</c:v>
                </c:pt>
                <c:pt idx="15">
                  <c:v>-2.4621</c:v>
                </c:pt>
                <c:pt idx="16">
                  <c:v>-1.92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7-4D96-B209-01E7476B9AEF}"/>
            </c:ext>
          </c:extLst>
        </c:ser>
        <c:ser>
          <c:idx val="6"/>
          <c:order val="8"/>
          <c:tx>
            <c:strRef>
              <c:f>'PTQ11'!$BA$3</c:f>
              <c:strCache>
                <c:ptCount val="1"/>
                <c:pt idx="0">
                  <c:v>EXP</c:v>
                </c:pt>
              </c:strCache>
            </c:strRef>
          </c:tx>
          <c:spPr>
            <a:ln w="222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'PTQ11'!$BA$5:$BA$21</c:f>
              <c:numCache>
                <c:formatCode>0.00</c:formatCode>
                <c:ptCount val="17"/>
                <c:pt idx="0">
                  <c:v>-2.73</c:v>
                </c:pt>
                <c:pt idx="1">
                  <c:v>-2.73</c:v>
                </c:pt>
                <c:pt idx="2">
                  <c:v>-2.73</c:v>
                </c:pt>
                <c:pt idx="3">
                  <c:v>-2.73</c:v>
                </c:pt>
                <c:pt idx="4">
                  <c:v>-2.73</c:v>
                </c:pt>
                <c:pt idx="5">
                  <c:v>-2.73</c:v>
                </c:pt>
                <c:pt idx="6">
                  <c:v>-2.73</c:v>
                </c:pt>
                <c:pt idx="7">
                  <c:v>-2.73</c:v>
                </c:pt>
                <c:pt idx="8">
                  <c:v>-2.73</c:v>
                </c:pt>
                <c:pt idx="9">
                  <c:v>-2.73</c:v>
                </c:pt>
                <c:pt idx="10">
                  <c:v>-2.73</c:v>
                </c:pt>
                <c:pt idx="11">
                  <c:v>-2.73</c:v>
                </c:pt>
                <c:pt idx="12">
                  <c:v>-2.73</c:v>
                </c:pt>
                <c:pt idx="13">
                  <c:v>-2.73</c:v>
                </c:pt>
                <c:pt idx="14">
                  <c:v>-2.73</c:v>
                </c:pt>
                <c:pt idx="15">
                  <c:v>-2.73</c:v>
                </c:pt>
                <c:pt idx="16">
                  <c:v>-2.73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10-4E74-9B2E-FCF1FE558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632968"/>
        <c:axId val="731633328"/>
      </c:lineChart>
      <c:catAx>
        <c:axId val="73163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1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1633328"/>
        <c:crosses val="autoZero"/>
        <c:auto val="0"/>
        <c:lblAlgn val="ctr"/>
        <c:lblOffset val="100"/>
        <c:noMultiLvlLbl val="0"/>
      </c:catAx>
      <c:valAx>
        <c:axId val="73163332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1632968"/>
        <c:crosses val="autoZero"/>
        <c:crossBetween val="between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1"/>
              <a:t>E</a:t>
            </a:r>
            <a:r>
              <a:rPr lang="en-US" sz="2400" b="1" baseline="-25000"/>
              <a:t>g</a:t>
            </a:r>
            <a:r>
              <a:rPr lang="en-US" sz="2400" b="1" baseline="0"/>
              <a:t> = E</a:t>
            </a:r>
            <a:r>
              <a:rPr lang="en-US" sz="2400" b="1" baseline="-25000"/>
              <a:t>LUMO</a:t>
            </a:r>
            <a:r>
              <a:rPr lang="en-US" sz="2400" b="1" baseline="0"/>
              <a:t> - E</a:t>
            </a:r>
            <a:r>
              <a:rPr lang="en-US" sz="2400" b="1" baseline="-25000"/>
              <a:t>HOMO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2225" cap="rnd">
              <a:solidFill>
                <a:srgbClr val="0033CC"/>
              </a:solidFill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'PTQ11'!$H$5:$H$21</c:f>
              <c:numCache>
                <c:formatCode>0.00</c:formatCode>
                <c:ptCount val="17"/>
                <c:pt idx="0">
                  <c:v>2.6501000000000001</c:v>
                </c:pt>
                <c:pt idx="1">
                  <c:v>2.4492000000000003</c:v>
                </c:pt>
                <c:pt idx="2">
                  <c:v>2.4413999999999998</c:v>
                </c:pt>
                <c:pt idx="3">
                  <c:v>2.5323000000000002</c:v>
                </c:pt>
                <c:pt idx="4">
                  <c:v>2.6711</c:v>
                </c:pt>
                <c:pt idx="5">
                  <c:v>3.6816999999999998</c:v>
                </c:pt>
                <c:pt idx="6">
                  <c:v>3.6816999999999998</c:v>
                </c:pt>
                <c:pt idx="7">
                  <c:v>4.0236000000000001</c:v>
                </c:pt>
                <c:pt idx="8">
                  <c:v>6.0792000000000002</c:v>
                </c:pt>
                <c:pt idx="9">
                  <c:v>8.1609999999999996</c:v>
                </c:pt>
                <c:pt idx="10">
                  <c:v>7.8485999999999994</c:v>
                </c:pt>
                <c:pt idx="11">
                  <c:v>7.5880000000000001</c:v>
                </c:pt>
                <c:pt idx="12">
                  <c:v>3.1516999999999995</c:v>
                </c:pt>
                <c:pt idx="13">
                  <c:v>4.1662999999999997</c:v>
                </c:pt>
                <c:pt idx="14">
                  <c:v>4.0929000000000002</c:v>
                </c:pt>
                <c:pt idx="15">
                  <c:v>5.7398999999999996</c:v>
                </c:pt>
                <c:pt idx="16">
                  <c:v>5.8086000000000002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4-4619-9A1B-9C64733503A3}"/>
            </c:ext>
          </c:extLst>
        </c:ser>
        <c:ser>
          <c:idx val="1"/>
          <c:order val="1"/>
          <c:tx>
            <c:v>2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'PTQ11'!$N$5:$N$21</c:f>
              <c:numCache>
                <c:formatCode>0.00</c:formatCode>
                <c:ptCount val="17"/>
                <c:pt idx="0">
                  <c:v>1.8441999999999994</c:v>
                </c:pt>
                <c:pt idx="1">
                  <c:v>1.6974999999999998</c:v>
                </c:pt>
                <c:pt idx="2">
                  <c:v>1.6912000000000003</c:v>
                </c:pt>
                <c:pt idx="3">
                  <c:v>1.7608000000000006</c:v>
                </c:pt>
                <c:pt idx="4">
                  <c:v>1.8694999999999999</c:v>
                </c:pt>
                <c:pt idx="5">
                  <c:v>2.7580000000000005</c:v>
                </c:pt>
                <c:pt idx="6">
                  <c:v>2.7580000000000005</c:v>
                </c:pt>
                <c:pt idx="7">
                  <c:v>3.0546999999999995</c:v>
                </c:pt>
                <c:pt idx="8">
                  <c:v>4.9324000000000003</c:v>
                </c:pt>
                <c:pt idx="9">
                  <c:v>6.8596000000000004</c:v>
                </c:pt>
                <c:pt idx="10">
                  <c:v>6.5853000000000002</c:v>
                </c:pt>
                <c:pt idx="11">
                  <c:v>6.3555000000000001</c:v>
                </c:pt>
                <c:pt idx="12">
                  <c:v>2.2915999999999994</c:v>
                </c:pt>
                <c:pt idx="13">
                  <c:v>3.1861000000000002</c:v>
                </c:pt>
                <c:pt idx="14">
                  <c:v>3.1337999999999999</c:v>
                </c:pt>
                <c:pt idx="15">
                  <c:v>4.5933000000000002</c:v>
                </c:pt>
                <c:pt idx="16">
                  <c:v>4.6326999999999998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4-4619-9A1B-9C64733503A3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'PTQ11'!$T$5:$T$21</c:f>
              <c:numCache>
                <c:formatCode>0.00</c:formatCode>
                <c:ptCount val="17"/>
                <c:pt idx="0">
                  <c:v>1.5747</c:v>
                </c:pt>
                <c:pt idx="1">
                  <c:v>1.4476999999999998</c:v>
                </c:pt>
                <c:pt idx="2">
                  <c:v>1.4420999999999995</c:v>
                </c:pt>
                <c:pt idx="3">
                  <c:v>1.5023999999999997</c:v>
                </c:pt>
                <c:pt idx="4">
                  <c:v>1.5989999999999998</c:v>
                </c:pt>
                <c:pt idx="5">
                  <c:v>2.4364000000000003</c:v>
                </c:pt>
                <c:pt idx="6">
                  <c:v>2.4364000000000003</c:v>
                </c:pt>
                <c:pt idx="7">
                  <c:v>2.7156000000000002</c:v>
                </c:pt>
                <c:pt idx="8">
                  <c:v>4.5289000000000001</c:v>
                </c:pt>
                <c:pt idx="9">
                  <c:v>6.4071999999999996</c:v>
                </c:pt>
                <c:pt idx="10">
                  <c:v>6.1436000000000002</c:v>
                </c:pt>
                <c:pt idx="11">
                  <c:v>5.9224999999999994</c:v>
                </c:pt>
                <c:pt idx="12">
                  <c:v>1.9956999999999998</c:v>
                </c:pt>
                <c:pt idx="13">
                  <c:v>2.8424000000000005</c:v>
                </c:pt>
                <c:pt idx="14">
                  <c:v>2.8</c:v>
                </c:pt>
                <c:pt idx="15">
                  <c:v>4.190199999999999</c:v>
                </c:pt>
                <c:pt idx="16">
                  <c:v>4.218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4-4619-9A1B-9C64733503A3}"/>
            </c:ext>
          </c:extLst>
        </c:ser>
        <c:ser>
          <c:idx val="3"/>
          <c:order val="3"/>
          <c:tx>
            <c:v>4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'PTQ11'!$Z$5:$Z$21</c:f>
              <c:numCache>
                <c:formatCode>0.00</c:formatCode>
                <c:ptCount val="17"/>
                <c:pt idx="0">
                  <c:v>1.4295000000000004</c:v>
                </c:pt>
                <c:pt idx="1">
                  <c:v>1.3144999999999998</c:v>
                </c:pt>
                <c:pt idx="2">
                  <c:v>1.3090999999999999</c:v>
                </c:pt>
                <c:pt idx="3">
                  <c:v>1.3650999999999995</c:v>
                </c:pt>
                <c:pt idx="4">
                  <c:v>1.4549000000000003</c:v>
                </c:pt>
                <c:pt idx="5">
                  <c:v>2.2674000000000003</c:v>
                </c:pt>
                <c:pt idx="6">
                  <c:v>2.2674000000000003</c:v>
                </c:pt>
                <c:pt idx="7">
                  <c:v>2.5389000000000004</c:v>
                </c:pt>
                <c:pt idx="8">
                  <c:v>4.3239999999999998</c:v>
                </c:pt>
                <c:pt idx="9">
                  <c:v>6.1837999999999997</c:v>
                </c:pt>
                <c:pt idx="10">
                  <c:v>5.9245999999999999</c:v>
                </c:pt>
                <c:pt idx="11">
                  <c:v>5.7070000000000007</c:v>
                </c:pt>
                <c:pt idx="12">
                  <c:v>2.6636000000000002</c:v>
                </c:pt>
                <c:pt idx="13">
                  <c:v>2.6255999999999999</c:v>
                </c:pt>
                <c:pt idx="14">
                  <c:v>3.9860000000000002</c:v>
                </c:pt>
                <c:pt idx="15">
                  <c:v>4.0051000000000005</c:v>
                </c:pt>
                <c:pt idx="16">
                  <c:v>4.0051000000000005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44-4619-9A1B-9C64733503A3}"/>
            </c:ext>
          </c:extLst>
        </c:ser>
        <c:ser>
          <c:idx val="4"/>
          <c:order val="4"/>
          <c:tx>
            <c:v>5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'PTQ11'!$AF$5:$AF$21</c:f>
              <c:numCache>
                <c:formatCode>0.00</c:formatCode>
                <c:ptCount val="17"/>
                <c:pt idx="0">
                  <c:v>1.3569</c:v>
                </c:pt>
                <c:pt idx="1">
                  <c:v>1.2443</c:v>
                </c:pt>
                <c:pt idx="2">
                  <c:v>1.2395</c:v>
                </c:pt>
                <c:pt idx="3">
                  <c:v>1.2929999999999997</c:v>
                </c:pt>
                <c:pt idx="4">
                  <c:v>1.3443999999999998</c:v>
                </c:pt>
                <c:pt idx="5">
                  <c:v>2.1820000000000004</c:v>
                </c:pt>
                <c:pt idx="6">
                  <c:v>2.1820000000000004</c:v>
                </c:pt>
                <c:pt idx="7">
                  <c:v>2.4492999999999996</c:v>
                </c:pt>
                <c:pt idx="8">
                  <c:v>4.2225000000000001</c:v>
                </c:pt>
                <c:pt idx="9">
                  <c:v>6.0739000000000001</c:v>
                </c:pt>
                <c:pt idx="10">
                  <c:v>5.8161000000000005</c:v>
                </c:pt>
                <c:pt idx="11">
                  <c:v>5.5991</c:v>
                </c:pt>
                <c:pt idx="12">
                  <c:v>1.7589000000000006</c:v>
                </c:pt>
                <c:pt idx="13">
                  <c:v>2.5738000000000003</c:v>
                </c:pt>
                <c:pt idx="14">
                  <c:v>2.5397999999999996</c:v>
                </c:pt>
                <c:pt idx="15">
                  <c:v>3.8847000000000005</c:v>
                </c:pt>
                <c:pt idx="16">
                  <c:v>3.9028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4-4619-9A1B-9C64733503A3}"/>
            </c:ext>
          </c:extLst>
        </c:ser>
        <c:ser>
          <c:idx val="5"/>
          <c:order val="5"/>
          <c:tx>
            <c:v>6</c:v>
          </c:tx>
          <c:spPr>
            <a:ln w="2222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'PTQ11'!$AL$5:$AL$21</c:f>
              <c:numCache>
                <c:formatCode>0.00</c:formatCode>
                <c:ptCount val="17"/>
                <c:pt idx="0">
                  <c:v>1.3184999999999998</c:v>
                </c:pt>
                <c:pt idx="1">
                  <c:v>1.2096000000000005</c:v>
                </c:pt>
                <c:pt idx="2">
                  <c:v>1.2046999999999994</c:v>
                </c:pt>
                <c:pt idx="3">
                  <c:v>1.2564000000000002</c:v>
                </c:pt>
                <c:pt idx="4">
                  <c:v>1.3443999999999998</c:v>
                </c:pt>
                <c:pt idx="5">
                  <c:v>2.1363000000000003</c:v>
                </c:pt>
                <c:pt idx="6">
                  <c:v>2.1363000000000003</c:v>
                </c:pt>
                <c:pt idx="7">
                  <c:v>2.4012000000000002</c:v>
                </c:pt>
                <c:pt idx="8">
                  <c:v>4.1673</c:v>
                </c:pt>
                <c:pt idx="9">
                  <c:v>6.0143000000000004</c:v>
                </c:pt>
                <c:pt idx="10">
                  <c:v>5.7574000000000005</c:v>
                </c:pt>
                <c:pt idx="11">
                  <c:v>5.5411999999999999</c:v>
                </c:pt>
                <c:pt idx="12">
                  <c:v>1.7165999999999997</c:v>
                </c:pt>
                <c:pt idx="13">
                  <c:v>2.5249999999999995</c:v>
                </c:pt>
                <c:pt idx="14">
                  <c:v>2.4928000000000003</c:v>
                </c:pt>
                <c:pt idx="15">
                  <c:v>3.8286000000000002</c:v>
                </c:pt>
                <c:pt idx="16">
                  <c:v>3.8443000000000005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44-4619-9A1B-9C64733503A3}"/>
            </c:ext>
          </c:extLst>
        </c:ser>
        <c:ser>
          <c:idx val="6"/>
          <c:order val="6"/>
          <c:tx>
            <c:v>9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'PTQ11'!$AR$5:$AR$21</c:f>
              <c:numCache>
                <c:formatCode>0.00</c:formatCode>
                <c:ptCount val="17"/>
                <c:pt idx="0">
                  <c:v>1.2481999999999998</c:v>
                </c:pt>
                <c:pt idx="1">
                  <c:v>1.1441000000000003</c:v>
                </c:pt>
                <c:pt idx="2">
                  <c:v>1.1393999999999997</c:v>
                </c:pt>
                <c:pt idx="3">
                  <c:v>1.1886999999999999</c:v>
                </c:pt>
                <c:pt idx="4">
                  <c:v>1.2753000000000001</c:v>
                </c:pt>
                <c:pt idx="5">
                  <c:v>2.0577000000000001</c:v>
                </c:pt>
                <c:pt idx="6">
                  <c:v>2.0577000000000001</c:v>
                </c:pt>
                <c:pt idx="7">
                  <c:v>2.3189999999999995</c:v>
                </c:pt>
                <c:pt idx="8">
                  <c:v>4.0771999999999995</c:v>
                </c:pt>
                <c:pt idx="9">
                  <c:v>5.9198000000000004</c:v>
                </c:pt>
                <c:pt idx="10">
                  <c:v>5.6639999999999997</c:v>
                </c:pt>
                <c:pt idx="11">
                  <c:v>5.4481999999999999</c:v>
                </c:pt>
                <c:pt idx="12">
                  <c:v>1.6416000000000004</c:v>
                </c:pt>
                <c:pt idx="13">
                  <c:v>2.4419999999999997</c:v>
                </c:pt>
                <c:pt idx="14">
                  <c:v>2.4133000000000004</c:v>
                </c:pt>
                <c:pt idx="15">
                  <c:v>3.7377000000000002</c:v>
                </c:pt>
                <c:pt idx="16">
                  <c:v>3.7610000000000001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44-4619-9A1B-9C64733503A3}"/>
            </c:ext>
          </c:extLst>
        </c:ser>
        <c:ser>
          <c:idx val="7"/>
          <c:order val="7"/>
          <c:tx>
            <c:v>12</c:v>
          </c:tx>
          <c:spPr>
            <a:ln w="2222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'PTQ11'!$AX$5:$AX$21</c:f>
              <c:numCache>
                <c:formatCode>0.00</c:formatCode>
                <c:ptCount val="17"/>
                <c:pt idx="0">
                  <c:v>1.2102000000000004</c:v>
                </c:pt>
                <c:pt idx="1">
                  <c:v>1.1079999999999997</c:v>
                </c:pt>
                <c:pt idx="2">
                  <c:v>1.1032000000000002</c:v>
                </c:pt>
                <c:pt idx="3">
                  <c:v>1.1518999999999999</c:v>
                </c:pt>
                <c:pt idx="4">
                  <c:v>1.2390999999999996</c:v>
                </c:pt>
                <c:pt idx="5">
                  <c:v>2.0166000000000004</c:v>
                </c:pt>
                <c:pt idx="6">
                  <c:v>2.0166000000000004</c:v>
                </c:pt>
                <c:pt idx="7">
                  <c:v>2.2774000000000001</c:v>
                </c:pt>
                <c:pt idx="8">
                  <c:v>4.0335999999999999</c:v>
                </c:pt>
                <c:pt idx="9">
                  <c:v>5.8752000000000004</c:v>
                </c:pt>
                <c:pt idx="10">
                  <c:v>5.6196000000000002</c:v>
                </c:pt>
                <c:pt idx="11">
                  <c:v>5.4039000000000001</c:v>
                </c:pt>
                <c:pt idx="12">
                  <c:v>1.6023999999999998</c:v>
                </c:pt>
                <c:pt idx="13">
                  <c:v>2.4006000000000003</c:v>
                </c:pt>
                <c:pt idx="14">
                  <c:v>2.3642000000000003</c:v>
                </c:pt>
                <c:pt idx="15">
                  <c:v>3.6942999999999997</c:v>
                </c:pt>
                <c:pt idx="16">
                  <c:v>3.6900000000000004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44-4619-9A1B-9C64733503A3}"/>
            </c:ext>
          </c:extLst>
        </c:ser>
        <c:ser>
          <c:idx val="8"/>
          <c:order val="8"/>
          <c:tx>
            <c:v>Exp</c:v>
          </c:tx>
          <c:spPr>
            <a:ln w="2222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'PTQ11'!$BB$5:$BB$21</c:f>
              <c:numCache>
                <c:formatCode>0.00</c:formatCode>
                <c:ptCount val="17"/>
                <c:pt idx="0">
                  <c:v>2.78</c:v>
                </c:pt>
                <c:pt idx="1">
                  <c:v>2.78</c:v>
                </c:pt>
                <c:pt idx="2">
                  <c:v>2.78</c:v>
                </c:pt>
                <c:pt idx="3">
                  <c:v>2.78</c:v>
                </c:pt>
                <c:pt idx="4">
                  <c:v>2.78</c:v>
                </c:pt>
                <c:pt idx="5">
                  <c:v>2.78</c:v>
                </c:pt>
                <c:pt idx="6">
                  <c:v>2.78</c:v>
                </c:pt>
                <c:pt idx="7">
                  <c:v>2.78</c:v>
                </c:pt>
                <c:pt idx="8">
                  <c:v>2.78</c:v>
                </c:pt>
                <c:pt idx="9">
                  <c:v>2.78</c:v>
                </c:pt>
                <c:pt idx="10">
                  <c:v>2.78</c:v>
                </c:pt>
                <c:pt idx="11">
                  <c:v>2.78</c:v>
                </c:pt>
                <c:pt idx="12">
                  <c:v>2.78</c:v>
                </c:pt>
                <c:pt idx="13">
                  <c:v>2.78</c:v>
                </c:pt>
                <c:pt idx="14">
                  <c:v>2.78</c:v>
                </c:pt>
                <c:pt idx="15">
                  <c:v>2.78</c:v>
                </c:pt>
                <c:pt idx="16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44-4619-9A1B-9C6473350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350192"/>
        <c:axId val="505346232"/>
      </c:lineChart>
      <c:catAx>
        <c:axId val="5053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346232"/>
        <c:crosses val="autoZero"/>
        <c:auto val="1"/>
        <c:lblAlgn val="ctr"/>
        <c:lblOffset val="100"/>
        <c:noMultiLvlLbl val="0"/>
      </c:catAx>
      <c:valAx>
        <c:axId val="5053462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35019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PTQ11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ash"/>
              <c:size val="15"/>
              <c:spPr>
                <a:solidFill>
                  <a:srgbClr val="FFFF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04E-4346-86E2-4F08B0F0B17E}"/>
              </c:ext>
            </c:extLst>
          </c:dPt>
          <c:cat>
            <c:strRef>
              <c:f>'Extrapol. PTQ11'!$X$2:$X$19</c:f>
              <c:strCache>
                <c:ptCount val="18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  <c:pt idx="17">
                  <c:v>Exp</c:v>
                </c:pt>
              </c:strCache>
            </c:strRef>
          </c:cat>
          <c:val>
            <c:numRef>
              <c:f>'Extrapol. PTQ11'!$Y$2:$Y$19</c:f>
              <c:numCache>
                <c:formatCode>0.00</c:formatCode>
                <c:ptCount val="18"/>
                <c:pt idx="0">
                  <c:v>-4.49</c:v>
                </c:pt>
                <c:pt idx="1">
                  <c:v>-4.54</c:v>
                </c:pt>
                <c:pt idx="2">
                  <c:v>-4.5599999999999996</c:v>
                </c:pt>
                <c:pt idx="3">
                  <c:v>-4.54</c:v>
                </c:pt>
                <c:pt idx="4">
                  <c:v>-4.41</c:v>
                </c:pt>
                <c:pt idx="5">
                  <c:v>-4.88</c:v>
                </c:pt>
                <c:pt idx="6">
                  <c:v>-4.88</c:v>
                </c:pt>
                <c:pt idx="7">
                  <c:v>-5.14</c:v>
                </c:pt>
                <c:pt idx="8">
                  <c:v>-6.05</c:v>
                </c:pt>
                <c:pt idx="9">
                  <c:v>-6.97</c:v>
                </c:pt>
                <c:pt idx="10">
                  <c:v>-6.83</c:v>
                </c:pt>
                <c:pt idx="11">
                  <c:v>-6.69</c:v>
                </c:pt>
                <c:pt idx="12">
                  <c:v>-4.7</c:v>
                </c:pt>
                <c:pt idx="13">
                  <c:v>-5.22</c:v>
                </c:pt>
                <c:pt idx="14">
                  <c:v>-5.18</c:v>
                </c:pt>
                <c:pt idx="15">
                  <c:v>-6</c:v>
                </c:pt>
                <c:pt idx="16">
                  <c:v>-5.48</c:v>
                </c:pt>
                <c:pt idx="17" formatCode="General">
                  <c:v>-5.51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E-4346-86E2-4F08B0F0B17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ash"/>
              <c:size val="1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04E-4346-86E2-4F08B0F0B17E}"/>
              </c:ext>
            </c:extLst>
          </c:dPt>
          <c:cat>
            <c:strRef>
              <c:f>'Extrapol. PTQ11'!$X$2:$X$19</c:f>
              <c:strCache>
                <c:ptCount val="18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  <c:pt idx="17">
                  <c:v>Exp</c:v>
                </c:pt>
              </c:strCache>
            </c:strRef>
          </c:cat>
          <c:val>
            <c:numRef>
              <c:f>'Extrapol. PTQ11'!$Z$2:$Z$19</c:f>
              <c:numCache>
                <c:formatCode>0.00</c:formatCode>
                <c:ptCount val="18"/>
                <c:pt idx="0">
                  <c:v>-3.52</c:v>
                </c:pt>
                <c:pt idx="1">
                  <c:v>-3.58</c:v>
                </c:pt>
                <c:pt idx="2">
                  <c:v>-3.51</c:v>
                </c:pt>
                <c:pt idx="3">
                  <c:v>-3.43</c:v>
                </c:pt>
                <c:pt idx="4">
                  <c:v>-3.33</c:v>
                </c:pt>
                <c:pt idx="5">
                  <c:v>-3.05</c:v>
                </c:pt>
                <c:pt idx="6">
                  <c:v>-3.05</c:v>
                </c:pt>
                <c:pt idx="7">
                  <c:v>-3.06</c:v>
                </c:pt>
                <c:pt idx="8">
                  <c:v>-2.25</c:v>
                </c:pt>
                <c:pt idx="9">
                  <c:v>-1.37</c:v>
                </c:pt>
                <c:pt idx="10">
                  <c:v>-1.48</c:v>
                </c:pt>
                <c:pt idx="11">
                  <c:v>-1.55</c:v>
                </c:pt>
                <c:pt idx="12">
                  <c:v>-3.26</c:v>
                </c:pt>
                <c:pt idx="13">
                  <c:v>-3.01</c:v>
                </c:pt>
                <c:pt idx="14">
                  <c:v>-3.01</c:v>
                </c:pt>
                <c:pt idx="15">
                  <c:v>-2.54</c:v>
                </c:pt>
                <c:pt idx="16">
                  <c:v>-2.02</c:v>
                </c:pt>
                <c:pt idx="17">
                  <c:v>-2.73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E-4346-86E2-4F08B0F0B17E}"/>
            </c:ext>
          </c:extLst>
        </c:ser>
        <c:ser>
          <c:idx val="2"/>
          <c:order val="2"/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'Extrapol. PTQ11'!$X$2:$X$19</c:f>
              <c:strCache>
                <c:ptCount val="18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  <c:pt idx="17">
                  <c:v>Exp</c:v>
                </c:pt>
              </c:strCache>
            </c:strRef>
          </c:cat>
          <c:val>
            <c:numRef>
              <c:f>'Extrapol. PTQ11'!$AA$2:$AA$19</c:f>
              <c:numCache>
                <c:formatCode>General</c:formatCode>
                <c:ptCount val="18"/>
                <c:pt idx="0">
                  <c:v>-5.51</c:v>
                </c:pt>
                <c:pt idx="1">
                  <c:v>-5.51</c:v>
                </c:pt>
                <c:pt idx="2">
                  <c:v>-5.51</c:v>
                </c:pt>
                <c:pt idx="3">
                  <c:v>-5.51</c:v>
                </c:pt>
                <c:pt idx="4">
                  <c:v>-5.51</c:v>
                </c:pt>
                <c:pt idx="5">
                  <c:v>-5.51</c:v>
                </c:pt>
                <c:pt idx="6">
                  <c:v>-5.51</c:v>
                </c:pt>
                <c:pt idx="7">
                  <c:v>-5.51</c:v>
                </c:pt>
                <c:pt idx="8">
                  <c:v>-5.51</c:v>
                </c:pt>
                <c:pt idx="9">
                  <c:v>-5.51</c:v>
                </c:pt>
                <c:pt idx="10">
                  <c:v>-5.51</c:v>
                </c:pt>
                <c:pt idx="11">
                  <c:v>-5.51</c:v>
                </c:pt>
                <c:pt idx="12">
                  <c:v>-5.51</c:v>
                </c:pt>
                <c:pt idx="13">
                  <c:v>-5.51</c:v>
                </c:pt>
                <c:pt idx="14">
                  <c:v>-5.51</c:v>
                </c:pt>
                <c:pt idx="15">
                  <c:v>-5.51</c:v>
                </c:pt>
                <c:pt idx="16">
                  <c:v>-5.51</c:v>
                </c:pt>
                <c:pt idx="17">
                  <c:v>-5.51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E-4346-86E2-4F08B0F0B17E}"/>
            </c:ext>
          </c:extLst>
        </c:ser>
        <c:ser>
          <c:idx val="3"/>
          <c:order val="3"/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'Extrapol. PTQ11'!$X$2:$X$19</c:f>
              <c:strCache>
                <c:ptCount val="18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  <c:pt idx="17">
                  <c:v>Exp</c:v>
                </c:pt>
              </c:strCache>
            </c:strRef>
          </c:cat>
          <c:val>
            <c:numRef>
              <c:f>'Extrapol. PTQ11'!$AB$2:$AB$19</c:f>
              <c:numCache>
                <c:formatCode>0.00</c:formatCode>
                <c:ptCount val="18"/>
                <c:pt idx="0">
                  <c:v>-2.73</c:v>
                </c:pt>
                <c:pt idx="1">
                  <c:v>-2.73</c:v>
                </c:pt>
                <c:pt idx="2">
                  <c:v>-2.73</c:v>
                </c:pt>
                <c:pt idx="3">
                  <c:v>-2.73</c:v>
                </c:pt>
                <c:pt idx="4">
                  <c:v>-2.73</c:v>
                </c:pt>
                <c:pt idx="5">
                  <c:v>-2.73</c:v>
                </c:pt>
                <c:pt idx="6">
                  <c:v>-2.73</c:v>
                </c:pt>
                <c:pt idx="7">
                  <c:v>-2.73</c:v>
                </c:pt>
                <c:pt idx="8">
                  <c:v>-2.73</c:v>
                </c:pt>
                <c:pt idx="9">
                  <c:v>-2.73</c:v>
                </c:pt>
                <c:pt idx="10">
                  <c:v>-2.73</c:v>
                </c:pt>
                <c:pt idx="11">
                  <c:v>-2.73</c:v>
                </c:pt>
                <c:pt idx="12">
                  <c:v>-2.73</c:v>
                </c:pt>
                <c:pt idx="13">
                  <c:v>-2.73</c:v>
                </c:pt>
                <c:pt idx="14">
                  <c:v>-2.73</c:v>
                </c:pt>
                <c:pt idx="15">
                  <c:v>-2.73</c:v>
                </c:pt>
                <c:pt idx="16">
                  <c:v>-2.73</c:v>
                </c:pt>
                <c:pt idx="17">
                  <c:v>-2.73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4E-4346-86E2-4F08B0F0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841888"/>
        <c:axId val="1881827008"/>
      </c:lineChart>
      <c:catAx>
        <c:axId val="18818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1827008"/>
        <c:crosses val="autoZero"/>
        <c:auto val="1"/>
        <c:lblAlgn val="ctr"/>
        <c:lblOffset val="100"/>
        <c:noMultiLvlLbl val="0"/>
      </c:catAx>
      <c:valAx>
        <c:axId val="18818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184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b="1"/>
              <a:t>E</a:t>
            </a:r>
            <a:r>
              <a:rPr lang="en-US" sz="2000" b="1" baseline="-25000"/>
              <a:t>HOMO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Extrapol!$D$2</c:f>
              <c:strCache>
                <c:ptCount val="1"/>
                <c:pt idx="0">
                  <c:v>P3HT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Extrapol!$B$3:$B$19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Extrapol!$D$3:$D$19</c:f>
              <c:numCache>
                <c:formatCode>0.00</c:formatCode>
                <c:ptCount val="17"/>
                <c:pt idx="0">
                  <c:v>0.64799999999999969</c:v>
                </c:pt>
                <c:pt idx="1">
                  <c:v>0.71099999999999941</c:v>
                </c:pt>
                <c:pt idx="2">
                  <c:v>0.66699999999999982</c:v>
                </c:pt>
                <c:pt idx="3">
                  <c:v>0.76600000000000001</c:v>
                </c:pt>
                <c:pt idx="4">
                  <c:v>0.74599999999999955</c:v>
                </c:pt>
                <c:pt idx="5">
                  <c:v>0.34600000000000009</c:v>
                </c:pt>
                <c:pt idx="6">
                  <c:v>0.34600000000000009</c:v>
                </c:pt>
                <c:pt idx="7">
                  <c:v>7.7999999999999403E-2</c:v>
                </c:pt>
                <c:pt idx="8">
                  <c:v>0.83100000000000041</c:v>
                </c:pt>
                <c:pt idx="9">
                  <c:v>1.8210000000000006</c:v>
                </c:pt>
                <c:pt idx="10">
                  <c:v>1.6640000000000006</c:v>
                </c:pt>
                <c:pt idx="11">
                  <c:v>1.5190000000000001</c:v>
                </c:pt>
                <c:pt idx="12">
                  <c:v>0.34600000000000009</c:v>
                </c:pt>
                <c:pt idx="13">
                  <c:v>3.0999999999999694E-2</c:v>
                </c:pt>
                <c:pt idx="14">
                  <c:v>1.2999999999999901E-2</c:v>
                </c:pt>
                <c:pt idx="15">
                  <c:v>0.76200000000000045</c:v>
                </c:pt>
                <c:pt idx="16">
                  <c:v>0.26000000000000068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9-4823-8E5D-CE8AA723263D}"/>
            </c:ext>
          </c:extLst>
        </c:ser>
        <c:ser>
          <c:idx val="1"/>
          <c:order val="1"/>
          <c:tx>
            <c:strRef>
              <c:f>Extrapol!$J$2</c:f>
              <c:strCache>
                <c:ptCount val="1"/>
                <c:pt idx="0">
                  <c:v>PTB1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Extrapol!$B$3:$B$19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Extrapol!$J$3:$J$19</c:f>
              <c:numCache>
                <c:formatCode>0.00</c:formatCode>
                <c:ptCount val="17"/>
                <c:pt idx="0">
                  <c:v>0.5526800000000005</c:v>
                </c:pt>
                <c:pt idx="1">
                  <c:v>0.61985000000000046</c:v>
                </c:pt>
                <c:pt idx="2">
                  <c:v>0.57573000000000008</c:v>
                </c:pt>
                <c:pt idx="3">
                  <c:v>0.67220000000000013</c:v>
                </c:pt>
                <c:pt idx="4">
                  <c:v>0.6785300000000003</c:v>
                </c:pt>
                <c:pt idx="5">
                  <c:v>0.30147000000000013</c:v>
                </c:pt>
                <c:pt idx="6">
                  <c:v>0.30147000000000013</c:v>
                </c:pt>
                <c:pt idx="7">
                  <c:v>3.0520000000000103E-2</c:v>
                </c:pt>
                <c:pt idx="8">
                  <c:v>0.80973999999999968</c:v>
                </c:pt>
                <c:pt idx="9">
                  <c:v>1.7571300000000001</c:v>
                </c:pt>
                <c:pt idx="10">
                  <c:v>1.6127099999999999</c:v>
                </c:pt>
                <c:pt idx="11">
                  <c:v>1.4803999999999995</c:v>
                </c:pt>
                <c:pt idx="12">
                  <c:v>0.43975000000000009</c:v>
                </c:pt>
                <c:pt idx="13">
                  <c:v>5.2399999999996894E-3</c:v>
                </c:pt>
                <c:pt idx="14">
                  <c:v>2.6300000000007984E-3</c:v>
                </c:pt>
                <c:pt idx="15">
                  <c:v>0.76048999999999989</c:v>
                </c:pt>
                <c:pt idx="16">
                  <c:v>0.25999999999999979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9-4823-8E5D-CE8AA723263D}"/>
            </c:ext>
          </c:extLst>
        </c:ser>
        <c:ser>
          <c:idx val="2"/>
          <c:order val="2"/>
          <c:tx>
            <c:strRef>
              <c:f>Extrapol!$P$2</c:f>
              <c:strCache>
                <c:ptCount val="1"/>
                <c:pt idx="0">
                  <c:v>PTQ11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Extrapol!$B$3:$B$19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Extrapol!$P$3:$P$19</c:f>
              <c:numCache>
                <c:formatCode>0.00</c:formatCode>
                <c:ptCount val="17"/>
                <c:pt idx="0">
                  <c:v>0.94968999999999948</c:v>
                </c:pt>
                <c:pt idx="1">
                  <c:v>1.0235399999999997</c:v>
                </c:pt>
                <c:pt idx="2">
                  <c:v>0.96844000000000019</c:v>
                </c:pt>
                <c:pt idx="3">
                  <c:v>0.96844000000000019</c:v>
                </c:pt>
                <c:pt idx="4">
                  <c:v>1.0992199999999999</c:v>
                </c:pt>
                <c:pt idx="5">
                  <c:v>0.62876999999999938</c:v>
                </c:pt>
                <c:pt idx="6">
                  <c:v>0.62876999999999938</c:v>
                </c:pt>
                <c:pt idx="7">
                  <c:v>0.36826999999999988</c:v>
                </c:pt>
                <c:pt idx="8">
                  <c:v>0.53652999999999995</c:v>
                </c:pt>
                <c:pt idx="9">
                  <c:v>1.4629799999999999</c:v>
                </c:pt>
                <c:pt idx="10">
                  <c:v>1.3200200000000004</c:v>
                </c:pt>
                <c:pt idx="11">
                  <c:v>1.1840000000000002</c:v>
                </c:pt>
                <c:pt idx="12">
                  <c:v>0.8132299999999999</c:v>
                </c:pt>
                <c:pt idx="13">
                  <c:v>0.29384999999999994</c:v>
                </c:pt>
                <c:pt idx="14">
                  <c:v>0.32658999999999949</c:v>
                </c:pt>
                <c:pt idx="15">
                  <c:v>0.49159000000000042</c:v>
                </c:pt>
                <c:pt idx="16">
                  <c:v>1.7310000000000159E-2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9-4823-8E5D-CE8AA723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936920"/>
        <c:axId val="757937280"/>
      </c:barChart>
      <c:catAx>
        <c:axId val="75793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7937280"/>
        <c:crosses val="autoZero"/>
        <c:auto val="1"/>
        <c:lblAlgn val="ctr"/>
        <c:lblOffset val="100"/>
        <c:noMultiLvlLbl val="0"/>
      </c:catAx>
      <c:valAx>
        <c:axId val="7579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79369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en-US" sz="2000" b="1" i="0" u="none" strike="noStrike" kern="1200" spc="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LUMO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Extrapol!$F$2</c:f>
              <c:strCache>
                <c:ptCount val="1"/>
                <c:pt idx="0">
                  <c:v>P3HT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Extrapol!$B$3:$B$19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Extrapol!$F$3:$F$19</c:f>
              <c:numCache>
                <c:formatCode>0.00</c:formatCode>
                <c:ptCount val="17"/>
                <c:pt idx="0">
                  <c:v>0.20860000000000012</c:v>
                </c:pt>
                <c:pt idx="1">
                  <c:v>0.23409000000000013</c:v>
                </c:pt>
                <c:pt idx="2">
                  <c:v>0.28358000000000017</c:v>
                </c:pt>
                <c:pt idx="3">
                  <c:v>0.1488299999999998</c:v>
                </c:pt>
                <c:pt idx="4">
                  <c:v>6.0490000000000155E-2</c:v>
                </c:pt>
                <c:pt idx="5">
                  <c:v>0.26718999999999982</c:v>
                </c:pt>
                <c:pt idx="6">
                  <c:v>0.26718999999999982</c:v>
                </c:pt>
                <c:pt idx="7">
                  <c:v>0.25898000000000021</c:v>
                </c:pt>
                <c:pt idx="8">
                  <c:v>1.1043000000000001</c:v>
                </c:pt>
                <c:pt idx="9">
                  <c:v>1.9825299999999999</c:v>
                </c:pt>
                <c:pt idx="10">
                  <c:v>1.87714</c:v>
                </c:pt>
                <c:pt idx="11">
                  <c:v>1.80707</c:v>
                </c:pt>
                <c:pt idx="12">
                  <c:v>3.3669999999999867E-2</c:v>
                </c:pt>
                <c:pt idx="13">
                  <c:v>0.33239000000000019</c:v>
                </c:pt>
                <c:pt idx="14">
                  <c:v>0.35000000000000009</c:v>
                </c:pt>
                <c:pt idx="15">
                  <c:v>0.83265000000000011</c:v>
                </c:pt>
                <c:pt idx="16">
                  <c:v>1.2844800000000001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5-48C3-87C8-7B5939C7A61B}"/>
            </c:ext>
          </c:extLst>
        </c:ser>
        <c:ser>
          <c:idx val="1"/>
          <c:order val="1"/>
          <c:tx>
            <c:strRef>
              <c:f>Extrapol!$L$2</c:f>
              <c:strCache>
                <c:ptCount val="1"/>
                <c:pt idx="0">
                  <c:v>PTB1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Extrapol!$B$3:$B$19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Extrapol!$L$3:$L$19</c:f>
              <c:numCache>
                <c:formatCode>0.00</c:formatCode>
                <c:ptCount val="17"/>
                <c:pt idx="0">
                  <c:v>0.24949999999999983</c:v>
                </c:pt>
                <c:pt idx="1">
                  <c:v>0.25457999999999981</c:v>
                </c:pt>
                <c:pt idx="2">
                  <c:v>0.30076999999999998</c:v>
                </c:pt>
                <c:pt idx="3">
                  <c:v>0.17117000000000004</c:v>
                </c:pt>
                <c:pt idx="4">
                  <c:v>8.8109999999999911E-2</c:v>
                </c:pt>
                <c:pt idx="5">
                  <c:v>0.20781000000000027</c:v>
                </c:pt>
                <c:pt idx="6">
                  <c:v>0.20781000000000027</c:v>
                </c:pt>
                <c:pt idx="7">
                  <c:v>0.1566200000000002</c:v>
                </c:pt>
                <c:pt idx="8">
                  <c:v>0.95103000000000026</c:v>
                </c:pt>
                <c:pt idx="9">
                  <c:v>1.7457100000000001</c:v>
                </c:pt>
                <c:pt idx="10">
                  <c:v>1.6569100000000001</c:v>
                </c:pt>
                <c:pt idx="11">
                  <c:v>1.5937700000000001</c:v>
                </c:pt>
                <c:pt idx="12">
                  <c:v>2.3569999999999869E-2</c:v>
                </c:pt>
                <c:pt idx="13">
                  <c:v>0.23419000000000034</c:v>
                </c:pt>
                <c:pt idx="14">
                  <c:v>0.24191000000000029</c:v>
                </c:pt>
                <c:pt idx="15">
                  <c:v>0.65569000000000033</c:v>
                </c:pt>
                <c:pt idx="16">
                  <c:v>1.1700000000000004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5-48C3-87C8-7B5939C7A61B}"/>
            </c:ext>
          </c:extLst>
        </c:ser>
        <c:ser>
          <c:idx val="2"/>
          <c:order val="2"/>
          <c:tx>
            <c:strRef>
              <c:f>Extrapol!$R$2</c:f>
              <c:strCache>
                <c:ptCount val="1"/>
                <c:pt idx="0">
                  <c:v>PTQ11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Extrapol!$B$3:$B$19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Extrapol!$R$3:$R$19</c:f>
              <c:numCache>
                <c:formatCode>0.00</c:formatCode>
                <c:ptCount val="17"/>
                <c:pt idx="0">
                  <c:v>0.77547999999999995</c:v>
                </c:pt>
                <c:pt idx="1">
                  <c:v>0.79257</c:v>
                </c:pt>
                <c:pt idx="2">
                  <c:v>0.85205999999999982</c:v>
                </c:pt>
                <c:pt idx="3">
                  <c:v>0.70273999999999992</c:v>
                </c:pt>
                <c:pt idx="4">
                  <c:v>0.59818000000000016</c:v>
                </c:pt>
                <c:pt idx="5">
                  <c:v>0.31734000000000018</c:v>
                </c:pt>
                <c:pt idx="6">
                  <c:v>0.31734000000000018</c:v>
                </c:pt>
                <c:pt idx="7">
                  <c:v>0.32747999999999999</c:v>
                </c:pt>
                <c:pt idx="8">
                  <c:v>0.47948000000000013</c:v>
                </c:pt>
                <c:pt idx="9">
                  <c:v>1.35514</c:v>
                </c:pt>
                <c:pt idx="10">
                  <c:v>1.25213</c:v>
                </c:pt>
                <c:pt idx="11">
                  <c:v>1.1805600000000001</c:v>
                </c:pt>
                <c:pt idx="12">
                  <c:v>0.53209000000000017</c:v>
                </c:pt>
                <c:pt idx="13">
                  <c:v>0.2817099999999999</c:v>
                </c:pt>
                <c:pt idx="14">
                  <c:v>0.27554999999999996</c:v>
                </c:pt>
                <c:pt idx="15">
                  <c:v>0.1857899999999999</c:v>
                </c:pt>
                <c:pt idx="16">
                  <c:v>0.70000000000000018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05-48C3-87C8-7B5939C7A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752776"/>
        <c:axId val="645752056"/>
      </c:barChart>
      <c:catAx>
        <c:axId val="64575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752056"/>
        <c:crosses val="autoZero"/>
        <c:auto val="1"/>
        <c:lblAlgn val="ctr"/>
        <c:lblOffset val="100"/>
        <c:noMultiLvlLbl val="0"/>
      </c:catAx>
      <c:valAx>
        <c:axId val="64575205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75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en-US" sz="2000" b="1" i="0" u="none" strike="noStrike" kern="1200" spc="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</a:t>
            </a:r>
            <a:r>
              <a:rPr lang="en-US"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= E</a:t>
            </a:r>
            <a:r>
              <a:rPr lang="en-US" sz="2000" b="1" i="0" u="none" strike="noStrike" kern="1200" spc="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LUMO</a:t>
            </a:r>
            <a:r>
              <a:rPr lang="en-US"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- E</a:t>
            </a:r>
            <a:r>
              <a:rPr lang="en-US" sz="2000" b="1" i="0" u="none" strike="noStrike" kern="1200" spc="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HOMO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Extrapol!$H$2</c:f>
              <c:strCache>
                <c:ptCount val="1"/>
                <c:pt idx="0">
                  <c:v>P3HT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Extrapol!$B$3:$B$19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Extrapol!$H$3:$H$19</c:f>
              <c:numCache>
                <c:formatCode>0.00</c:formatCode>
                <c:ptCount val="17"/>
                <c:pt idx="0">
                  <c:v>0.85660000000000003</c:v>
                </c:pt>
                <c:pt idx="1">
                  <c:v>0.94508999999999976</c:v>
                </c:pt>
                <c:pt idx="2">
                  <c:v>0.9505800000000002</c:v>
                </c:pt>
                <c:pt idx="3">
                  <c:v>0.91483000000000003</c:v>
                </c:pt>
                <c:pt idx="4">
                  <c:v>0.80648999999999993</c:v>
                </c:pt>
                <c:pt idx="5">
                  <c:v>7.8810000000000491E-2</c:v>
                </c:pt>
                <c:pt idx="6">
                  <c:v>7.8810000000000491E-2</c:v>
                </c:pt>
                <c:pt idx="7">
                  <c:v>0.18098000000000058</c:v>
                </c:pt>
                <c:pt idx="8">
                  <c:v>1.9353000000000005</c:v>
                </c:pt>
                <c:pt idx="9">
                  <c:v>3.8035300000000003</c:v>
                </c:pt>
                <c:pt idx="10">
                  <c:v>3.5411400000000004</c:v>
                </c:pt>
                <c:pt idx="11">
                  <c:v>3.3260699999999996</c:v>
                </c:pt>
                <c:pt idx="12">
                  <c:v>0.31233000000000044</c:v>
                </c:pt>
                <c:pt idx="13">
                  <c:v>0.30139000000000027</c:v>
                </c:pt>
                <c:pt idx="14">
                  <c:v>0.33699999999999997</c:v>
                </c:pt>
                <c:pt idx="15">
                  <c:v>1.5946500000000003</c:v>
                </c:pt>
                <c:pt idx="16">
                  <c:v>1.5444800000000007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7-4D93-A932-492B976F0342}"/>
            </c:ext>
          </c:extLst>
        </c:ser>
        <c:ser>
          <c:idx val="1"/>
          <c:order val="1"/>
          <c:tx>
            <c:strRef>
              <c:f>Extrapol!$N$2</c:f>
              <c:strCache>
                <c:ptCount val="1"/>
                <c:pt idx="0">
                  <c:v>PTB1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Extrapol!$B$3:$B$19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Extrapol!$N$3:$N$19</c:f>
              <c:numCache>
                <c:formatCode>0.00</c:formatCode>
                <c:ptCount val="17"/>
                <c:pt idx="0">
                  <c:v>0.80218000000000012</c:v>
                </c:pt>
                <c:pt idx="1">
                  <c:v>0.87443000000000004</c:v>
                </c:pt>
                <c:pt idx="2">
                  <c:v>0.87649999999999983</c:v>
                </c:pt>
                <c:pt idx="3">
                  <c:v>0.84336999999999995</c:v>
                </c:pt>
                <c:pt idx="4">
                  <c:v>0.76663999999999999</c:v>
                </c:pt>
                <c:pt idx="5">
                  <c:v>9.3659999999999632E-2</c:v>
                </c:pt>
                <c:pt idx="6">
                  <c:v>9.3659999999999632E-2</c:v>
                </c:pt>
                <c:pt idx="7">
                  <c:v>0.12610000000000032</c:v>
                </c:pt>
                <c:pt idx="8">
                  <c:v>1.7607700000000002</c:v>
                </c:pt>
                <c:pt idx="9">
                  <c:v>3.50284</c:v>
                </c:pt>
                <c:pt idx="10">
                  <c:v>3.2696199999999997</c:v>
                </c:pt>
                <c:pt idx="11">
                  <c:v>3.0741699999999996</c:v>
                </c:pt>
                <c:pt idx="12">
                  <c:v>0.46331999999999973</c:v>
                </c:pt>
                <c:pt idx="13">
                  <c:v>0.23943000000000025</c:v>
                </c:pt>
                <c:pt idx="14">
                  <c:v>0.23927999999999972</c:v>
                </c:pt>
                <c:pt idx="15">
                  <c:v>1.4161800000000004</c:v>
                </c:pt>
                <c:pt idx="16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7-4D93-A932-492B976F0342}"/>
            </c:ext>
          </c:extLst>
        </c:ser>
        <c:ser>
          <c:idx val="2"/>
          <c:order val="2"/>
          <c:tx>
            <c:strRef>
              <c:f>Extrapol!$T$2</c:f>
              <c:strCache>
                <c:ptCount val="1"/>
                <c:pt idx="0">
                  <c:v>PTQ11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Extrapol!$B$3:$B$19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Extrapol!$T$3:$T$19</c:f>
              <c:numCache>
                <c:formatCode>0.00</c:formatCode>
                <c:ptCount val="17"/>
                <c:pt idx="0">
                  <c:v>1.7251699999999994</c:v>
                </c:pt>
                <c:pt idx="1">
                  <c:v>1.8161099999999997</c:v>
                </c:pt>
                <c:pt idx="2">
                  <c:v>1.8205</c:v>
                </c:pt>
                <c:pt idx="3">
                  <c:v>1.6711800000000001</c:v>
                </c:pt>
                <c:pt idx="4">
                  <c:v>1.6974</c:v>
                </c:pt>
                <c:pt idx="5">
                  <c:v>0.94610999999999956</c:v>
                </c:pt>
                <c:pt idx="6">
                  <c:v>0.94610999999999956</c:v>
                </c:pt>
                <c:pt idx="7">
                  <c:v>0.69574999999999987</c:v>
                </c:pt>
                <c:pt idx="8">
                  <c:v>1.0160100000000001</c:v>
                </c:pt>
                <c:pt idx="9">
                  <c:v>2.81812</c:v>
                </c:pt>
                <c:pt idx="10">
                  <c:v>2.5721500000000002</c:v>
                </c:pt>
                <c:pt idx="11">
                  <c:v>2.3645600000000004</c:v>
                </c:pt>
                <c:pt idx="12">
                  <c:v>1.3453200000000001</c:v>
                </c:pt>
                <c:pt idx="13">
                  <c:v>0.57555999999999985</c:v>
                </c:pt>
                <c:pt idx="14">
                  <c:v>0.60213999999999945</c:v>
                </c:pt>
                <c:pt idx="15">
                  <c:v>0.67738000000000032</c:v>
                </c:pt>
                <c:pt idx="16">
                  <c:v>0.68269000000000002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7-4D93-A932-492B976F0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76128"/>
        <c:axId val="593475768"/>
      </c:barChart>
      <c:catAx>
        <c:axId val="5934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475768"/>
        <c:crosses val="autoZero"/>
        <c:auto val="1"/>
        <c:lblAlgn val="ctr"/>
        <c:lblOffset val="100"/>
        <c:noMultiLvlLbl val="0"/>
      </c:catAx>
      <c:valAx>
        <c:axId val="59347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4761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en-US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LUMO</a:t>
            </a:r>
            <a:r>
              <a:rPr lang="en-US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P3HT!$F$3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rgbClr val="0033CC"/>
              </a:solidFill>
              <a:round/>
            </a:ln>
            <a:effectLst/>
          </c:spPr>
          <c:marker>
            <c:symbol val="none"/>
          </c:marker>
          <c:cat>
            <c:strRef>
              <c:f>P3HT!$B$6:$B$22</c:f>
              <c:strCache>
                <c:ptCount val="17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P3HT!$F$6:$F$22</c:f>
              <c:numCache>
                <c:formatCode>0.00</c:formatCode>
                <c:ptCount val="17"/>
                <c:pt idx="0">
                  <c:v>-1.3434999999999999</c:v>
                </c:pt>
                <c:pt idx="1">
                  <c:v>-1.3969</c:v>
                </c:pt>
                <c:pt idx="2">
                  <c:v>-1.1664000000000001</c:v>
                </c:pt>
                <c:pt idx="3">
                  <c:v>-1.1969000000000001</c:v>
                </c:pt>
                <c:pt idx="4">
                  <c:v>-1.0790999999999999</c:v>
                </c:pt>
                <c:pt idx="5">
                  <c:v>-0.58230000000000004</c:v>
                </c:pt>
                <c:pt idx="6">
                  <c:v>-0.58230000000000004</c:v>
                </c:pt>
                <c:pt idx="7">
                  <c:v>-0.4708</c:v>
                </c:pt>
                <c:pt idx="8">
                  <c:v>0.59509999999999996</c:v>
                </c:pt>
                <c:pt idx="9">
                  <c:v>1.7317</c:v>
                </c:pt>
                <c:pt idx="10">
                  <c:v>1.5804</c:v>
                </c:pt>
                <c:pt idx="11">
                  <c:v>1.4613</c:v>
                </c:pt>
                <c:pt idx="12">
                  <c:v>-0.86250000000000004</c:v>
                </c:pt>
                <c:pt idx="13">
                  <c:v>-0.3926</c:v>
                </c:pt>
                <c:pt idx="14">
                  <c:v>-0.56720000000000004</c:v>
                </c:pt>
                <c:pt idx="15">
                  <c:v>0.36959999999999998</c:v>
                </c:pt>
                <c:pt idx="16">
                  <c:v>0.81969999999999998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9-4237-8EEE-7162B1F37776}"/>
            </c:ext>
          </c:extLst>
        </c:ser>
        <c:ser>
          <c:idx val="1"/>
          <c:order val="1"/>
          <c:tx>
            <c:strRef>
              <c:f>P3HT!$L$3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P3HT!$B$6:$B$22</c:f>
              <c:strCache>
                <c:ptCount val="17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P3HT!$L$6:$L$22</c:f>
              <c:numCache>
                <c:formatCode>0.00</c:formatCode>
                <c:ptCount val="17"/>
                <c:pt idx="0">
                  <c:v>-2.1991000000000001</c:v>
                </c:pt>
                <c:pt idx="1">
                  <c:v>-2.2511999999999999</c:v>
                </c:pt>
                <c:pt idx="2">
                  <c:v>-2.0876999999999999</c:v>
                </c:pt>
                <c:pt idx="3">
                  <c:v>-2.0768</c:v>
                </c:pt>
                <c:pt idx="4">
                  <c:v>-1.9689000000000001</c:v>
                </c:pt>
                <c:pt idx="5">
                  <c:v>-1.5367</c:v>
                </c:pt>
                <c:pt idx="6">
                  <c:v>-1.5367</c:v>
                </c:pt>
                <c:pt idx="7">
                  <c:v>-1.4717</c:v>
                </c:pt>
                <c:pt idx="8">
                  <c:v>-0.49490000000000001</c:v>
                </c:pt>
                <c:pt idx="9">
                  <c:v>0.54290000000000005</c:v>
                </c:pt>
                <c:pt idx="10">
                  <c:v>0.40339999999999998</c:v>
                </c:pt>
                <c:pt idx="11">
                  <c:v>0.30890000000000001</c:v>
                </c:pt>
                <c:pt idx="12">
                  <c:v>-1.7991999999999999</c:v>
                </c:pt>
                <c:pt idx="13">
                  <c:v>-1.3953</c:v>
                </c:pt>
                <c:pt idx="14">
                  <c:v>-1.4412</c:v>
                </c:pt>
                <c:pt idx="15">
                  <c:v>-0.74129999999999996</c:v>
                </c:pt>
                <c:pt idx="16">
                  <c:v>-0.28989999999999999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9-4237-8EEE-7162B1F37776}"/>
            </c:ext>
          </c:extLst>
        </c:ser>
        <c:ser>
          <c:idx val="2"/>
          <c:order val="2"/>
          <c:tx>
            <c:strRef>
              <c:f>P3HT!$R$3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P3HT!$B$6:$B$22</c:f>
              <c:strCache>
                <c:ptCount val="17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P3HT!$R$6:$R$22</c:f>
              <c:numCache>
                <c:formatCode>0.00</c:formatCode>
                <c:ptCount val="17"/>
                <c:pt idx="0">
                  <c:v>-2.5466000000000002</c:v>
                </c:pt>
                <c:pt idx="1">
                  <c:v>-2.5981000000000001</c:v>
                </c:pt>
                <c:pt idx="2">
                  <c:v>-2.4641000000000002</c:v>
                </c:pt>
                <c:pt idx="3">
                  <c:v>-2.4363000000000001</c:v>
                </c:pt>
                <c:pt idx="4">
                  <c:v>-2.3355000000000001</c:v>
                </c:pt>
                <c:pt idx="5">
                  <c:v>-1.9390000000000001</c:v>
                </c:pt>
                <c:pt idx="6">
                  <c:v>-1.9390000000000001</c:v>
                </c:pt>
                <c:pt idx="7">
                  <c:v>-1.8975</c:v>
                </c:pt>
                <c:pt idx="8">
                  <c:v>-0.96730000000000005</c:v>
                </c:pt>
                <c:pt idx="9">
                  <c:v>1.2800000000000001E-2</c:v>
                </c:pt>
                <c:pt idx="10">
                  <c:v>-0.1128</c:v>
                </c:pt>
                <c:pt idx="11">
                  <c:v>-0.19789999999999999</c:v>
                </c:pt>
                <c:pt idx="12">
                  <c:v>-2.1892</c:v>
                </c:pt>
                <c:pt idx="13">
                  <c:v>-1.8226</c:v>
                </c:pt>
                <c:pt idx="14">
                  <c:v>-1.8552</c:v>
                </c:pt>
                <c:pt idx="15">
                  <c:v>-1.2212000000000001</c:v>
                </c:pt>
                <c:pt idx="16">
                  <c:v>-0.76959999999999995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9-4237-8EEE-7162B1F37776}"/>
            </c:ext>
          </c:extLst>
        </c:ser>
        <c:ser>
          <c:idx val="3"/>
          <c:order val="3"/>
          <c:tx>
            <c:strRef>
              <c:f>P3HT!$X$3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P3HT!$B$6:$B$22</c:f>
              <c:strCache>
                <c:ptCount val="17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P3HT!$X$6:$X$22</c:f>
              <c:numCache>
                <c:formatCode>0.00</c:formatCode>
                <c:ptCount val="17"/>
                <c:pt idx="0">
                  <c:v>-2.7334000000000001</c:v>
                </c:pt>
                <c:pt idx="1">
                  <c:v>-2.7844000000000002</c:v>
                </c:pt>
                <c:pt idx="2">
                  <c:v>-2.6665999999999999</c:v>
                </c:pt>
                <c:pt idx="3">
                  <c:v>-2.6297000000000001</c:v>
                </c:pt>
                <c:pt idx="4">
                  <c:v>-2.5337000000000001</c:v>
                </c:pt>
                <c:pt idx="5">
                  <c:v>-2.1574</c:v>
                </c:pt>
                <c:pt idx="6">
                  <c:v>-2.1574</c:v>
                </c:pt>
                <c:pt idx="7">
                  <c:v>-2.1307</c:v>
                </c:pt>
                <c:pt idx="8">
                  <c:v>-1.2263999999999999</c:v>
                </c:pt>
                <c:pt idx="9">
                  <c:v>-0.27960000000000002</c:v>
                </c:pt>
                <c:pt idx="10">
                  <c:v>-0.39739999999999998</c:v>
                </c:pt>
                <c:pt idx="11">
                  <c:v>-0.47849999999999998</c:v>
                </c:pt>
                <c:pt idx="12">
                  <c:v>-2.4030999999999998</c:v>
                </c:pt>
                <c:pt idx="13">
                  <c:v>-2.0562</c:v>
                </c:pt>
                <c:pt idx="14">
                  <c:v>-2.0809000000000002</c:v>
                </c:pt>
                <c:pt idx="15">
                  <c:v>-1.4852000000000001</c:v>
                </c:pt>
                <c:pt idx="16">
                  <c:v>-1.0338000000000001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9-4237-8EEE-7162B1F37776}"/>
            </c:ext>
          </c:extLst>
        </c:ser>
        <c:ser>
          <c:idx val="4"/>
          <c:order val="4"/>
          <c:tx>
            <c:strRef>
              <c:f>P3HT!$AD$3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P3HT!$B$6:$B$22</c:f>
              <c:strCache>
                <c:ptCount val="17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P3HT!$AD$6:$AD$22</c:f>
              <c:numCache>
                <c:formatCode>0.00</c:formatCode>
                <c:ptCount val="17"/>
                <c:pt idx="0">
                  <c:v>-2.8483000000000001</c:v>
                </c:pt>
                <c:pt idx="1">
                  <c:v>-2.8988999999999998</c:v>
                </c:pt>
                <c:pt idx="2">
                  <c:v>-2.7915999999999999</c:v>
                </c:pt>
                <c:pt idx="3">
                  <c:v>-2.7488999999999999</c:v>
                </c:pt>
                <c:pt idx="4">
                  <c:v>-2.6556000000000002</c:v>
                </c:pt>
                <c:pt idx="5">
                  <c:v>-2.2921999999999998</c:v>
                </c:pt>
                <c:pt idx="6">
                  <c:v>-2.2921999999999998</c:v>
                </c:pt>
                <c:pt idx="7">
                  <c:v>-2.2755999999999998</c:v>
                </c:pt>
                <c:pt idx="8">
                  <c:v>-1.3889</c:v>
                </c:pt>
                <c:pt idx="9">
                  <c:v>-0.45939999999999998</c:v>
                </c:pt>
                <c:pt idx="10">
                  <c:v>-0.57350000000000001</c:v>
                </c:pt>
                <c:pt idx="11">
                  <c:v>-0.65269999999999995</c:v>
                </c:pt>
                <c:pt idx="12">
                  <c:v>-2.5352000000000001</c:v>
                </c:pt>
                <c:pt idx="13">
                  <c:v>-2.2014</c:v>
                </c:pt>
                <c:pt idx="14">
                  <c:v>-2.2195</c:v>
                </c:pt>
                <c:pt idx="15">
                  <c:v>-1.65</c:v>
                </c:pt>
                <c:pt idx="16">
                  <c:v>-1.1976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F9-4237-8EEE-7162B1F37776}"/>
            </c:ext>
          </c:extLst>
        </c:ser>
        <c:ser>
          <c:idx val="5"/>
          <c:order val="5"/>
          <c:tx>
            <c:strRef>
              <c:f>P3HT!$AJ$3</c:f>
              <c:strCache>
                <c:ptCount val="1"/>
                <c:pt idx="0">
                  <c:v>6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P3HT!$B$6:$B$22</c:f>
              <c:strCache>
                <c:ptCount val="17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P3HT!$AJ$6:$AJ$22</c:f>
              <c:numCache>
                <c:formatCode>0.00</c:formatCode>
                <c:ptCount val="17"/>
                <c:pt idx="0">
                  <c:v>-2.9253999999999998</c:v>
                </c:pt>
                <c:pt idx="1">
                  <c:v>-2.9759000000000002</c:v>
                </c:pt>
                <c:pt idx="2">
                  <c:v>-2.8752</c:v>
                </c:pt>
                <c:pt idx="3">
                  <c:v>-2.8290999999999999</c:v>
                </c:pt>
                <c:pt idx="4">
                  <c:v>-2.7372999999999998</c:v>
                </c:pt>
                <c:pt idx="5">
                  <c:v>-2.3831000000000002</c:v>
                </c:pt>
                <c:pt idx="6">
                  <c:v>-2.3831000000000002</c:v>
                </c:pt>
                <c:pt idx="7">
                  <c:v>-2.3734000000000002</c:v>
                </c:pt>
                <c:pt idx="8">
                  <c:v>-1.496</c:v>
                </c:pt>
                <c:pt idx="9">
                  <c:v>-0.57820000000000005</c:v>
                </c:pt>
                <c:pt idx="10">
                  <c:v>-0.68959999999999999</c:v>
                </c:pt>
                <c:pt idx="11">
                  <c:v>-0.76770000000000005</c:v>
                </c:pt>
                <c:pt idx="12">
                  <c:v>-2.6233</c:v>
                </c:pt>
                <c:pt idx="13">
                  <c:v>-2.2988</c:v>
                </c:pt>
                <c:pt idx="14">
                  <c:v>-2.3136999999999999</c:v>
                </c:pt>
                <c:pt idx="15">
                  <c:v>-1.7594000000000001</c:v>
                </c:pt>
                <c:pt idx="16">
                  <c:v>-1.3069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F9-4237-8EEE-7162B1F37776}"/>
            </c:ext>
          </c:extLst>
        </c:ser>
        <c:ser>
          <c:idx val="8"/>
          <c:order val="6"/>
          <c:tx>
            <c:strRef>
              <c:f>P3HT!$AN$3</c:f>
              <c:strCache>
                <c:ptCount val="1"/>
                <c:pt idx="0">
                  <c:v>9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P3HT!$AP$6:$AP$22</c:f>
              <c:numCache>
                <c:formatCode>0.00</c:formatCode>
                <c:ptCount val="17"/>
                <c:pt idx="0">
                  <c:v>-3.0506000000000002</c:v>
                </c:pt>
                <c:pt idx="1">
                  <c:v>-3.1006</c:v>
                </c:pt>
                <c:pt idx="2">
                  <c:v>-3.0123000000000002</c:v>
                </c:pt>
                <c:pt idx="3">
                  <c:v>-2.9603000000000002</c:v>
                </c:pt>
                <c:pt idx="4">
                  <c:v>-2.8713000000000002</c:v>
                </c:pt>
                <c:pt idx="5">
                  <c:v>-2.5304000000000002</c:v>
                </c:pt>
                <c:pt idx="6">
                  <c:v>-2.5304000000000002</c:v>
                </c:pt>
                <c:pt idx="7">
                  <c:v>-2.5301999999999998</c:v>
                </c:pt>
                <c:pt idx="8">
                  <c:v>-1.6646000000000001</c:v>
                </c:pt>
                <c:pt idx="9">
                  <c:v>-0.76449999999999996</c:v>
                </c:pt>
                <c:pt idx="10">
                  <c:v>-0.87329999999999997</c:v>
                </c:pt>
                <c:pt idx="11">
                  <c:v>-0.94930000000000003</c:v>
                </c:pt>
                <c:pt idx="12">
                  <c:v>-2.7706</c:v>
                </c:pt>
                <c:pt idx="13">
                  <c:v>-2.4561999999999999</c:v>
                </c:pt>
                <c:pt idx="14">
                  <c:v>-2.468</c:v>
                </c:pt>
                <c:pt idx="15">
                  <c:v>-1.9323999999999999</c:v>
                </c:pt>
                <c:pt idx="16">
                  <c:v>-1.4823999999999999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4-4E15-BE4F-D4FBE80B2D31}"/>
            </c:ext>
          </c:extLst>
        </c:ser>
        <c:ser>
          <c:idx val="9"/>
          <c:order val="7"/>
          <c:tx>
            <c:strRef>
              <c:f>P3HT!$AT$3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val>
            <c:numRef>
              <c:f>P3HT!$AV$6:$AV$22</c:f>
              <c:numCache>
                <c:formatCode>0.00</c:formatCode>
                <c:ptCount val="17"/>
                <c:pt idx="0">
                  <c:v>-3.1114999999999999</c:v>
                </c:pt>
                <c:pt idx="1">
                  <c:v>-3.1598999999999999</c:v>
                </c:pt>
                <c:pt idx="2">
                  <c:v>-3.0769000000000002</c:v>
                </c:pt>
                <c:pt idx="3">
                  <c:v>-3.0268000000000002</c:v>
                </c:pt>
                <c:pt idx="4">
                  <c:v>-2.9338000000000002</c:v>
                </c:pt>
                <c:pt idx="5">
                  <c:v>-2.6</c:v>
                </c:pt>
                <c:pt idx="6">
                  <c:v>-2.6</c:v>
                </c:pt>
                <c:pt idx="7">
                  <c:v>-2.6025999999999998</c:v>
                </c:pt>
                <c:pt idx="8">
                  <c:v>-1.7401</c:v>
                </c:pt>
                <c:pt idx="9">
                  <c:v>-0.84540000000000004</c:v>
                </c:pt>
                <c:pt idx="10">
                  <c:v>-0.95330000000000004</c:v>
                </c:pt>
                <c:pt idx="11">
                  <c:v>-1.0290999999999999</c:v>
                </c:pt>
                <c:pt idx="12">
                  <c:v>-2.8351000000000002</c:v>
                </c:pt>
                <c:pt idx="13">
                  <c:v>-2.5289999999999999</c:v>
                </c:pt>
                <c:pt idx="14">
                  <c:v>-2.5367999999999999</c:v>
                </c:pt>
                <c:pt idx="15">
                  <c:v>-2.0105</c:v>
                </c:pt>
                <c:pt idx="16">
                  <c:v>-1.5589999999999999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4-4E15-BE4F-D4FBE80B2D31}"/>
            </c:ext>
          </c:extLst>
        </c:ser>
        <c:ser>
          <c:idx val="6"/>
          <c:order val="8"/>
          <c:tx>
            <c:strRef>
              <c:f>P3HT!$BC$3</c:f>
              <c:strCache>
                <c:ptCount val="1"/>
                <c:pt idx="0">
                  <c:v>EXP</c:v>
                </c:pt>
              </c:strCache>
            </c:strRef>
          </c:tx>
          <c:spPr>
            <a:ln w="222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P3HT!$B$6:$B$22</c:f>
              <c:strCache>
                <c:ptCount val="17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P3HT!$BC$6:$BC$22</c:f>
              <c:numCache>
                <c:formatCode>0.000</c:formatCode>
                <c:ptCount val="17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F9-4237-8EEE-7162B1F37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915119"/>
        <c:axId val="1492913199"/>
      </c:lineChart>
      <c:catAx>
        <c:axId val="149291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2913199"/>
        <c:crosses val="autoZero"/>
        <c:auto val="1"/>
        <c:lblAlgn val="ctr"/>
        <c:lblOffset val="100"/>
        <c:noMultiLvlLbl val="0"/>
      </c:catAx>
      <c:valAx>
        <c:axId val="149291319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2915119"/>
        <c:crosses val="autoZero"/>
        <c:crossBetween val="between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P3HT!$F$3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rgbClr val="0033CC"/>
              </a:solidFill>
              <a:round/>
            </a:ln>
            <a:effectLst/>
          </c:spPr>
          <c:marker>
            <c:symbol val="none"/>
          </c:marker>
          <c:cat>
            <c:strRef>
              <c:f>P3HT!$B$6:$B$22</c:f>
              <c:strCache>
                <c:ptCount val="17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P3HT!$H$6:$H$22</c:f>
              <c:numCache>
                <c:formatCode>0.00</c:formatCode>
                <c:ptCount val="17"/>
                <c:pt idx="0">
                  <c:v>4.5406000000000004</c:v>
                </c:pt>
                <c:pt idx="1">
                  <c:v>4.5305</c:v>
                </c:pt>
                <c:pt idx="2">
                  <c:v>4.8732999999999995</c:v>
                </c:pt>
                <c:pt idx="3">
                  <c:v>4.6640999999999995</c:v>
                </c:pt>
                <c:pt idx="4">
                  <c:v>4.8466000000000005</c:v>
                </c:pt>
                <c:pt idx="5">
                  <c:v>6.0001999999999995</c:v>
                </c:pt>
                <c:pt idx="6">
                  <c:v>6.0001999999999995</c:v>
                </c:pt>
                <c:pt idx="7">
                  <c:v>6.4298000000000002</c:v>
                </c:pt>
                <c:pt idx="8">
                  <c:v>8.7414000000000005</c:v>
                </c:pt>
                <c:pt idx="9">
                  <c:v>11.098000000000001</c:v>
                </c:pt>
                <c:pt idx="10">
                  <c:v>10.725300000000001</c:v>
                </c:pt>
                <c:pt idx="11">
                  <c:v>10.408299999999999</c:v>
                </c:pt>
                <c:pt idx="12">
                  <c:v>5.4114000000000004</c:v>
                </c:pt>
                <c:pt idx="13">
                  <c:v>6.5727000000000002</c:v>
                </c:pt>
                <c:pt idx="14">
                  <c:v>6.3578000000000001</c:v>
                </c:pt>
                <c:pt idx="15">
                  <c:v>8.3795999999999999</c:v>
                </c:pt>
                <c:pt idx="16">
                  <c:v>8.4423999999999992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E1E-B00C-5DC8C366B8A1}"/>
            </c:ext>
          </c:extLst>
        </c:ser>
        <c:ser>
          <c:idx val="1"/>
          <c:order val="1"/>
          <c:tx>
            <c:strRef>
              <c:f>P3HT!$L$3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P3HT!$B$6:$B$22</c:f>
              <c:strCache>
                <c:ptCount val="17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P3HT!$N$6:$N$22</c:f>
              <c:numCache>
                <c:formatCode>0.00</c:formatCode>
                <c:ptCount val="17"/>
                <c:pt idx="0">
                  <c:v>2.8927999999999998</c:v>
                </c:pt>
                <c:pt idx="1">
                  <c:v>2.8852000000000002</c:v>
                </c:pt>
                <c:pt idx="2">
                  <c:v>3.1177999999999999</c:v>
                </c:pt>
                <c:pt idx="3">
                  <c:v>2.9793999999999996</c:v>
                </c:pt>
                <c:pt idx="4">
                  <c:v>3.1377999999999999</c:v>
                </c:pt>
                <c:pt idx="5">
                  <c:v>4.1276999999999999</c:v>
                </c:pt>
                <c:pt idx="6">
                  <c:v>4.1276999999999999</c:v>
                </c:pt>
                <c:pt idx="7">
                  <c:v>4.4893999999999998</c:v>
                </c:pt>
                <c:pt idx="8">
                  <c:v>6.5820999999999996</c:v>
                </c:pt>
                <c:pt idx="9">
                  <c:v>8.7373999999999992</c:v>
                </c:pt>
                <c:pt idx="10">
                  <c:v>8.4077999999999999</c:v>
                </c:pt>
                <c:pt idx="11">
                  <c:v>8.1413999999999991</c:v>
                </c:pt>
                <c:pt idx="12">
                  <c:v>3.6077000000000004</c:v>
                </c:pt>
                <c:pt idx="13">
                  <c:v>4.6251000000000007</c:v>
                </c:pt>
                <c:pt idx="14">
                  <c:v>4.5644999999999998</c:v>
                </c:pt>
                <c:pt idx="15">
                  <c:v>6.2214999999999998</c:v>
                </c:pt>
                <c:pt idx="16">
                  <c:v>6.2429999999999994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A-4E1E-B00C-5DC8C366B8A1}"/>
            </c:ext>
          </c:extLst>
        </c:ser>
        <c:ser>
          <c:idx val="2"/>
          <c:order val="2"/>
          <c:tx>
            <c:strRef>
              <c:f>P3HT!$R$3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P3HT!$B$6:$B$22</c:f>
              <c:strCache>
                <c:ptCount val="17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P3HT!$T$6:$T$22</c:f>
              <c:numCache>
                <c:formatCode>0.00</c:formatCode>
                <c:ptCount val="17"/>
                <c:pt idx="0">
                  <c:v>2.2408999999999994</c:v>
                </c:pt>
                <c:pt idx="1">
                  <c:v>2.2341000000000002</c:v>
                </c:pt>
                <c:pt idx="2">
                  <c:v>2.4197999999999995</c:v>
                </c:pt>
                <c:pt idx="3">
                  <c:v>2.3086000000000002</c:v>
                </c:pt>
                <c:pt idx="4">
                  <c:v>2.4510000000000001</c:v>
                </c:pt>
                <c:pt idx="5">
                  <c:v>3.3537999999999997</c:v>
                </c:pt>
                <c:pt idx="6">
                  <c:v>3.3537999999999997</c:v>
                </c:pt>
                <c:pt idx="7">
                  <c:v>3.6809000000000003</c:v>
                </c:pt>
                <c:pt idx="8">
                  <c:v>5.6554000000000002</c:v>
                </c:pt>
                <c:pt idx="9">
                  <c:v>7.7048000000000005</c:v>
                </c:pt>
                <c:pt idx="10">
                  <c:v>7.4015000000000004</c:v>
                </c:pt>
                <c:pt idx="11">
                  <c:v>7.1547999999999998</c:v>
                </c:pt>
                <c:pt idx="12">
                  <c:v>2.8721999999999999</c:v>
                </c:pt>
                <c:pt idx="13">
                  <c:v>3.8115999999999999</c:v>
                </c:pt>
                <c:pt idx="14">
                  <c:v>3.7763</c:v>
                </c:pt>
                <c:pt idx="15">
                  <c:v>5.3008000000000006</c:v>
                </c:pt>
                <c:pt idx="16">
                  <c:v>5.3000000000000007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A-4E1E-B00C-5DC8C366B8A1}"/>
            </c:ext>
          </c:extLst>
        </c:ser>
        <c:ser>
          <c:idx val="3"/>
          <c:order val="3"/>
          <c:tx>
            <c:strRef>
              <c:f>P3HT!$X$3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P3HT!$B$6:$B$22</c:f>
              <c:strCache>
                <c:ptCount val="17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P3HT!$Z$6:$Z$22</c:f>
              <c:numCache>
                <c:formatCode>0.00</c:formatCode>
                <c:ptCount val="17"/>
                <c:pt idx="0">
                  <c:v>1.9003000000000001</c:v>
                </c:pt>
                <c:pt idx="1">
                  <c:v>1.8940999999999995</c:v>
                </c:pt>
                <c:pt idx="2">
                  <c:v>2.0541</c:v>
                </c:pt>
                <c:pt idx="3">
                  <c:v>1.9567999999999999</c:v>
                </c:pt>
                <c:pt idx="4">
                  <c:v>2.0883999999999996</c:v>
                </c:pt>
                <c:pt idx="5">
                  <c:v>2.9390999999999998</c:v>
                </c:pt>
                <c:pt idx="6">
                  <c:v>2.9390999999999998</c:v>
                </c:pt>
                <c:pt idx="7">
                  <c:v>3.2459999999999996</c:v>
                </c:pt>
                <c:pt idx="8">
                  <c:v>5.1507000000000005</c:v>
                </c:pt>
                <c:pt idx="9">
                  <c:v>7.1444999999999999</c:v>
                </c:pt>
                <c:pt idx="10">
                  <c:v>6.8541999999999996</c:v>
                </c:pt>
                <c:pt idx="11">
                  <c:v>6.6170999999999998</c:v>
                </c:pt>
                <c:pt idx="12">
                  <c:v>2.4815999999999998</c:v>
                </c:pt>
                <c:pt idx="13">
                  <c:v>3.3733999999999997</c:v>
                </c:pt>
                <c:pt idx="14">
                  <c:v>2.8490999999999995</c:v>
                </c:pt>
                <c:pt idx="15">
                  <c:v>4.8018999999999998</c:v>
                </c:pt>
                <c:pt idx="16">
                  <c:v>4.7875999999999994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A-4E1E-B00C-5DC8C366B8A1}"/>
            </c:ext>
          </c:extLst>
        </c:ser>
        <c:ser>
          <c:idx val="4"/>
          <c:order val="4"/>
          <c:tx>
            <c:strRef>
              <c:f>P3HT!$AD$3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P3HT!$B$6:$B$22</c:f>
              <c:strCache>
                <c:ptCount val="17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P3HT!$AF$6:$AF$22</c:f>
              <c:numCache>
                <c:formatCode>0.00</c:formatCode>
                <c:ptCount val="17"/>
                <c:pt idx="0">
                  <c:v>1.6955</c:v>
                </c:pt>
                <c:pt idx="1">
                  <c:v>1.6896999999999998</c:v>
                </c:pt>
                <c:pt idx="2">
                  <c:v>1.8337000000000003</c:v>
                </c:pt>
                <c:pt idx="3">
                  <c:v>1.7447999999999997</c:v>
                </c:pt>
                <c:pt idx="4">
                  <c:v>1.8696999999999995</c:v>
                </c:pt>
                <c:pt idx="5">
                  <c:v>2.6857000000000002</c:v>
                </c:pt>
                <c:pt idx="6">
                  <c:v>2.6857000000000002</c:v>
                </c:pt>
                <c:pt idx="7">
                  <c:v>2.9809999999999999</c:v>
                </c:pt>
                <c:pt idx="8">
                  <c:v>4.8454999999999995</c:v>
                </c:pt>
                <c:pt idx="9">
                  <c:v>6.8056000000000001</c:v>
                </c:pt>
                <c:pt idx="10">
                  <c:v>6.5221999999999998</c:v>
                </c:pt>
                <c:pt idx="11">
                  <c:v>6.2898999999999994</c:v>
                </c:pt>
                <c:pt idx="12">
                  <c:v>2.2444000000000002</c:v>
                </c:pt>
                <c:pt idx="13">
                  <c:v>3.1062999999999996</c:v>
                </c:pt>
                <c:pt idx="14">
                  <c:v>3.0914000000000001</c:v>
                </c:pt>
                <c:pt idx="15">
                  <c:v>4.5000999999999998</c:v>
                </c:pt>
                <c:pt idx="16">
                  <c:v>4.4742999999999995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A-4E1E-B00C-5DC8C366B8A1}"/>
            </c:ext>
          </c:extLst>
        </c:ser>
        <c:ser>
          <c:idx val="5"/>
          <c:order val="5"/>
          <c:tx>
            <c:strRef>
              <c:f>P3HT!$AJ$3</c:f>
              <c:strCache>
                <c:ptCount val="1"/>
                <c:pt idx="0">
                  <c:v>6</c:v>
                </c:pt>
              </c:strCache>
            </c:strRef>
          </c:tx>
          <c:spPr>
            <a:ln w="2222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P3HT!$B$6:$B$22</c:f>
              <c:strCache>
                <c:ptCount val="17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P3HT!$AL$6:$AL$22</c:f>
              <c:numCache>
                <c:formatCode>0.00</c:formatCode>
                <c:ptCount val="17"/>
                <c:pt idx="0">
                  <c:v>1.5615000000000006</c:v>
                </c:pt>
                <c:pt idx="1">
                  <c:v>1.5557999999999996</c:v>
                </c:pt>
                <c:pt idx="2">
                  <c:v>1.6896</c:v>
                </c:pt>
                <c:pt idx="3">
                  <c:v>1.6058999999999997</c:v>
                </c:pt>
                <c:pt idx="4">
                  <c:v>1.7264000000000004</c:v>
                </c:pt>
                <c:pt idx="5">
                  <c:v>2.5198999999999994</c:v>
                </c:pt>
                <c:pt idx="6">
                  <c:v>2.5198999999999994</c:v>
                </c:pt>
                <c:pt idx="7">
                  <c:v>2.8069999999999995</c:v>
                </c:pt>
                <c:pt idx="8">
                  <c:v>4.6453000000000007</c:v>
                </c:pt>
                <c:pt idx="9">
                  <c:v>6.5861999999999998</c:v>
                </c:pt>
                <c:pt idx="10">
                  <c:v>6.3071000000000002</c:v>
                </c:pt>
                <c:pt idx="11">
                  <c:v>6.077</c:v>
                </c:pt>
                <c:pt idx="12">
                  <c:v>2.0884000000000005</c:v>
                </c:pt>
                <c:pt idx="13">
                  <c:v>2.9305000000000003</c:v>
                </c:pt>
                <c:pt idx="14">
                  <c:v>2.9219999999999997</c:v>
                </c:pt>
                <c:pt idx="15">
                  <c:v>4.3023999999999996</c:v>
                </c:pt>
                <c:pt idx="16">
                  <c:v>4.2704000000000004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A-4E1E-B00C-5DC8C366B8A1}"/>
            </c:ext>
          </c:extLst>
        </c:ser>
        <c:ser>
          <c:idx val="8"/>
          <c:order val="6"/>
          <c:tx>
            <c:strRef>
              <c:f>P3HT!$AN$3</c:f>
              <c:strCache>
                <c:ptCount val="1"/>
                <c:pt idx="0">
                  <c:v>9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P3HT!$AR$6:$AR$22</c:f>
              <c:numCache>
                <c:formatCode>0.00</c:formatCode>
                <c:ptCount val="17"/>
                <c:pt idx="0">
                  <c:v>1.3479999999999999</c:v>
                </c:pt>
                <c:pt idx="1">
                  <c:v>1.3426999999999998</c:v>
                </c:pt>
                <c:pt idx="2">
                  <c:v>1.4603999999999995</c:v>
                </c:pt>
                <c:pt idx="3">
                  <c:v>1.3853</c:v>
                </c:pt>
                <c:pt idx="4">
                  <c:v>1.4987999999999997</c:v>
                </c:pt>
                <c:pt idx="5">
                  <c:v>2.2580999999999998</c:v>
                </c:pt>
                <c:pt idx="6">
                  <c:v>2.2580999999999998</c:v>
                </c:pt>
                <c:pt idx="7">
                  <c:v>2.5311000000000003</c:v>
                </c:pt>
                <c:pt idx="8">
                  <c:v>4.3319000000000001</c:v>
                </c:pt>
                <c:pt idx="9">
                  <c:v>6.2496999999999998</c:v>
                </c:pt>
                <c:pt idx="10">
                  <c:v>5.9758999999999993</c:v>
                </c:pt>
                <c:pt idx="11">
                  <c:v>5.7477999999999998</c:v>
                </c:pt>
                <c:pt idx="12">
                  <c:v>1.8418000000000001</c:v>
                </c:pt>
                <c:pt idx="13">
                  <c:v>2.6539000000000001</c:v>
                </c:pt>
                <c:pt idx="14">
                  <c:v>2.6562000000000001</c:v>
                </c:pt>
                <c:pt idx="15">
                  <c:v>3.9933000000000001</c:v>
                </c:pt>
                <c:pt idx="16">
                  <c:v>3.9497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2A-4E1E-B00C-5DC8C366B8A1}"/>
            </c:ext>
          </c:extLst>
        </c:ser>
        <c:ser>
          <c:idx val="9"/>
          <c:order val="7"/>
          <c:tx>
            <c:strRef>
              <c:f>P3HT!$AT$3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val>
            <c:numRef>
              <c:f>P3HT!$AX$6:$AX$22</c:f>
              <c:numCache>
                <c:formatCode>0.00</c:formatCode>
                <c:ptCount val="17"/>
                <c:pt idx="0">
                  <c:v>1.2539000000000002</c:v>
                </c:pt>
                <c:pt idx="1">
                  <c:v>1.2477000000000005</c:v>
                </c:pt>
                <c:pt idx="2">
                  <c:v>1.3580999999999994</c:v>
                </c:pt>
                <c:pt idx="3">
                  <c:v>1.2895999999999996</c:v>
                </c:pt>
                <c:pt idx="4">
                  <c:v>1.3969999999999998</c:v>
                </c:pt>
                <c:pt idx="5">
                  <c:v>2.1420999999999997</c:v>
                </c:pt>
                <c:pt idx="6">
                  <c:v>2.1420999999999997</c:v>
                </c:pt>
                <c:pt idx="7">
                  <c:v>2.4104999999999999</c:v>
                </c:pt>
                <c:pt idx="8">
                  <c:v>4.1993999999999998</c:v>
                </c:pt>
                <c:pt idx="9">
                  <c:v>6.1095000000000006</c:v>
                </c:pt>
                <c:pt idx="10">
                  <c:v>5.8371999999999993</c:v>
                </c:pt>
                <c:pt idx="11">
                  <c:v>5.6095000000000006</c:v>
                </c:pt>
                <c:pt idx="12">
                  <c:v>1.7300999999999997</c:v>
                </c:pt>
                <c:pt idx="13">
                  <c:v>2.5335000000000001</c:v>
                </c:pt>
                <c:pt idx="14">
                  <c:v>2.5398000000000001</c:v>
                </c:pt>
                <c:pt idx="15">
                  <c:v>3.8621000000000003</c:v>
                </c:pt>
                <c:pt idx="16">
                  <c:v>3.8121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2A-4E1E-B00C-5DC8C366B8A1}"/>
            </c:ext>
          </c:extLst>
        </c:ser>
        <c:ser>
          <c:idx val="6"/>
          <c:order val="8"/>
          <c:tx>
            <c:strRef>
              <c:f>P3HT!$BC$3</c:f>
              <c:strCache>
                <c:ptCount val="1"/>
                <c:pt idx="0">
                  <c:v>EXP</c:v>
                </c:pt>
              </c:strCache>
            </c:strRef>
          </c:tx>
          <c:spPr>
            <a:ln w="2222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P3HT!$B$6:$B$22</c:f>
              <c:strCache>
                <c:ptCount val="17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P3HT!$BD$6:$BD$22</c:f>
              <c:numCache>
                <c:formatCode>0.000</c:formatCode>
                <c:ptCount val="17"/>
                <c:pt idx="0">
                  <c:v>1.9299999999999997</c:v>
                </c:pt>
                <c:pt idx="1">
                  <c:v>1.9299999999999997</c:v>
                </c:pt>
                <c:pt idx="2">
                  <c:v>1.9299999999999997</c:v>
                </c:pt>
                <c:pt idx="3">
                  <c:v>1.9299999999999997</c:v>
                </c:pt>
                <c:pt idx="4">
                  <c:v>1.9299999999999997</c:v>
                </c:pt>
                <c:pt idx="5">
                  <c:v>1.9299999999999997</c:v>
                </c:pt>
                <c:pt idx="6">
                  <c:v>1.9299999999999997</c:v>
                </c:pt>
                <c:pt idx="7">
                  <c:v>1.9299999999999997</c:v>
                </c:pt>
                <c:pt idx="8">
                  <c:v>1.9299999999999997</c:v>
                </c:pt>
                <c:pt idx="9">
                  <c:v>1.9299999999999997</c:v>
                </c:pt>
                <c:pt idx="10">
                  <c:v>1.9299999999999997</c:v>
                </c:pt>
                <c:pt idx="11">
                  <c:v>1.9299999999999997</c:v>
                </c:pt>
                <c:pt idx="12">
                  <c:v>1.9299999999999997</c:v>
                </c:pt>
                <c:pt idx="13">
                  <c:v>1.9299999999999997</c:v>
                </c:pt>
                <c:pt idx="14">
                  <c:v>1.9299999999999997</c:v>
                </c:pt>
                <c:pt idx="15">
                  <c:v>1.9299999999999997</c:v>
                </c:pt>
                <c:pt idx="16">
                  <c:v>1.9299999999999997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2A-4E1E-B00C-5DC8C366B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915119"/>
        <c:axId val="1492913199"/>
      </c:lineChart>
      <c:catAx>
        <c:axId val="149291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2913199"/>
        <c:crosses val="autoZero"/>
        <c:auto val="1"/>
        <c:lblAlgn val="ctr"/>
        <c:lblOffset val="100"/>
        <c:noMultiLvlLbl val="0"/>
      </c:catAx>
      <c:valAx>
        <c:axId val="149291319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2915119"/>
        <c:crosses val="autoZero"/>
        <c:crossBetween val="between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P3HT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7"/>
            <c:marker>
              <c:symbol val="dash"/>
              <c:size val="15"/>
              <c:spPr>
                <a:solidFill>
                  <a:srgbClr val="FFFF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8D1-4E2E-A785-B01784919DBB}"/>
              </c:ext>
            </c:extLst>
          </c:dPt>
          <c:cat>
            <c:strRef>
              <c:f>'Extrapol. P3HT'!$X$3:$X$20</c:f>
              <c:strCache>
                <c:ptCount val="18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  <c:pt idx="17">
                  <c:v>Exp</c:v>
                </c:pt>
              </c:strCache>
            </c:strRef>
          </c:cat>
          <c:val>
            <c:numRef>
              <c:f>'Extrapol. P3HT'!$Y$3:$Y$20</c:f>
              <c:numCache>
                <c:formatCode>0.00</c:formatCode>
                <c:ptCount val="18"/>
                <c:pt idx="0">
                  <c:v>-4.282</c:v>
                </c:pt>
                <c:pt idx="1">
                  <c:v>-4.2190000000000003</c:v>
                </c:pt>
                <c:pt idx="2">
                  <c:v>-4.2629999999999999</c:v>
                </c:pt>
                <c:pt idx="3">
                  <c:v>-4.1639999999999997</c:v>
                </c:pt>
                <c:pt idx="4">
                  <c:v>-4.1840000000000002</c:v>
                </c:pt>
                <c:pt idx="5">
                  <c:v>-4.5839999999999996</c:v>
                </c:pt>
                <c:pt idx="6">
                  <c:v>-4.5839999999999996</c:v>
                </c:pt>
                <c:pt idx="7">
                  <c:v>-4.8520000000000003</c:v>
                </c:pt>
                <c:pt idx="8">
                  <c:v>-5.7610000000000001</c:v>
                </c:pt>
                <c:pt idx="9">
                  <c:v>-6.7510000000000003</c:v>
                </c:pt>
                <c:pt idx="10">
                  <c:v>-6.5940000000000003</c:v>
                </c:pt>
                <c:pt idx="11">
                  <c:v>-6.4489999999999998</c:v>
                </c:pt>
                <c:pt idx="12">
                  <c:v>-4.5839999999999996</c:v>
                </c:pt>
                <c:pt idx="13">
                  <c:v>-4.899</c:v>
                </c:pt>
                <c:pt idx="14">
                  <c:v>-4.9169999999999998</c:v>
                </c:pt>
                <c:pt idx="15">
                  <c:v>-5.6920000000000002</c:v>
                </c:pt>
                <c:pt idx="16">
                  <c:v>-5.19</c:v>
                </c:pt>
                <c:pt idx="17" formatCode="General">
                  <c:v>-4.93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1-4E2E-A785-B01784919DBB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ash"/>
              <c:size val="1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8D1-4E2E-A785-B01784919DBB}"/>
              </c:ext>
            </c:extLst>
          </c:dPt>
          <c:cat>
            <c:strRef>
              <c:f>'Extrapol. P3HT'!$X$3:$X$20</c:f>
              <c:strCache>
                <c:ptCount val="18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  <c:pt idx="17">
                  <c:v>Exp</c:v>
                </c:pt>
              </c:strCache>
            </c:strRef>
          </c:cat>
          <c:val>
            <c:numRef>
              <c:f>'Extrapol. P3HT'!$AA$3:$AA$20</c:f>
              <c:numCache>
                <c:formatCode>0.00</c:formatCode>
                <c:ptCount val="18"/>
                <c:pt idx="0">
                  <c:v>-3.2086000000000001</c:v>
                </c:pt>
                <c:pt idx="1">
                  <c:v>-3.2340900000000001</c:v>
                </c:pt>
                <c:pt idx="2">
                  <c:v>-3.2835800000000002</c:v>
                </c:pt>
                <c:pt idx="3">
                  <c:v>-3.1488299999999998</c:v>
                </c:pt>
                <c:pt idx="4">
                  <c:v>-3.0604900000000002</c:v>
                </c:pt>
                <c:pt idx="5">
                  <c:v>-2.7328100000000002</c:v>
                </c:pt>
                <c:pt idx="6">
                  <c:v>-2.7328100000000002</c:v>
                </c:pt>
                <c:pt idx="7">
                  <c:v>-2.7410199999999998</c:v>
                </c:pt>
                <c:pt idx="8">
                  <c:v>-1.8956999999999999</c:v>
                </c:pt>
                <c:pt idx="9">
                  <c:v>-1.0174700000000001</c:v>
                </c:pt>
                <c:pt idx="10">
                  <c:v>-1.12286</c:v>
                </c:pt>
                <c:pt idx="11">
                  <c:v>-1.19293</c:v>
                </c:pt>
                <c:pt idx="12">
                  <c:v>-2.9663300000000001</c:v>
                </c:pt>
                <c:pt idx="13">
                  <c:v>-2.6676099999999998</c:v>
                </c:pt>
                <c:pt idx="14">
                  <c:v>-2.65</c:v>
                </c:pt>
                <c:pt idx="15">
                  <c:v>-2.1673499999999999</c:v>
                </c:pt>
                <c:pt idx="16">
                  <c:v>-1.7155199999999999</c:v>
                </c:pt>
                <c:pt idx="1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1-4E2E-A785-B01784919DBB}"/>
            </c:ext>
          </c:extLst>
        </c:ser>
        <c:ser>
          <c:idx val="2"/>
          <c:order val="2"/>
          <c:spPr>
            <a:ln w="25400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'Extrapol. P3HT'!$AC$3:$AC$20</c:f>
              <c:numCache>
                <c:formatCode>General</c:formatCode>
                <c:ptCount val="18"/>
                <c:pt idx="0">
                  <c:v>-4.93</c:v>
                </c:pt>
                <c:pt idx="1">
                  <c:v>-4.93</c:v>
                </c:pt>
                <c:pt idx="2">
                  <c:v>-4.93</c:v>
                </c:pt>
                <c:pt idx="3">
                  <c:v>-4.93</c:v>
                </c:pt>
                <c:pt idx="4">
                  <c:v>-4.93</c:v>
                </c:pt>
                <c:pt idx="5">
                  <c:v>-4.93</c:v>
                </c:pt>
                <c:pt idx="6">
                  <c:v>-4.93</c:v>
                </c:pt>
                <c:pt idx="7">
                  <c:v>-4.93</c:v>
                </c:pt>
                <c:pt idx="8">
                  <c:v>-4.93</c:v>
                </c:pt>
                <c:pt idx="9">
                  <c:v>-4.93</c:v>
                </c:pt>
                <c:pt idx="10">
                  <c:v>-4.93</c:v>
                </c:pt>
                <c:pt idx="11">
                  <c:v>-4.93</c:v>
                </c:pt>
                <c:pt idx="12">
                  <c:v>-4.93</c:v>
                </c:pt>
                <c:pt idx="13">
                  <c:v>-4.93</c:v>
                </c:pt>
                <c:pt idx="14">
                  <c:v>-4.93</c:v>
                </c:pt>
                <c:pt idx="15">
                  <c:v>-4.93</c:v>
                </c:pt>
                <c:pt idx="16">
                  <c:v>-4.93</c:v>
                </c:pt>
                <c:pt idx="17">
                  <c:v>-4.93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1-4E2E-A785-B01784919DBB}"/>
            </c:ext>
          </c:extLst>
        </c:ser>
        <c:ser>
          <c:idx val="3"/>
          <c:order val="3"/>
          <c:spPr>
            <a:ln w="2540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'Extrapol. P3HT'!$AD$3:$AD$20</c:f>
              <c:numCache>
                <c:formatCode>0.00</c:formatCode>
                <c:ptCount val="18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D1-4E2E-A785-B0178491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019776"/>
        <c:axId val="1103149104"/>
      </c:lineChart>
      <c:catAx>
        <c:axId val="112601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3149104"/>
        <c:crosses val="autoZero"/>
        <c:auto val="1"/>
        <c:lblAlgn val="ctr"/>
        <c:lblOffset val="100"/>
        <c:noMultiLvlLbl val="0"/>
      </c:catAx>
      <c:valAx>
        <c:axId val="11031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601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en-US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HOMO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'PTB1'!$D$3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rgbClr val="0033CC"/>
              </a:solidFill>
              <a:round/>
            </a:ln>
            <a:effectLst/>
          </c:spPr>
          <c:marker>
            <c:symbol val="none"/>
          </c:marker>
          <c:cat>
            <c:strRef>
              <c:f>'PTB1'!$B$5:$B$21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'PTB1'!$D$5:$D$21</c:f>
              <c:numCache>
                <c:formatCode>0.00</c:formatCode>
                <c:ptCount val="17"/>
                <c:pt idx="0">
                  <c:v>-4.8169000000000004</c:v>
                </c:pt>
                <c:pt idx="1">
                  <c:v>-4.7133000000000003</c:v>
                </c:pt>
                <c:pt idx="2">
                  <c:v>-4.7584</c:v>
                </c:pt>
                <c:pt idx="3">
                  <c:v>-4.6825999999999999</c:v>
                </c:pt>
                <c:pt idx="4">
                  <c:v>-4.7119</c:v>
                </c:pt>
                <c:pt idx="5">
                  <c:v>-5.2051999999999996</c:v>
                </c:pt>
                <c:pt idx="6">
                  <c:v>-5.2051999999999996</c:v>
                </c:pt>
                <c:pt idx="7">
                  <c:v>-5.4871999999999996</c:v>
                </c:pt>
                <c:pt idx="8">
                  <c:v>-6.4859</c:v>
                </c:pt>
                <c:pt idx="9">
                  <c:v>-7.5057</c:v>
                </c:pt>
                <c:pt idx="10">
                  <c:v>-7.3459000000000003</c:v>
                </c:pt>
                <c:pt idx="11">
                  <c:v>-7.2012</c:v>
                </c:pt>
                <c:pt idx="12">
                  <c:v>-4.9935999999999998</c:v>
                </c:pt>
                <c:pt idx="13">
                  <c:v>-5.5366999999999997</c:v>
                </c:pt>
                <c:pt idx="14">
                  <c:v>-5.5103</c:v>
                </c:pt>
                <c:pt idx="15">
                  <c:v>-6.3795000000000002</c:v>
                </c:pt>
                <c:pt idx="16">
                  <c:v>-5.9574999999999996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F-4BA3-9180-BE9F2546C1F8}"/>
            </c:ext>
          </c:extLst>
        </c:ser>
        <c:ser>
          <c:idx val="1"/>
          <c:order val="1"/>
          <c:tx>
            <c:strRef>
              <c:f>'PTB1'!$J$3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'PTB1'!$B$5:$B$21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'PTB1'!$J$5:$J$21</c:f>
              <c:numCache>
                <c:formatCode>0.00</c:formatCode>
                <c:ptCount val="17"/>
                <c:pt idx="0">
                  <c:v>-4.5686999999999998</c:v>
                </c:pt>
                <c:pt idx="1">
                  <c:v>-4.4851000000000001</c:v>
                </c:pt>
                <c:pt idx="2">
                  <c:v>-4.5297999999999998</c:v>
                </c:pt>
                <c:pt idx="3">
                  <c:v>-4.4420000000000002</c:v>
                </c:pt>
                <c:pt idx="4">
                  <c:v>-4.4522000000000004</c:v>
                </c:pt>
                <c:pt idx="5">
                  <c:v>-4.8868</c:v>
                </c:pt>
                <c:pt idx="6">
                  <c:v>-4.8868</c:v>
                </c:pt>
                <c:pt idx="7">
                  <c:v>-5.1609999999999996</c:v>
                </c:pt>
                <c:pt idx="8">
                  <c:v>-6.0689000000000002</c:v>
                </c:pt>
                <c:pt idx="9">
                  <c:v>-7.0441000000000003</c:v>
                </c:pt>
                <c:pt idx="10">
                  <c:v>-6.8944000000000001</c:v>
                </c:pt>
                <c:pt idx="11">
                  <c:v>-6.7580999999999998</c:v>
                </c:pt>
                <c:pt idx="12">
                  <c:v>-4.7118000000000002</c:v>
                </c:pt>
                <c:pt idx="13">
                  <c:v>-5.2012</c:v>
                </c:pt>
                <c:pt idx="14">
                  <c:v>-5.1866000000000003</c:v>
                </c:pt>
                <c:pt idx="15">
                  <c:v>-5.9930000000000003</c:v>
                </c:pt>
                <c:pt idx="16">
                  <c:v>-5.5278999999999998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F-4BA3-9180-BE9F2546C1F8}"/>
            </c:ext>
          </c:extLst>
        </c:ser>
        <c:ser>
          <c:idx val="2"/>
          <c:order val="2"/>
          <c:tx>
            <c:strRef>
              <c:f>'PTB1'!$P$3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'PTB1'!$B$5:$B$21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'PTB1'!$P$5:$P$21</c:f>
              <c:numCache>
                <c:formatCode>0.00</c:formatCode>
                <c:ptCount val="17"/>
                <c:pt idx="0">
                  <c:v>-4.4885000000000002</c:v>
                </c:pt>
                <c:pt idx="1">
                  <c:v>-4.4104000000000001</c:v>
                </c:pt>
                <c:pt idx="2">
                  <c:v>-4.4550999999999998</c:v>
                </c:pt>
                <c:pt idx="3">
                  <c:v>-4.3643000000000001</c:v>
                </c:pt>
                <c:pt idx="4">
                  <c:v>-4.3691000000000004</c:v>
                </c:pt>
                <c:pt idx="5">
                  <c:v>-4.7808000000000002</c:v>
                </c:pt>
                <c:pt idx="6">
                  <c:v>-4.7808000000000002</c:v>
                </c:pt>
                <c:pt idx="7">
                  <c:v>-5.0548999999999999</c:v>
                </c:pt>
                <c:pt idx="8">
                  <c:v>-5.9410999999999996</c:v>
                </c:pt>
                <c:pt idx="9">
                  <c:v>-6.9039000000000001</c:v>
                </c:pt>
                <c:pt idx="10">
                  <c:v>-6.7561</c:v>
                </c:pt>
                <c:pt idx="11">
                  <c:v>-6.6211000000000002</c:v>
                </c:pt>
                <c:pt idx="12">
                  <c:v>-4.6208999999999998</c:v>
                </c:pt>
                <c:pt idx="13">
                  <c:v>-5.0948000000000002</c:v>
                </c:pt>
                <c:pt idx="14">
                  <c:v>-5.0812999999999997</c:v>
                </c:pt>
                <c:pt idx="15">
                  <c:v>-5.8700999999999999</c:v>
                </c:pt>
                <c:pt idx="16">
                  <c:v>-5.3924000000000003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F-4BA3-9180-BE9F2546C1F8}"/>
            </c:ext>
          </c:extLst>
        </c:ser>
        <c:ser>
          <c:idx val="3"/>
          <c:order val="3"/>
          <c:tx>
            <c:strRef>
              <c:f>'PTB1'!$V$3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'PTB1'!$B$5:$B$21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'PTB1'!$V$5:$V$21</c:f>
              <c:numCache>
                <c:formatCode>0.00</c:formatCode>
                <c:ptCount val="17"/>
                <c:pt idx="0">
                  <c:v>-4.4543999999999997</c:v>
                </c:pt>
                <c:pt idx="1">
                  <c:v>-4.3796999999999997</c:v>
                </c:pt>
                <c:pt idx="2">
                  <c:v>-4.4230999999999998</c:v>
                </c:pt>
                <c:pt idx="3">
                  <c:v>-4.3319999999999999</c:v>
                </c:pt>
                <c:pt idx="4">
                  <c:v>-4.3341000000000003</c:v>
                </c:pt>
                <c:pt idx="5">
                  <c:v>-4.7365000000000004</c:v>
                </c:pt>
                <c:pt idx="6">
                  <c:v>-4.7365000000000004</c:v>
                </c:pt>
                <c:pt idx="7">
                  <c:v>-5.0136000000000003</c:v>
                </c:pt>
                <c:pt idx="8">
                  <c:v>-5.8868</c:v>
                </c:pt>
                <c:pt idx="9">
                  <c:v>-6.8475000000000001</c:v>
                </c:pt>
                <c:pt idx="10">
                  <c:v>-6.7</c:v>
                </c:pt>
                <c:pt idx="11">
                  <c:v>-6.5651999999999999</c:v>
                </c:pt>
                <c:pt idx="12">
                  <c:v>-4.5819999999999999</c:v>
                </c:pt>
                <c:pt idx="13">
                  <c:v>-5.0490000000000004</c:v>
                </c:pt>
                <c:pt idx="14">
                  <c:v>-5.0362</c:v>
                </c:pt>
                <c:pt idx="15">
                  <c:v>-5.8194999999999997</c:v>
                </c:pt>
                <c:pt idx="16">
                  <c:v>-5.3358999999999996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F-4BA3-9180-BE9F2546C1F8}"/>
            </c:ext>
          </c:extLst>
        </c:ser>
        <c:ser>
          <c:idx val="4"/>
          <c:order val="4"/>
          <c:tx>
            <c:strRef>
              <c:f>'PTB1'!$AB$3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'PTB1'!$B$5:$B$21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'PTB1'!$AB$5:$AB$21</c:f>
              <c:numCache>
                <c:formatCode>0.00</c:formatCode>
                <c:ptCount val="17"/>
                <c:pt idx="0">
                  <c:v>-4.4379</c:v>
                </c:pt>
                <c:pt idx="1">
                  <c:v>-4.3630000000000004</c:v>
                </c:pt>
                <c:pt idx="2">
                  <c:v>-4.4074999999999998</c:v>
                </c:pt>
                <c:pt idx="3">
                  <c:v>-4.3151000000000002</c:v>
                </c:pt>
                <c:pt idx="4">
                  <c:v>-4.3159999999999998</c:v>
                </c:pt>
                <c:pt idx="5">
                  <c:v>-4.7164999999999999</c:v>
                </c:pt>
                <c:pt idx="6">
                  <c:v>-4.7164999999999999</c:v>
                </c:pt>
                <c:pt idx="7">
                  <c:v>-4.9877000000000002</c:v>
                </c:pt>
                <c:pt idx="8">
                  <c:v>-5.8605999999999998</c:v>
                </c:pt>
                <c:pt idx="9">
                  <c:v>-6.8213999999999997</c:v>
                </c:pt>
                <c:pt idx="10">
                  <c:v>-6.6740000000000004</c:v>
                </c:pt>
                <c:pt idx="11">
                  <c:v>-6.5392000000000001</c:v>
                </c:pt>
                <c:pt idx="12">
                  <c:v>-4.5631000000000004</c:v>
                </c:pt>
                <c:pt idx="13">
                  <c:v>-5.0275999999999996</c:v>
                </c:pt>
                <c:pt idx="14">
                  <c:v>-5.0147000000000004</c:v>
                </c:pt>
                <c:pt idx="15">
                  <c:v>-5.7949999999999999</c:v>
                </c:pt>
                <c:pt idx="16">
                  <c:v>-5.3089000000000004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3F-4BA3-9180-BE9F2546C1F8}"/>
            </c:ext>
          </c:extLst>
        </c:ser>
        <c:ser>
          <c:idx val="6"/>
          <c:order val="5"/>
          <c:tx>
            <c:strRef>
              <c:f>'PTB1'!$AH$3</c:f>
              <c:strCache>
                <c:ptCount val="1"/>
                <c:pt idx="0">
                  <c:v>6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'PTB1'!$AH$5:$AH$21</c:f>
              <c:numCache>
                <c:formatCode>0.00</c:formatCode>
                <c:ptCount val="17"/>
                <c:pt idx="0">
                  <c:v>-4.4295999999999998</c:v>
                </c:pt>
                <c:pt idx="1">
                  <c:v>-4.3562000000000003</c:v>
                </c:pt>
                <c:pt idx="2">
                  <c:v>-4.4006999999999996</c:v>
                </c:pt>
                <c:pt idx="3">
                  <c:v>-4.3076999999999996</c:v>
                </c:pt>
                <c:pt idx="4">
                  <c:v>-4.3072999999999997</c:v>
                </c:pt>
                <c:pt idx="5">
                  <c:v>-4.7038000000000002</c:v>
                </c:pt>
                <c:pt idx="6">
                  <c:v>-4.7038000000000002</c:v>
                </c:pt>
                <c:pt idx="7">
                  <c:v>-4.9770000000000003</c:v>
                </c:pt>
                <c:pt idx="8">
                  <c:v>-5.8438999999999997</c:v>
                </c:pt>
                <c:pt idx="9">
                  <c:v>-6.8087999999999997</c:v>
                </c:pt>
                <c:pt idx="10">
                  <c:v>-6.6612</c:v>
                </c:pt>
                <c:pt idx="11">
                  <c:v>-6.5263999999999998</c:v>
                </c:pt>
                <c:pt idx="12">
                  <c:v>-4.5537000000000001</c:v>
                </c:pt>
                <c:pt idx="13">
                  <c:v>-5.016</c:v>
                </c:pt>
                <c:pt idx="14">
                  <c:v>-5.0056000000000003</c:v>
                </c:pt>
                <c:pt idx="15">
                  <c:v>-5.7920999999999996</c:v>
                </c:pt>
                <c:pt idx="16">
                  <c:v>-5.2961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3F-4BA3-9180-BE9F2546C1F8}"/>
            </c:ext>
          </c:extLst>
        </c:ser>
        <c:ser>
          <c:idx val="7"/>
          <c:order val="6"/>
          <c:tx>
            <c:strRef>
              <c:f>'PTB1'!$AN$3</c:f>
              <c:strCache>
                <c:ptCount val="1"/>
                <c:pt idx="0">
                  <c:v>9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'PTB1'!$AN$5:$AN$21</c:f>
              <c:numCache>
                <c:formatCode>0.00</c:formatCode>
                <c:ptCount val="17"/>
                <c:pt idx="0">
                  <c:v>-4.4165999999999999</c:v>
                </c:pt>
                <c:pt idx="1">
                  <c:v>-4.3437999999999999</c:v>
                </c:pt>
                <c:pt idx="2">
                  <c:v>-4.3882000000000003</c:v>
                </c:pt>
                <c:pt idx="3">
                  <c:v>-4.2949000000000002</c:v>
                </c:pt>
                <c:pt idx="4">
                  <c:v>-4.2934000000000001</c:v>
                </c:pt>
                <c:pt idx="5">
                  <c:v>-4.6881000000000004</c:v>
                </c:pt>
                <c:pt idx="6">
                  <c:v>-4.6881000000000004</c:v>
                </c:pt>
                <c:pt idx="7">
                  <c:v>-4.9598000000000004</c:v>
                </c:pt>
                <c:pt idx="8">
                  <c:v>-5.8272000000000004</c:v>
                </c:pt>
                <c:pt idx="9">
                  <c:v>-6.7882999999999996</c:v>
                </c:pt>
                <c:pt idx="10">
                  <c:v>-6.6406999999999998</c:v>
                </c:pt>
                <c:pt idx="11">
                  <c:v>-6.5057999999999998</c:v>
                </c:pt>
                <c:pt idx="12">
                  <c:v>-4.5387000000000004</c:v>
                </c:pt>
                <c:pt idx="13">
                  <c:v>-4.9984999999999999</c:v>
                </c:pt>
                <c:pt idx="14">
                  <c:v>-4.9885999999999999</c:v>
                </c:pt>
                <c:pt idx="15">
                  <c:v>-5.7732000000000001</c:v>
                </c:pt>
                <c:pt idx="16">
                  <c:v>-5.28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3F-4BA3-9180-BE9F2546C1F8}"/>
            </c:ext>
          </c:extLst>
        </c:ser>
        <c:ser>
          <c:idx val="8"/>
          <c:order val="7"/>
          <c:tx>
            <c:strRef>
              <c:f>'PTB1'!$AT$3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val>
            <c:numRef>
              <c:f>'PTB1'!$AT$5:$AT$21</c:f>
              <c:numCache>
                <c:formatCode>0.00</c:formatCode>
                <c:ptCount val="17"/>
                <c:pt idx="0">
                  <c:v>-4.3888999999999996</c:v>
                </c:pt>
                <c:pt idx="1">
                  <c:v>-4.3167</c:v>
                </c:pt>
                <c:pt idx="2">
                  <c:v>-4.3612000000000002</c:v>
                </c:pt>
                <c:pt idx="3">
                  <c:v>-4.2676999999999996</c:v>
                </c:pt>
                <c:pt idx="4">
                  <c:v>-4.2648000000000001</c:v>
                </c:pt>
                <c:pt idx="5">
                  <c:v>-4.6581999999999999</c:v>
                </c:pt>
                <c:pt idx="6">
                  <c:v>-4.6581999999999999</c:v>
                </c:pt>
                <c:pt idx="7">
                  <c:v>-4.9310999999999998</c:v>
                </c:pt>
                <c:pt idx="8">
                  <c:v>-5.7965</c:v>
                </c:pt>
                <c:pt idx="9">
                  <c:v>-6.7595999999999998</c:v>
                </c:pt>
                <c:pt idx="10">
                  <c:v>-6.6108000000000002</c:v>
                </c:pt>
                <c:pt idx="11">
                  <c:v>-6.4753999999999996</c:v>
                </c:pt>
                <c:pt idx="12">
                  <c:v>-4.5102000000000002</c:v>
                </c:pt>
                <c:pt idx="13">
                  <c:v>-4.9695999999999998</c:v>
                </c:pt>
                <c:pt idx="14">
                  <c:v>-4.9574999999999996</c:v>
                </c:pt>
                <c:pt idx="15">
                  <c:v>-5.7363999999999997</c:v>
                </c:pt>
                <c:pt idx="16">
                  <c:v>-5.25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3F-4BA3-9180-BE9F2546C1F8}"/>
            </c:ext>
          </c:extLst>
        </c:ser>
        <c:ser>
          <c:idx val="5"/>
          <c:order val="8"/>
          <c:tx>
            <c:strRef>
              <c:f>'PTB1'!$AZ$3</c:f>
              <c:strCache>
                <c:ptCount val="1"/>
                <c:pt idx="0">
                  <c:v>EXP</c:v>
                </c:pt>
              </c:strCache>
            </c:strRef>
          </c:tx>
          <c:spPr>
            <a:ln w="222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'PTB1'!$B$5:$B$21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'PTB1'!$AZ$5:$AZ$21</c:f>
              <c:numCache>
                <c:formatCode>0.000</c:formatCode>
                <c:ptCount val="17"/>
                <c:pt idx="0">
                  <c:v>-4.9000000000000004</c:v>
                </c:pt>
                <c:pt idx="1">
                  <c:v>-4.9000000000000004</c:v>
                </c:pt>
                <c:pt idx="2">
                  <c:v>-4.9000000000000004</c:v>
                </c:pt>
                <c:pt idx="3">
                  <c:v>-4.9000000000000004</c:v>
                </c:pt>
                <c:pt idx="4">
                  <c:v>-4.9000000000000004</c:v>
                </c:pt>
                <c:pt idx="5">
                  <c:v>-4.9000000000000004</c:v>
                </c:pt>
                <c:pt idx="6">
                  <c:v>-4.9000000000000004</c:v>
                </c:pt>
                <c:pt idx="7">
                  <c:v>-4.9000000000000004</c:v>
                </c:pt>
                <c:pt idx="8">
                  <c:v>-4.9000000000000004</c:v>
                </c:pt>
                <c:pt idx="9">
                  <c:v>-4.9000000000000004</c:v>
                </c:pt>
                <c:pt idx="10">
                  <c:v>-4.9000000000000004</c:v>
                </c:pt>
                <c:pt idx="11">
                  <c:v>-4.9000000000000004</c:v>
                </c:pt>
                <c:pt idx="12">
                  <c:v>-4.9000000000000004</c:v>
                </c:pt>
                <c:pt idx="13">
                  <c:v>-4.9000000000000004</c:v>
                </c:pt>
                <c:pt idx="14">
                  <c:v>-4.9000000000000004</c:v>
                </c:pt>
                <c:pt idx="15">
                  <c:v>-4.9000000000000004</c:v>
                </c:pt>
                <c:pt idx="16">
                  <c:v>-4.9000000000000004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3F-4BA3-9180-BE9F2546C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070816"/>
        <c:axId val="763859000"/>
      </c:lineChart>
      <c:catAx>
        <c:axId val="7660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3859000"/>
        <c:crosses val="autoZero"/>
        <c:auto val="0"/>
        <c:lblAlgn val="ctr"/>
        <c:lblOffset val="100"/>
        <c:noMultiLvlLbl val="0"/>
      </c:catAx>
      <c:valAx>
        <c:axId val="763859000"/>
        <c:scaling>
          <c:orientation val="minMax"/>
          <c:max val="-4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6070816"/>
        <c:crosses val="autoZero"/>
        <c:crossBetween val="between"/>
        <c:majorUnit val="1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en-US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LUMO</a:t>
            </a:r>
            <a:r>
              <a:rPr lang="en-US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3990751156106"/>
          <c:y val="0.17134569116360454"/>
          <c:w val="0.88735533058367699"/>
          <c:h val="0.47752652012248464"/>
        </c:manualLayout>
      </c:layout>
      <c:lineChart>
        <c:grouping val="standard"/>
        <c:varyColors val="0"/>
        <c:ser>
          <c:idx val="0"/>
          <c:order val="0"/>
          <c:tx>
            <c:strRef>
              <c:f>'PTB1'!$F$3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rgbClr val="0033CC"/>
              </a:solidFill>
              <a:round/>
            </a:ln>
            <a:effectLst/>
          </c:spPr>
          <c:marker>
            <c:symbol val="none"/>
          </c:marker>
          <c:cat>
            <c:strRef>
              <c:f>'PTB1'!$B$5:$B$21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'PTB1'!$F$5:$F$21</c:f>
              <c:numCache>
                <c:formatCode>0.00</c:formatCode>
                <c:ptCount val="17"/>
                <c:pt idx="0">
                  <c:v>-2.4977</c:v>
                </c:pt>
                <c:pt idx="1">
                  <c:v>-2.5728</c:v>
                </c:pt>
                <c:pt idx="2">
                  <c:v>-2.6213000000000002</c:v>
                </c:pt>
                <c:pt idx="3">
                  <c:v>-2.4615999999999998</c:v>
                </c:pt>
                <c:pt idx="4">
                  <c:v>-2.3675999999999999</c:v>
                </c:pt>
                <c:pt idx="5">
                  <c:v>-1.9523999999999999</c:v>
                </c:pt>
                <c:pt idx="6">
                  <c:v>-1.9523999999999999</c:v>
                </c:pt>
                <c:pt idx="7">
                  <c:v>-1.9325000000000001</c:v>
                </c:pt>
                <c:pt idx="8">
                  <c:v>-1.0045999999999999</c:v>
                </c:pt>
                <c:pt idx="9">
                  <c:v>-6.59E-2</c:v>
                </c:pt>
                <c:pt idx="10">
                  <c:v>-0.18720000000000001</c:v>
                </c:pt>
                <c:pt idx="11">
                  <c:v>-0.27179999999999999</c:v>
                </c:pt>
                <c:pt idx="12">
                  <c:v>-2.2189999999999999</c:v>
                </c:pt>
                <c:pt idx="13">
                  <c:v>-1.8521000000000001</c:v>
                </c:pt>
                <c:pt idx="14">
                  <c:v>-1.8818999999999999</c:v>
                </c:pt>
                <c:pt idx="15">
                  <c:v>-1.2706999999999999</c:v>
                </c:pt>
                <c:pt idx="16">
                  <c:v>-0.77610000000000001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7-445A-B874-D1E9CF709A42}"/>
            </c:ext>
          </c:extLst>
        </c:ser>
        <c:ser>
          <c:idx val="1"/>
          <c:order val="1"/>
          <c:tx>
            <c:strRef>
              <c:f>'PTB1'!$L$3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'PTB1'!$B$5:$B$21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'PTB1'!$L$5:$L$21</c:f>
              <c:numCache>
                <c:formatCode>0.00</c:formatCode>
                <c:ptCount val="17"/>
                <c:pt idx="0">
                  <c:v>-2.9977999999999998</c:v>
                </c:pt>
                <c:pt idx="1">
                  <c:v>-3.0356999999999998</c:v>
                </c:pt>
                <c:pt idx="2">
                  <c:v>-3.0832000000000002</c:v>
                </c:pt>
                <c:pt idx="3">
                  <c:v>-2.9388999999999998</c:v>
                </c:pt>
                <c:pt idx="4">
                  <c:v>-2.8527</c:v>
                </c:pt>
                <c:pt idx="5">
                  <c:v>-2.5051999999999999</c:v>
                </c:pt>
                <c:pt idx="6">
                  <c:v>-2.5051999999999999</c:v>
                </c:pt>
                <c:pt idx="7">
                  <c:v>-2.5219999999999998</c:v>
                </c:pt>
                <c:pt idx="8">
                  <c:v>-1.675</c:v>
                </c:pt>
                <c:pt idx="9">
                  <c:v>-0.82499999999999996</c:v>
                </c:pt>
                <c:pt idx="10">
                  <c:v>-0.9264</c:v>
                </c:pt>
                <c:pt idx="11">
                  <c:v>-0.996</c:v>
                </c:pt>
                <c:pt idx="12">
                  <c:v>-2.7480000000000002</c:v>
                </c:pt>
                <c:pt idx="13">
                  <c:v>-2.4426000000000001</c:v>
                </c:pt>
                <c:pt idx="14">
                  <c:v>-2.4559000000000002</c:v>
                </c:pt>
                <c:pt idx="15">
                  <c:v>-1.9552</c:v>
                </c:pt>
                <c:pt idx="16">
                  <c:v>-1.46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7-445A-B874-D1E9CF709A42}"/>
            </c:ext>
          </c:extLst>
        </c:ser>
        <c:ser>
          <c:idx val="2"/>
          <c:order val="2"/>
          <c:tx>
            <c:strRef>
              <c:f>'PTB1'!$R$3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'PTB1'!$B$5:$B$21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'PTB1'!$R$5:$R$21</c:f>
              <c:numCache>
                <c:formatCode>0.00</c:formatCode>
                <c:ptCount val="17"/>
                <c:pt idx="0">
                  <c:v>-3.1495000000000002</c:v>
                </c:pt>
                <c:pt idx="1">
                  <c:v>-3.1760000000000002</c:v>
                </c:pt>
                <c:pt idx="2">
                  <c:v>-3.2231000000000001</c:v>
                </c:pt>
                <c:pt idx="3">
                  <c:v>-3.0838999999999999</c:v>
                </c:pt>
                <c:pt idx="4">
                  <c:v>-2.9992000000000001</c:v>
                </c:pt>
                <c:pt idx="5">
                  <c:v>-2.6680999999999999</c:v>
                </c:pt>
                <c:pt idx="6">
                  <c:v>-2.6680999999999999</c:v>
                </c:pt>
                <c:pt idx="7">
                  <c:v>-2.6985999999999999</c:v>
                </c:pt>
                <c:pt idx="8">
                  <c:v>-1.8722000000000001</c:v>
                </c:pt>
                <c:pt idx="9">
                  <c:v>-1.0388999999999999</c:v>
                </c:pt>
                <c:pt idx="10">
                  <c:v>-1.1361000000000001</c:v>
                </c:pt>
                <c:pt idx="11">
                  <c:v>-1.2042999999999999</c:v>
                </c:pt>
                <c:pt idx="12">
                  <c:v>-2.9087999999999998</c:v>
                </c:pt>
                <c:pt idx="13">
                  <c:v>-2.6211000000000002</c:v>
                </c:pt>
                <c:pt idx="14">
                  <c:v>-2.6261000000000001</c:v>
                </c:pt>
                <c:pt idx="15">
                  <c:v>-2.1539999999999999</c:v>
                </c:pt>
                <c:pt idx="16">
                  <c:v>-1.6589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7-445A-B874-D1E9CF709A42}"/>
            </c:ext>
          </c:extLst>
        </c:ser>
        <c:ser>
          <c:idx val="3"/>
          <c:order val="3"/>
          <c:tx>
            <c:strRef>
              <c:f>'PTB1'!$X$3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'PTB1'!$B$5:$B$21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'PTB1'!$X$5:$X$21</c:f>
              <c:numCache>
                <c:formatCode>0.00</c:formatCode>
                <c:ptCount val="17"/>
                <c:pt idx="0">
                  <c:v>-3.2219000000000002</c:v>
                </c:pt>
                <c:pt idx="1">
                  <c:v>-3.2440000000000002</c:v>
                </c:pt>
                <c:pt idx="2">
                  <c:v>-3.2898999999999998</c:v>
                </c:pt>
                <c:pt idx="3">
                  <c:v>-3.1539000000000001</c:v>
                </c:pt>
                <c:pt idx="4">
                  <c:v>-3.0691000000000002</c:v>
                </c:pt>
                <c:pt idx="5">
                  <c:v>-2.7456</c:v>
                </c:pt>
                <c:pt idx="6">
                  <c:v>-2.7456</c:v>
                </c:pt>
                <c:pt idx="7">
                  <c:v>-2.7831999999999999</c:v>
                </c:pt>
                <c:pt idx="8">
                  <c:v>-1.9602999999999999</c:v>
                </c:pt>
                <c:pt idx="9">
                  <c:v>-1.1337999999999999</c:v>
                </c:pt>
                <c:pt idx="10">
                  <c:v>-1.2296</c:v>
                </c:pt>
                <c:pt idx="11">
                  <c:v>-1.2972999999999999</c:v>
                </c:pt>
                <c:pt idx="12">
                  <c:v>-2.9847000000000001</c:v>
                </c:pt>
                <c:pt idx="13">
                  <c:v>-2.7039</c:v>
                </c:pt>
                <c:pt idx="14">
                  <c:v>-2.7044000000000001</c:v>
                </c:pt>
                <c:pt idx="15">
                  <c:v>-2.2448000000000001</c:v>
                </c:pt>
                <c:pt idx="16">
                  <c:v>-1.7494000000000001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97-445A-B874-D1E9CF709A42}"/>
            </c:ext>
          </c:extLst>
        </c:ser>
        <c:ser>
          <c:idx val="4"/>
          <c:order val="4"/>
          <c:tx>
            <c:strRef>
              <c:f>'PTB1'!$AD$3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'PTB1'!$B$5:$B$21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'PTB1'!$AD$5:$AD$21</c:f>
              <c:numCache>
                <c:formatCode>0.00</c:formatCode>
                <c:ptCount val="17"/>
                <c:pt idx="0">
                  <c:v>-3.2625000000000002</c:v>
                </c:pt>
                <c:pt idx="1">
                  <c:v>-3.2808000000000002</c:v>
                </c:pt>
                <c:pt idx="2">
                  <c:v>-3.3275999999999999</c:v>
                </c:pt>
                <c:pt idx="3">
                  <c:v>-3.1920000000000002</c:v>
                </c:pt>
                <c:pt idx="4">
                  <c:v>-3.1073</c:v>
                </c:pt>
                <c:pt idx="5">
                  <c:v>-2.7898000000000001</c:v>
                </c:pt>
                <c:pt idx="6">
                  <c:v>-2.7898000000000001</c:v>
                </c:pt>
                <c:pt idx="7">
                  <c:v>-2.8256000000000001</c:v>
                </c:pt>
                <c:pt idx="8">
                  <c:v>-2.0068000000000001</c:v>
                </c:pt>
                <c:pt idx="9">
                  <c:v>-1.1831</c:v>
                </c:pt>
                <c:pt idx="10">
                  <c:v>-1.2786</c:v>
                </c:pt>
                <c:pt idx="11">
                  <c:v>-1.3460000000000001</c:v>
                </c:pt>
                <c:pt idx="12">
                  <c:v>-3.0266999999999999</c:v>
                </c:pt>
                <c:pt idx="13">
                  <c:v>-2.7486000000000002</c:v>
                </c:pt>
                <c:pt idx="14">
                  <c:v>-2.7471000000000001</c:v>
                </c:pt>
                <c:pt idx="15">
                  <c:v>-2.2930000000000001</c:v>
                </c:pt>
                <c:pt idx="16">
                  <c:v>-1.7972999999999999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97-445A-B874-D1E9CF709A42}"/>
            </c:ext>
          </c:extLst>
        </c:ser>
        <c:ser>
          <c:idx val="5"/>
          <c:order val="5"/>
          <c:tx>
            <c:strRef>
              <c:f>'PTB1'!$AJ$3</c:f>
              <c:strCache>
                <c:ptCount val="1"/>
                <c:pt idx="0">
                  <c:v>6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'PTB1'!$B$5:$B$21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'PTB1'!$AJ$5:$AJ$21</c:f>
              <c:numCache>
                <c:formatCode>0.00</c:formatCode>
                <c:ptCount val="17"/>
                <c:pt idx="0">
                  <c:v>-3.2854999999999999</c:v>
                </c:pt>
                <c:pt idx="1">
                  <c:v>-3.3029999999999999</c:v>
                </c:pt>
                <c:pt idx="2">
                  <c:v>-3.3496999999999999</c:v>
                </c:pt>
                <c:pt idx="3">
                  <c:v>-3.2147999999999999</c:v>
                </c:pt>
                <c:pt idx="4">
                  <c:v>-3.1291000000000002</c:v>
                </c:pt>
                <c:pt idx="5">
                  <c:v>-2.8109000000000002</c:v>
                </c:pt>
                <c:pt idx="6">
                  <c:v>-2.8109000000000002</c:v>
                </c:pt>
                <c:pt idx="7">
                  <c:v>-2.8500999999999999</c:v>
                </c:pt>
                <c:pt idx="8">
                  <c:v>-2.0284</c:v>
                </c:pt>
                <c:pt idx="9">
                  <c:v>-1.2088000000000001</c:v>
                </c:pt>
                <c:pt idx="10">
                  <c:v>-1.3037000000000001</c:v>
                </c:pt>
                <c:pt idx="11">
                  <c:v>-1.3711</c:v>
                </c:pt>
                <c:pt idx="12">
                  <c:v>-3.0501</c:v>
                </c:pt>
                <c:pt idx="13">
                  <c:v>-2.7721</c:v>
                </c:pt>
                <c:pt idx="14">
                  <c:v>-2.7711999999999999</c:v>
                </c:pt>
                <c:pt idx="15">
                  <c:v>-2.3241999999999998</c:v>
                </c:pt>
                <c:pt idx="16">
                  <c:v>-1.823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97-445A-B874-D1E9CF709A42}"/>
            </c:ext>
          </c:extLst>
        </c:ser>
        <c:ser>
          <c:idx val="8"/>
          <c:order val="6"/>
          <c:tx>
            <c:strRef>
              <c:f>'PTB1'!$AN$3</c:f>
              <c:strCache>
                <c:ptCount val="1"/>
                <c:pt idx="0">
                  <c:v>9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'PTB1'!$AP$5:$AP$21</c:f>
              <c:numCache>
                <c:formatCode>0.00</c:formatCode>
                <c:ptCount val="17"/>
                <c:pt idx="0">
                  <c:v>-3.3248000000000002</c:v>
                </c:pt>
                <c:pt idx="1">
                  <c:v>-3.3393999999999999</c:v>
                </c:pt>
                <c:pt idx="2" formatCode="General">
                  <c:v>-3.3860999999999999</c:v>
                </c:pt>
                <c:pt idx="3">
                  <c:v>-3.2523</c:v>
                </c:pt>
                <c:pt idx="4">
                  <c:v>-3.1661000000000001</c:v>
                </c:pt>
                <c:pt idx="5">
                  <c:v>-2.8517000000000001</c:v>
                </c:pt>
                <c:pt idx="6">
                  <c:v>-2.8517000000000001</c:v>
                </c:pt>
                <c:pt idx="7">
                  <c:v>-2.8913000000000002</c:v>
                </c:pt>
                <c:pt idx="8">
                  <c:v>-2.0718999999999999</c:v>
                </c:pt>
                <c:pt idx="9">
                  <c:v>-1.2512000000000001</c:v>
                </c:pt>
                <c:pt idx="10">
                  <c:v>-1.3455999999999999</c:v>
                </c:pt>
                <c:pt idx="11">
                  <c:v>-1.413</c:v>
                </c:pt>
                <c:pt idx="12">
                  <c:v>-3.0897000000000001</c:v>
                </c:pt>
                <c:pt idx="13">
                  <c:v>-2.8127</c:v>
                </c:pt>
                <c:pt idx="14">
                  <c:v>-2.81</c:v>
                </c:pt>
                <c:pt idx="15">
                  <c:v>-2.3666</c:v>
                </c:pt>
                <c:pt idx="16">
                  <c:v>-1.87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97-445A-B874-D1E9CF709A42}"/>
            </c:ext>
          </c:extLst>
        </c:ser>
        <c:ser>
          <c:idx val="9"/>
          <c:order val="7"/>
          <c:tx>
            <c:strRef>
              <c:f>'PTB1'!$AT$3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val>
            <c:numRef>
              <c:f>'PTB1'!$AV$5:$AV$21</c:f>
              <c:numCache>
                <c:formatCode>0.00</c:formatCode>
                <c:ptCount val="17"/>
                <c:pt idx="0">
                  <c:v>-3.3290999999999999</c:v>
                </c:pt>
                <c:pt idx="1">
                  <c:v>-3.343</c:v>
                </c:pt>
                <c:pt idx="2">
                  <c:v>-3.3895</c:v>
                </c:pt>
                <c:pt idx="3">
                  <c:v>-3.2557</c:v>
                </c:pt>
                <c:pt idx="4">
                  <c:v>-3.1682000000000001</c:v>
                </c:pt>
                <c:pt idx="5">
                  <c:v>-2.8553000000000002</c:v>
                </c:pt>
                <c:pt idx="6">
                  <c:v>-2.8553000000000002</c:v>
                </c:pt>
                <c:pt idx="7">
                  <c:v>-2.8971</c:v>
                </c:pt>
                <c:pt idx="8">
                  <c:v>-2.0752000000000002</c:v>
                </c:pt>
                <c:pt idx="9">
                  <c:v>-1.2533000000000001</c:v>
                </c:pt>
                <c:pt idx="10">
                  <c:v>-1.3487</c:v>
                </c:pt>
                <c:pt idx="11">
                  <c:v>-1.4168000000000001</c:v>
                </c:pt>
                <c:pt idx="12">
                  <c:v>-3.0937999999999999</c:v>
                </c:pt>
                <c:pt idx="13">
                  <c:v>-2.8176999999999999</c:v>
                </c:pt>
                <c:pt idx="14">
                  <c:v>-2.8119000000000001</c:v>
                </c:pt>
                <c:pt idx="15">
                  <c:v>-2.3664000000000001</c:v>
                </c:pt>
                <c:pt idx="16">
                  <c:v>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97-445A-B874-D1E9CF709A42}"/>
            </c:ext>
          </c:extLst>
        </c:ser>
        <c:ser>
          <c:idx val="6"/>
          <c:order val="8"/>
          <c:tx>
            <c:strRef>
              <c:f>'PTB1'!$BA$3</c:f>
              <c:strCache>
                <c:ptCount val="1"/>
                <c:pt idx="0">
                  <c:v>EXP</c:v>
                </c:pt>
              </c:strCache>
            </c:strRef>
          </c:tx>
          <c:spPr>
            <a:ln w="222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'PTB1'!$B$5:$B$21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'PTB1'!$BA$5:$BA$21</c:f>
              <c:numCache>
                <c:formatCode>0.000</c:formatCode>
                <c:ptCount val="17"/>
                <c:pt idx="0">
                  <c:v>-3.2</c:v>
                </c:pt>
                <c:pt idx="1">
                  <c:v>-3.2</c:v>
                </c:pt>
                <c:pt idx="2">
                  <c:v>-3.2</c:v>
                </c:pt>
                <c:pt idx="3">
                  <c:v>-3.2</c:v>
                </c:pt>
                <c:pt idx="4">
                  <c:v>-3.2</c:v>
                </c:pt>
                <c:pt idx="5">
                  <c:v>-3.2</c:v>
                </c:pt>
                <c:pt idx="6">
                  <c:v>-3.2</c:v>
                </c:pt>
                <c:pt idx="7">
                  <c:v>-3.2</c:v>
                </c:pt>
                <c:pt idx="8">
                  <c:v>-3.2</c:v>
                </c:pt>
                <c:pt idx="9">
                  <c:v>-3.2</c:v>
                </c:pt>
                <c:pt idx="10">
                  <c:v>-3.2</c:v>
                </c:pt>
                <c:pt idx="11">
                  <c:v>-3.2</c:v>
                </c:pt>
                <c:pt idx="12">
                  <c:v>-3.2</c:v>
                </c:pt>
                <c:pt idx="13">
                  <c:v>-3.2</c:v>
                </c:pt>
                <c:pt idx="14">
                  <c:v>-3.2</c:v>
                </c:pt>
                <c:pt idx="15">
                  <c:v>-3.2</c:v>
                </c:pt>
                <c:pt idx="16">
                  <c:v>-3.2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97-445A-B874-D1E9CF70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915119"/>
        <c:axId val="1492913199"/>
      </c:lineChart>
      <c:catAx>
        <c:axId val="149291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2913199"/>
        <c:crosses val="autoZero"/>
        <c:auto val="1"/>
        <c:lblAlgn val="ctr"/>
        <c:lblOffset val="100"/>
        <c:noMultiLvlLbl val="0"/>
      </c:catAx>
      <c:valAx>
        <c:axId val="149291319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2915119"/>
        <c:crosses val="autoZero"/>
        <c:crossBetween val="between"/>
        <c:majorUnit val="1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3990751156106"/>
          <c:y val="0.17134569116360454"/>
          <c:w val="0.88735533058367699"/>
          <c:h val="0.47752652012248464"/>
        </c:manualLayout>
      </c:layout>
      <c:lineChart>
        <c:grouping val="standard"/>
        <c:varyColors val="0"/>
        <c:ser>
          <c:idx val="0"/>
          <c:order val="0"/>
          <c:tx>
            <c:strRef>
              <c:f>'PTB1'!$F$3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rgbClr val="0033CC"/>
              </a:solidFill>
              <a:round/>
            </a:ln>
            <a:effectLst/>
          </c:spPr>
          <c:marker>
            <c:symbol val="none"/>
          </c:marker>
          <c:cat>
            <c:strRef>
              <c:f>'PTB1'!$B$5:$B$21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'PTB1'!$H$5:$H$21</c:f>
              <c:numCache>
                <c:formatCode>0.00</c:formatCode>
                <c:ptCount val="17"/>
                <c:pt idx="0">
                  <c:v>2.3192000000000004</c:v>
                </c:pt>
                <c:pt idx="1">
                  <c:v>2.1405000000000003</c:v>
                </c:pt>
                <c:pt idx="2">
                  <c:v>2.1370999999999998</c:v>
                </c:pt>
                <c:pt idx="3">
                  <c:v>2.2210000000000001</c:v>
                </c:pt>
                <c:pt idx="4">
                  <c:v>2.3443000000000001</c:v>
                </c:pt>
                <c:pt idx="5">
                  <c:v>3.2527999999999997</c:v>
                </c:pt>
                <c:pt idx="6">
                  <c:v>3.2527999999999997</c:v>
                </c:pt>
                <c:pt idx="7">
                  <c:v>3.5546999999999995</c:v>
                </c:pt>
                <c:pt idx="8">
                  <c:v>5.4813000000000001</c:v>
                </c:pt>
                <c:pt idx="9">
                  <c:v>7.4398</c:v>
                </c:pt>
                <c:pt idx="10">
                  <c:v>7.1587000000000005</c:v>
                </c:pt>
                <c:pt idx="11">
                  <c:v>6.9294000000000002</c:v>
                </c:pt>
                <c:pt idx="12">
                  <c:v>2.7746</c:v>
                </c:pt>
                <c:pt idx="13">
                  <c:v>3.6845999999999997</c:v>
                </c:pt>
                <c:pt idx="14">
                  <c:v>3.6284000000000001</c:v>
                </c:pt>
                <c:pt idx="15">
                  <c:v>5.1088000000000005</c:v>
                </c:pt>
                <c:pt idx="16">
                  <c:v>5.1814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1-44CC-90B8-92824701D87F}"/>
            </c:ext>
          </c:extLst>
        </c:ser>
        <c:ser>
          <c:idx val="1"/>
          <c:order val="1"/>
          <c:tx>
            <c:strRef>
              <c:f>'PTB1'!$L$3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'PTB1'!$B$5:$B$21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'PTB1'!$N$5:$N$21</c:f>
              <c:numCache>
                <c:formatCode>0.00</c:formatCode>
                <c:ptCount val="17"/>
                <c:pt idx="0">
                  <c:v>1.5709</c:v>
                </c:pt>
                <c:pt idx="1">
                  <c:v>1.4494000000000002</c:v>
                </c:pt>
                <c:pt idx="2">
                  <c:v>1.4465999999999997</c:v>
                </c:pt>
                <c:pt idx="3">
                  <c:v>1.5031000000000003</c:v>
                </c:pt>
                <c:pt idx="4">
                  <c:v>1.5995000000000004</c:v>
                </c:pt>
                <c:pt idx="5">
                  <c:v>2.3816000000000002</c:v>
                </c:pt>
                <c:pt idx="6">
                  <c:v>2.3816000000000002</c:v>
                </c:pt>
                <c:pt idx="7">
                  <c:v>2.6389999999999998</c:v>
                </c:pt>
                <c:pt idx="8">
                  <c:v>4.3939000000000004</c:v>
                </c:pt>
                <c:pt idx="9">
                  <c:v>6.2191000000000001</c:v>
                </c:pt>
                <c:pt idx="10">
                  <c:v>5.968</c:v>
                </c:pt>
                <c:pt idx="11">
                  <c:v>5.7621000000000002</c:v>
                </c:pt>
                <c:pt idx="12">
                  <c:v>1.9638</c:v>
                </c:pt>
                <c:pt idx="13">
                  <c:v>2.7585999999999999</c:v>
                </c:pt>
                <c:pt idx="14">
                  <c:v>2.7307000000000001</c:v>
                </c:pt>
                <c:pt idx="15">
                  <c:v>4.0378000000000007</c:v>
                </c:pt>
                <c:pt idx="16">
                  <c:v>4.0678999999999998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1-44CC-90B8-92824701D87F}"/>
            </c:ext>
          </c:extLst>
        </c:ser>
        <c:ser>
          <c:idx val="2"/>
          <c:order val="2"/>
          <c:tx>
            <c:strRef>
              <c:f>'PTB1'!$R$3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'PTB1'!$B$5:$B$21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'PTB1'!$T$5:$T$21</c:f>
              <c:numCache>
                <c:formatCode>0.00</c:formatCode>
                <c:ptCount val="17"/>
                <c:pt idx="0">
                  <c:v>1.339</c:v>
                </c:pt>
                <c:pt idx="1">
                  <c:v>1.2343999999999999</c:v>
                </c:pt>
                <c:pt idx="2">
                  <c:v>1.2319999999999998</c:v>
                </c:pt>
                <c:pt idx="3">
                  <c:v>1.2804000000000002</c:v>
                </c:pt>
                <c:pt idx="4">
                  <c:v>1.3699000000000003</c:v>
                </c:pt>
                <c:pt idx="5">
                  <c:v>2.1127000000000002</c:v>
                </c:pt>
                <c:pt idx="6">
                  <c:v>2.1127000000000002</c:v>
                </c:pt>
                <c:pt idx="7">
                  <c:v>2.3563000000000001</c:v>
                </c:pt>
                <c:pt idx="8">
                  <c:v>4.0688999999999993</c:v>
                </c:pt>
                <c:pt idx="9">
                  <c:v>5.8650000000000002</c:v>
                </c:pt>
                <c:pt idx="10">
                  <c:v>5.62</c:v>
                </c:pt>
                <c:pt idx="11">
                  <c:v>5.4168000000000003</c:v>
                </c:pt>
                <c:pt idx="12">
                  <c:v>1.7121</c:v>
                </c:pt>
                <c:pt idx="13">
                  <c:v>2.7585999999999999</c:v>
                </c:pt>
                <c:pt idx="14">
                  <c:v>2.4551999999999996</c:v>
                </c:pt>
                <c:pt idx="15">
                  <c:v>3.7161</c:v>
                </c:pt>
                <c:pt idx="16">
                  <c:v>3.7335000000000003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1-44CC-90B8-92824701D87F}"/>
            </c:ext>
          </c:extLst>
        </c:ser>
        <c:ser>
          <c:idx val="3"/>
          <c:order val="3"/>
          <c:tx>
            <c:strRef>
              <c:f>'PTB1'!$X$3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'PTB1'!$B$5:$B$21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'PTB1'!$Z$5:$Z$21</c:f>
              <c:numCache>
                <c:formatCode>0.00</c:formatCode>
                <c:ptCount val="17"/>
                <c:pt idx="0">
                  <c:v>1.2324999999999995</c:v>
                </c:pt>
                <c:pt idx="1">
                  <c:v>1.1356999999999995</c:v>
                </c:pt>
                <c:pt idx="2">
                  <c:v>1.1332</c:v>
                </c:pt>
                <c:pt idx="3">
                  <c:v>1.1780999999999997</c:v>
                </c:pt>
                <c:pt idx="4">
                  <c:v>1.2650000000000001</c:v>
                </c:pt>
                <c:pt idx="5">
                  <c:v>1.9909000000000003</c:v>
                </c:pt>
                <c:pt idx="6">
                  <c:v>1.9909000000000003</c:v>
                </c:pt>
                <c:pt idx="7">
                  <c:v>2.2304000000000004</c:v>
                </c:pt>
                <c:pt idx="8">
                  <c:v>3.9264999999999999</c:v>
                </c:pt>
                <c:pt idx="9">
                  <c:v>5.7137000000000002</c:v>
                </c:pt>
                <c:pt idx="10">
                  <c:v>5.4703999999999997</c:v>
                </c:pt>
                <c:pt idx="11">
                  <c:v>5.2679</c:v>
                </c:pt>
                <c:pt idx="12">
                  <c:v>1.5972999999999997</c:v>
                </c:pt>
                <c:pt idx="13">
                  <c:v>2.3451000000000004</c:v>
                </c:pt>
                <c:pt idx="14">
                  <c:v>2.3317999999999999</c:v>
                </c:pt>
                <c:pt idx="15">
                  <c:v>3.5746999999999995</c:v>
                </c:pt>
                <c:pt idx="16">
                  <c:v>3.5864999999999996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51-44CC-90B8-92824701D87F}"/>
            </c:ext>
          </c:extLst>
        </c:ser>
        <c:ser>
          <c:idx val="4"/>
          <c:order val="4"/>
          <c:tx>
            <c:strRef>
              <c:f>'PTB1'!$AD$3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'PTB1'!$B$5:$B$21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'PTB1'!$AF$5:$AF$21</c:f>
              <c:numCache>
                <c:formatCode>0.00</c:formatCode>
                <c:ptCount val="17"/>
                <c:pt idx="0">
                  <c:v>1.1753999999999998</c:v>
                </c:pt>
                <c:pt idx="1">
                  <c:v>1.0822000000000003</c:v>
                </c:pt>
                <c:pt idx="2">
                  <c:v>1.0798999999999999</c:v>
                </c:pt>
                <c:pt idx="3">
                  <c:v>1.1231</c:v>
                </c:pt>
                <c:pt idx="4">
                  <c:v>1.2086999999999999</c:v>
                </c:pt>
                <c:pt idx="5">
                  <c:v>1.9266999999999999</c:v>
                </c:pt>
                <c:pt idx="6">
                  <c:v>1.9266999999999999</c:v>
                </c:pt>
                <c:pt idx="7">
                  <c:v>2.1621000000000001</c:v>
                </c:pt>
                <c:pt idx="8">
                  <c:v>3.8537999999999997</c:v>
                </c:pt>
                <c:pt idx="9">
                  <c:v>5.6382999999999992</c:v>
                </c:pt>
                <c:pt idx="10">
                  <c:v>5.3954000000000004</c:v>
                </c:pt>
                <c:pt idx="11">
                  <c:v>5.1932</c:v>
                </c:pt>
                <c:pt idx="12">
                  <c:v>1.5364000000000004</c:v>
                </c:pt>
                <c:pt idx="13">
                  <c:v>2.2789999999999995</c:v>
                </c:pt>
                <c:pt idx="14">
                  <c:v>2.2676000000000003</c:v>
                </c:pt>
                <c:pt idx="15">
                  <c:v>3.5019999999999998</c:v>
                </c:pt>
                <c:pt idx="16">
                  <c:v>3.5116000000000005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51-44CC-90B8-92824701D87F}"/>
            </c:ext>
          </c:extLst>
        </c:ser>
        <c:ser>
          <c:idx val="5"/>
          <c:order val="5"/>
          <c:tx>
            <c:strRef>
              <c:f>'PTB1'!$AJ$3</c:f>
              <c:strCache>
                <c:ptCount val="1"/>
                <c:pt idx="0">
                  <c:v>6</c:v>
                </c:pt>
              </c:strCache>
            </c:strRef>
          </c:tx>
          <c:spPr>
            <a:ln w="2222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'PTB1'!$B$5:$B$21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'PTB1'!$AL$5:$AL$21</c:f>
              <c:numCache>
                <c:formatCode>0.00</c:formatCode>
                <c:ptCount val="17"/>
                <c:pt idx="0">
                  <c:v>1.1440999999999999</c:v>
                </c:pt>
                <c:pt idx="1">
                  <c:v>1.0532000000000004</c:v>
                </c:pt>
                <c:pt idx="2">
                  <c:v>1.0509999999999997</c:v>
                </c:pt>
                <c:pt idx="3">
                  <c:v>1.0928999999999998</c:v>
                </c:pt>
                <c:pt idx="4">
                  <c:v>1.1781999999999995</c:v>
                </c:pt>
                <c:pt idx="5">
                  <c:v>1.8929</c:v>
                </c:pt>
                <c:pt idx="6">
                  <c:v>1.8929</c:v>
                </c:pt>
                <c:pt idx="7">
                  <c:v>2.1269000000000005</c:v>
                </c:pt>
                <c:pt idx="8">
                  <c:v>3.8154999999999997</c:v>
                </c:pt>
                <c:pt idx="9">
                  <c:v>5.6</c:v>
                </c:pt>
                <c:pt idx="10">
                  <c:v>5.3574999999999999</c:v>
                </c:pt>
                <c:pt idx="11">
                  <c:v>5.1552999999999995</c:v>
                </c:pt>
                <c:pt idx="12">
                  <c:v>1.5036</c:v>
                </c:pt>
                <c:pt idx="13">
                  <c:v>2.2439</c:v>
                </c:pt>
                <c:pt idx="14">
                  <c:v>2.2344000000000004</c:v>
                </c:pt>
                <c:pt idx="15">
                  <c:v>3.4678999999999998</c:v>
                </c:pt>
                <c:pt idx="16">
                  <c:v>3.4678999999999998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51-44CC-90B8-92824701D87F}"/>
            </c:ext>
          </c:extLst>
        </c:ser>
        <c:ser>
          <c:idx val="8"/>
          <c:order val="6"/>
          <c:tx>
            <c:strRef>
              <c:f>'PTB1'!$AN$3</c:f>
              <c:strCache>
                <c:ptCount val="1"/>
                <c:pt idx="0">
                  <c:v>9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'PTB1'!$AR$5:$AR$20</c:f>
              <c:numCache>
                <c:formatCode>0.00</c:formatCode>
                <c:ptCount val="16"/>
                <c:pt idx="0">
                  <c:v>1.0917999999999997</c:v>
                </c:pt>
                <c:pt idx="1">
                  <c:v>1.0044</c:v>
                </c:pt>
                <c:pt idx="2">
                  <c:v>1.0021000000000004</c:v>
                </c:pt>
                <c:pt idx="3">
                  <c:v>1.0426000000000002</c:v>
                </c:pt>
                <c:pt idx="4">
                  <c:v>1.1273</c:v>
                </c:pt>
                <c:pt idx="5">
                  <c:v>1.8364000000000003</c:v>
                </c:pt>
                <c:pt idx="6">
                  <c:v>1.8364000000000003</c:v>
                </c:pt>
                <c:pt idx="7">
                  <c:v>2.0685000000000002</c:v>
                </c:pt>
                <c:pt idx="8">
                  <c:v>3.7553000000000005</c:v>
                </c:pt>
                <c:pt idx="9">
                  <c:v>5.5370999999999997</c:v>
                </c:pt>
                <c:pt idx="10">
                  <c:v>5.2950999999999997</c:v>
                </c:pt>
                <c:pt idx="11">
                  <c:v>5.0927999999999995</c:v>
                </c:pt>
                <c:pt idx="12">
                  <c:v>1.4490000000000003</c:v>
                </c:pt>
                <c:pt idx="13">
                  <c:v>2.1858</c:v>
                </c:pt>
                <c:pt idx="14">
                  <c:v>2.1785999999999999</c:v>
                </c:pt>
                <c:pt idx="15">
                  <c:v>3.4066000000000001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51-44CC-90B8-92824701D87F}"/>
            </c:ext>
          </c:extLst>
        </c:ser>
        <c:ser>
          <c:idx val="9"/>
          <c:order val="7"/>
          <c:tx>
            <c:strRef>
              <c:f>'PTB1'!$AT$3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val>
            <c:numRef>
              <c:f>'PTB1'!$AX$5:$AX$21</c:f>
              <c:numCache>
                <c:formatCode>0.00</c:formatCode>
                <c:ptCount val="17"/>
                <c:pt idx="0">
                  <c:v>1.0597999999999996</c:v>
                </c:pt>
                <c:pt idx="1">
                  <c:v>0.97370000000000001</c:v>
                </c:pt>
                <c:pt idx="2">
                  <c:v>0.97170000000000023</c:v>
                </c:pt>
                <c:pt idx="3">
                  <c:v>1.0119999999999996</c:v>
                </c:pt>
                <c:pt idx="4">
                  <c:v>1.0966</c:v>
                </c:pt>
                <c:pt idx="5">
                  <c:v>1.8028999999999997</c:v>
                </c:pt>
                <c:pt idx="6">
                  <c:v>1.8028999999999997</c:v>
                </c:pt>
                <c:pt idx="7">
                  <c:v>2.0339999999999998</c:v>
                </c:pt>
                <c:pt idx="8">
                  <c:v>3.7212999999999998</c:v>
                </c:pt>
                <c:pt idx="9">
                  <c:v>5.5062999999999995</c:v>
                </c:pt>
                <c:pt idx="10">
                  <c:v>5.2621000000000002</c:v>
                </c:pt>
                <c:pt idx="11">
                  <c:v>5.0585999999999993</c:v>
                </c:pt>
                <c:pt idx="12">
                  <c:v>1.4164000000000003</c:v>
                </c:pt>
                <c:pt idx="13">
                  <c:v>2.1518999999999999</c:v>
                </c:pt>
                <c:pt idx="14">
                  <c:v>2.1455999999999995</c:v>
                </c:pt>
                <c:pt idx="15">
                  <c:v>3.3699999999999997</c:v>
                </c:pt>
                <c:pt idx="16">
                  <c:v>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51-44CC-90B8-92824701D87F}"/>
            </c:ext>
          </c:extLst>
        </c:ser>
        <c:ser>
          <c:idx val="6"/>
          <c:order val="8"/>
          <c:tx>
            <c:strRef>
              <c:f>'PTB1'!$BA$3</c:f>
              <c:strCache>
                <c:ptCount val="1"/>
                <c:pt idx="0">
                  <c:v>EXP</c:v>
                </c:pt>
              </c:strCache>
            </c:strRef>
          </c:tx>
          <c:spPr>
            <a:ln w="2222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'PTB1'!$B$5:$B$21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'PTB1'!$BB$5:$BB$21</c:f>
              <c:numCache>
                <c:formatCode>0.000</c:formatCode>
                <c:ptCount val="17"/>
                <c:pt idx="0">
                  <c:v>1.7000000000000002</c:v>
                </c:pt>
                <c:pt idx="1">
                  <c:v>1.7000000000000002</c:v>
                </c:pt>
                <c:pt idx="2">
                  <c:v>1.7000000000000002</c:v>
                </c:pt>
                <c:pt idx="3">
                  <c:v>1.7000000000000002</c:v>
                </c:pt>
                <c:pt idx="4">
                  <c:v>1.7000000000000002</c:v>
                </c:pt>
                <c:pt idx="5">
                  <c:v>1.7000000000000002</c:v>
                </c:pt>
                <c:pt idx="6">
                  <c:v>1.7000000000000002</c:v>
                </c:pt>
                <c:pt idx="7">
                  <c:v>1.7000000000000002</c:v>
                </c:pt>
                <c:pt idx="8">
                  <c:v>1.7000000000000002</c:v>
                </c:pt>
                <c:pt idx="9">
                  <c:v>1.7000000000000002</c:v>
                </c:pt>
                <c:pt idx="10">
                  <c:v>1.7000000000000002</c:v>
                </c:pt>
                <c:pt idx="11">
                  <c:v>1.7000000000000002</c:v>
                </c:pt>
                <c:pt idx="12">
                  <c:v>1.7000000000000002</c:v>
                </c:pt>
                <c:pt idx="13">
                  <c:v>1.7000000000000002</c:v>
                </c:pt>
                <c:pt idx="14">
                  <c:v>1.7000000000000002</c:v>
                </c:pt>
                <c:pt idx="15">
                  <c:v>1.7000000000000002</c:v>
                </c:pt>
                <c:pt idx="16">
                  <c:v>1.7000000000000002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51-44CC-90B8-92824701D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915119"/>
        <c:axId val="1492913199"/>
      </c:lineChart>
      <c:catAx>
        <c:axId val="149291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2913199"/>
        <c:crosses val="autoZero"/>
        <c:auto val="1"/>
        <c:lblAlgn val="ctr"/>
        <c:lblOffset val="100"/>
        <c:noMultiLvlLbl val="0"/>
      </c:catAx>
      <c:valAx>
        <c:axId val="149291319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2915119"/>
        <c:crosses val="autoZero"/>
        <c:crossBetween val="between"/>
        <c:majorUnit val="1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PTB1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ash"/>
              <c:size val="15"/>
              <c:spPr>
                <a:solidFill>
                  <a:srgbClr val="FFFF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C1A-4A29-8518-D81C076CECC8}"/>
              </c:ext>
            </c:extLst>
          </c:dPt>
          <c:cat>
            <c:strRef>
              <c:f>'Extrapol. PTB1'!$X$3:$X$20</c:f>
              <c:strCache>
                <c:ptCount val="18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  <c:pt idx="17">
                  <c:v>Exp</c:v>
                </c:pt>
              </c:strCache>
            </c:strRef>
          </c:cat>
          <c:val>
            <c:numRef>
              <c:f>'Extrapol. PTB1'!$Y$3:$Y$20</c:f>
              <c:numCache>
                <c:formatCode>0.00</c:formatCode>
                <c:ptCount val="18"/>
                <c:pt idx="0">
                  <c:v>-4.28</c:v>
                </c:pt>
                <c:pt idx="1">
                  <c:v>-4.32</c:v>
                </c:pt>
                <c:pt idx="2">
                  <c:v>-4.3499999999999996</c:v>
                </c:pt>
                <c:pt idx="3">
                  <c:v>-4.2300000000000004</c:v>
                </c:pt>
                <c:pt idx="4">
                  <c:v>-4.22</c:v>
                </c:pt>
                <c:pt idx="5">
                  <c:v>-4.5999999999999996</c:v>
                </c:pt>
                <c:pt idx="6">
                  <c:v>-4.5999999999999996</c:v>
                </c:pt>
                <c:pt idx="7">
                  <c:v>-4.87</c:v>
                </c:pt>
                <c:pt idx="8">
                  <c:v>-5.72</c:v>
                </c:pt>
                <c:pt idx="9">
                  <c:v>-6.67</c:v>
                </c:pt>
                <c:pt idx="10">
                  <c:v>-6.52</c:v>
                </c:pt>
                <c:pt idx="11">
                  <c:v>-6.38</c:v>
                </c:pt>
                <c:pt idx="12">
                  <c:v>-4.46</c:v>
                </c:pt>
                <c:pt idx="13">
                  <c:v>-4.9800000000000004</c:v>
                </c:pt>
                <c:pt idx="14">
                  <c:v>-4.9000000000000004</c:v>
                </c:pt>
                <c:pt idx="15">
                  <c:v>-5.66</c:v>
                </c:pt>
                <c:pt idx="16">
                  <c:v>-5.16</c:v>
                </c:pt>
                <c:pt idx="17">
                  <c:v>-4.9000000000000004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A-4A29-8518-D81C076CECC8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ash"/>
              <c:size val="1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C1A-4A29-8518-D81C076CECC8}"/>
              </c:ext>
            </c:extLst>
          </c:dPt>
          <c:cat>
            <c:strRef>
              <c:f>'Extrapol. PTB1'!$X$3:$X$20</c:f>
              <c:strCache>
                <c:ptCount val="18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  <c:pt idx="17">
                  <c:v>Exp</c:v>
                </c:pt>
              </c:strCache>
            </c:strRef>
          </c:cat>
          <c:val>
            <c:numRef>
              <c:f>'Extrapol. PTB1'!$Z$3:$Z$20</c:f>
              <c:numCache>
                <c:formatCode>0.00</c:formatCode>
                <c:ptCount val="18"/>
                <c:pt idx="0">
                  <c:v>-3.44</c:v>
                </c:pt>
                <c:pt idx="1">
                  <c:v>-3.49</c:v>
                </c:pt>
                <c:pt idx="2">
                  <c:v>-3.44</c:v>
                </c:pt>
                <c:pt idx="3">
                  <c:v>-3.36</c:v>
                </c:pt>
                <c:pt idx="4">
                  <c:v>-3.28</c:v>
                </c:pt>
                <c:pt idx="5">
                  <c:v>-2.98</c:v>
                </c:pt>
                <c:pt idx="6">
                  <c:v>-2.98</c:v>
                </c:pt>
                <c:pt idx="7">
                  <c:v>-3.03</c:v>
                </c:pt>
                <c:pt idx="8">
                  <c:v>-2.23</c:v>
                </c:pt>
                <c:pt idx="9">
                  <c:v>-1.43</c:v>
                </c:pt>
                <c:pt idx="10">
                  <c:v>-1.52</c:v>
                </c:pt>
                <c:pt idx="11">
                  <c:v>-1.61</c:v>
                </c:pt>
                <c:pt idx="12">
                  <c:v>-3.21</c:v>
                </c:pt>
                <c:pt idx="13">
                  <c:v>-2.95</c:v>
                </c:pt>
                <c:pt idx="14">
                  <c:v>-2.94</c:v>
                </c:pt>
                <c:pt idx="15">
                  <c:v>-2.5299999999999998</c:v>
                </c:pt>
                <c:pt idx="16">
                  <c:v>-2.0299999999999998</c:v>
                </c:pt>
                <c:pt idx="17" formatCode="0.000">
                  <c:v>-3.2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A-4A29-8518-D81C076CECC8}"/>
            </c:ext>
          </c:extLst>
        </c:ser>
        <c:ser>
          <c:idx val="2"/>
          <c:order val="2"/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'Extrapol. PTB1'!$X$3:$X$20</c:f>
              <c:strCache>
                <c:ptCount val="18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  <c:pt idx="17">
                  <c:v>Exp</c:v>
                </c:pt>
              </c:strCache>
            </c:strRef>
          </c:cat>
          <c:val>
            <c:numRef>
              <c:f>'Extrapol. PTB1'!$AA$3:$AA$20</c:f>
              <c:numCache>
                <c:formatCode>0.00</c:formatCode>
                <c:ptCount val="18"/>
                <c:pt idx="0">
                  <c:v>-4.9000000000000004</c:v>
                </c:pt>
                <c:pt idx="1">
                  <c:v>-4.9000000000000004</c:v>
                </c:pt>
                <c:pt idx="2">
                  <c:v>-4.9000000000000004</c:v>
                </c:pt>
                <c:pt idx="3">
                  <c:v>-4.9000000000000004</c:v>
                </c:pt>
                <c:pt idx="4">
                  <c:v>-4.9000000000000004</c:v>
                </c:pt>
                <c:pt idx="5">
                  <c:v>-4.9000000000000004</c:v>
                </c:pt>
                <c:pt idx="6">
                  <c:v>-4.9000000000000004</c:v>
                </c:pt>
                <c:pt idx="7">
                  <c:v>-4.9000000000000004</c:v>
                </c:pt>
                <c:pt idx="8">
                  <c:v>-4.9000000000000004</c:v>
                </c:pt>
                <c:pt idx="9">
                  <c:v>-4.9000000000000004</c:v>
                </c:pt>
                <c:pt idx="10">
                  <c:v>-4.9000000000000004</c:v>
                </c:pt>
                <c:pt idx="11">
                  <c:v>-4.9000000000000004</c:v>
                </c:pt>
                <c:pt idx="12">
                  <c:v>-4.9000000000000004</c:v>
                </c:pt>
                <c:pt idx="13">
                  <c:v>-4.9000000000000004</c:v>
                </c:pt>
                <c:pt idx="14">
                  <c:v>-4.9000000000000004</c:v>
                </c:pt>
                <c:pt idx="15">
                  <c:v>-4.9000000000000004</c:v>
                </c:pt>
                <c:pt idx="16">
                  <c:v>-4.9000000000000004</c:v>
                </c:pt>
                <c:pt idx="17">
                  <c:v>-4.9000000000000004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A-4A29-8518-D81C076CECC8}"/>
            </c:ext>
          </c:extLst>
        </c:ser>
        <c:ser>
          <c:idx val="3"/>
          <c:order val="3"/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'Extrapol. PTB1'!$X$3:$X$20</c:f>
              <c:strCache>
                <c:ptCount val="18"/>
                <c:pt idx="0">
                  <c:v>PBE</c:v>
                </c:pt>
                <c:pt idx="1">
                  <c:v>PW91</c:v>
                </c:pt>
                <c:pt idx="2">
                  <c:v>r2Scan-3c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  <c:pt idx="17">
                  <c:v>Exp</c:v>
                </c:pt>
              </c:strCache>
            </c:strRef>
          </c:cat>
          <c:val>
            <c:numRef>
              <c:f>'Extrapol. PTB1'!$AB$3:$AB$20</c:f>
              <c:numCache>
                <c:formatCode>0.000</c:formatCode>
                <c:ptCount val="18"/>
                <c:pt idx="0">
                  <c:v>-3.2</c:v>
                </c:pt>
                <c:pt idx="1">
                  <c:v>-3.2</c:v>
                </c:pt>
                <c:pt idx="2">
                  <c:v>-3.2</c:v>
                </c:pt>
                <c:pt idx="3">
                  <c:v>-3.2</c:v>
                </c:pt>
                <c:pt idx="4">
                  <c:v>-3.2</c:v>
                </c:pt>
                <c:pt idx="5">
                  <c:v>-3.2</c:v>
                </c:pt>
                <c:pt idx="6">
                  <c:v>-3.2</c:v>
                </c:pt>
                <c:pt idx="7">
                  <c:v>-3.2</c:v>
                </c:pt>
                <c:pt idx="8">
                  <c:v>-3.2</c:v>
                </c:pt>
                <c:pt idx="9">
                  <c:v>-3.2</c:v>
                </c:pt>
                <c:pt idx="10">
                  <c:v>-3.2</c:v>
                </c:pt>
                <c:pt idx="11">
                  <c:v>-3.2</c:v>
                </c:pt>
                <c:pt idx="12">
                  <c:v>-3.2</c:v>
                </c:pt>
                <c:pt idx="13">
                  <c:v>-3.2</c:v>
                </c:pt>
                <c:pt idx="14">
                  <c:v>-3.2</c:v>
                </c:pt>
                <c:pt idx="15">
                  <c:v>-3.2</c:v>
                </c:pt>
                <c:pt idx="16">
                  <c:v>-3.2</c:v>
                </c:pt>
                <c:pt idx="17">
                  <c:v>-3.2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A-4A29-8518-D81C076CE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804928"/>
        <c:axId val="1881812128"/>
      </c:lineChart>
      <c:catAx>
        <c:axId val="188180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1812128"/>
        <c:crosses val="autoZero"/>
        <c:auto val="1"/>
        <c:lblAlgn val="ctr"/>
        <c:lblOffset val="100"/>
        <c:noMultiLvlLbl val="0"/>
      </c:catAx>
      <c:valAx>
        <c:axId val="18818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180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en-US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HOMO</a:t>
            </a:r>
            <a:r>
              <a:rPr lang="en-US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52187226596672E-2"/>
          <c:y val="0.13498622047244091"/>
          <c:w val="0.9004163036833166"/>
          <c:h val="0.58911286089238846"/>
        </c:manualLayout>
      </c:layout>
      <c:lineChart>
        <c:grouping val="standard"/>
        <c:varyColors val="0"/>
        <c:ser>
          <c:idx val="0"/>
          <c:order val="0"/>
          <c:tx>
            <c:strRef>
              <c:f>'PTQ11'!$D$3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rgbClr val="0033CC"/>
              </a:solidFill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'PTQ11'!$D$5:$D$21</c:f>
              <c:numCache>
                <c:formatCode>0.00</c:formatCode>
                <c:ptCount val="17"/>
                <c:pt idx="0">
                  <c:v>-5.4302999999999999</c:v>
                </c:pt>
                <c:pt idx="1">
                  <c:v>-5.3066000000000004</c:v>
                </c:pt>
                <c:pt idx="2">
                  <c:v>-5.3598999999999997</c:v>
                </c:pt>
                <c:pt idx="3">
                  <c:v>-5.2746000000000004</c:v>
                </c:pt>
                <c:pt idx="4">
                  <c:v>-5.2896999999999998</c:v>
                </c:pt>
                <c:pt idx="5">
                  <c:v>-5.8952999999999998</c:v>
                </c:pt>
                <c:pt idx="6">
                  <c:v>-5.8952999999999998</c:v>
                </c:pt>
                <c:pt idx="7">
                  <c:v>-6.18</c:v>
                </c:pt>
                <c:pt idx="8">
                  <c:v>-7.2808999999999999</c:v>
                </c:pt>
                <c:pt idx="9">
                  <c:v>-8.3369</c:v>
                </c:pt>
                <c:pt idx="10">
                  <c:v>-8.1640999999999995</c:v>
                </c:pt>
                <c:pt idx="11">
                  <c:v>-8.0021000000000004</c:v>
                </c:pt>
                <c:pt idx="12">
                  <c:v>-5.6262999999999996</c:v>
                </c:pt>
                <c:pt idx="13">
                  <c:v>-6.2596999999999996</c:v>
                </c:pt>
                <c:pt idx="14">
                  <c:v>-6.2133000000000003</c:v>
                </c:pt>
                <c:pt idx="15">
                  <c:v>-7.1913999999999998</c:v>
                </c:pt>
                <c:pt idx="16">
                  <c:v>-6.7495000000000003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F-4B8B-B90F-A367A76FE09E}"/>
            </c:ext>
          </c:extLst>
        </c:ser>
        <c:ser>
          <c:idx val="1"/>
          <c:order val="1"/>
          <c:tx>
            <c:strRef>
              <c:f>'PTQ11'!$J$3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'PTQ11'!$J$5:$J$21</c:f>
              <c:numCache>
                <c:formatCode>0.00</c:formatCode>
                <c:ptCount val="17"/>
                <c:pt idx="0">
                  <c:v>-4.9715999999999996</c:v>
                </c:pt>
                <c:pt idx="1">
                  <c:v>-4.8765999999999998</c:v>
                </c:pt>
                <c:pt idx="2">
                  <c:v>-4.9301000000000004</c:v>
                </c:pt>
                <c:pt idx="3">
                  <c:v>-4.8348000000000004</c:v>
                </c:pt>
                <c:pt idx="4">
                  <c:v>-4.8296999999999999</c:v>
                </c:pt>
                <c:pt idx="5">
                  <c:v>-5.3665000000000003</c:v>
                </c:pt>
                <c:pt idx="6">
                  <c:v>-5.3665000000000003</c:v>
                </c:pt>
                <c:pt idx="7">
                  <c:v>-5.6376999999999997</c:v>
                </c:pt>
                <c:pt idx="8">
                  <c:v>-6.6337000000000002</c:v>
                </c:pt>
                <c:pt idx="9">
                  <c:v>-7.6153000000000004</c:v>
                </c:pt>
                <c:pt idx="10">
                  <c:v>-7.4603999999999999</c:v>
                </c:pt>
                <c:pt idx="11">
                  <c:v>-7.3140000000000001</c:v>
                </c:pt>
                <c:pt idx="12">
                  <c:v>-5.1403999999999996</c:v>
                </c:pt>
                <c:pt idx="13">
                  <c:v>-5.7134</c:v>
                </c:pt>
                <c:pt idx="14">
                  <c:v>-5.6726000000000001</c:v>
                </c:pt>
                <c:pt idx="15">
                  <c:v>-6.5647000000000002</c:v>
                </c:pt>
                <c:pt idx="16">
                  <c:v>-6.0906000000000002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F-4B8B-B90F-A367A76FE09E}"/>
            </c:ext>
          </c:extLst>
        </c:ser>
        <c:ser>
          <c:idx val="2"/>
          <c:order val="2"/>
          <c:tx>
            <c:strRef>
              <c:f>'PTQ11'!$P$3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'PTQ11'!$P$5:$P$21</c:f>
              <c:numCache>
                <c:formatCode>0.00</c:formatCode>
                <c:ptCount val="17"/>
                <c:pt idx="0">
                  <c:v>-4.8212999999999999</c:v>
                </c:pt>
                <c:pt idx="1">
                  <c:v>-4.7337999999999996</c:v>
                </c:pt>
                <c:pt idx="2">
                  <c:v>-4.7878999999999996</c:v>
                </c:pt>
                <c:pt idx="3">
                  <c:v>-4.6890999999999998</c:v>
                </c:pt>
                <c:pt idx="4">
                  <c:v>-4.6760999999999999</c:v>
                </c:pt>
                <c:pt idx="5">
                  <c:v>-5.1874000000000002</c:v>
                </c:pt>
                <c:pt idx="6">
                  <c:v>-5.1874000000000002</c:v>
                </c:pt>
                <c:pt idx="7">
                  <c:v>-5.4538000000000002</c:v>
                </c:pt>
                <c:pt idx="8">
                  <c:v>-6.4142999999999999</c:v>
                </c:pt>
                <c:pt idx="9">
                  <c:v>-7.3739999999999997</c:v>
                </c:pt>
                <c:pt idx="10">
                  <c:v>-7.2239000000000004</c:v>
                </c:pt>
                <c:pt idx="11">
                  <c:v>-7.0816999999999997</c:v>
                </c:pt>
                <c:pt idx="12">
                  <c:v>-4.9771999999999998</c:v>
                </c:pt>
                <c:pt idx="13">
                  <c:v>-5.5288000000000004</c:v>
                </c:pt>
                <c:pt idx="14">
                  <c:v>-5.4904999999999999</c:v>
                </c:pt>
                <c:pt idx="15">
                  <c:v>-6.3537999999999997</c:v>
                </c:pt>
                <c:pt idx="16">
                  <c:v>-5.8674999999999997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2F-4B8B-B90F-A367A76FE09E}"/>
            </c:ext>
          </c:extLst>
        </c:ser>
        <c:ser>
          <c:idx val="3"/>
          <c:order val="3"/>
          <c:tx>
            <c:strRef>
              <c:f>'PTQ11'!$V$3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'PTQ11'!$V$5:$V$21</c:f>
              <c:numCache>
                <c:formatCode>0.00</c:formatCode>
                <c:ptCount val="17"/>
                <c:pt idx="0">
                  <c:v>-4.7762000000000002</c:v>
                </c:pt>
                <c:pt idx="1">
                  <c:v>-4.6914999999999996</c:v>
                </c:pt>
                <c:pt idx="2">
                  <c:v>-4.7458999999999998</c:v>
                </c:pt>
                <c:pt idx="3">
                  <c:v>-4.6445999999999996</c:v>
                </c:pt>
                <c:pt idx="4">
                  <c:v>-4.6279000000000003</c:v>
                </c:pt>
                <c:pt idx="5">
                  <c:v>-5.1283000000000003</c:v>
                </c:pt>
                <c:pt idx="6">
                  <c:v>-5.1283000000000003</c:v>
                </c:pt>
                <c:pt idx="7">
                  <c:v>-5.3935000000000004</c:v>
                </c:pt>
                <c:pt idx="8">
                  <c:v>-6.3390000000000004</c:v>
                </c:pt>
                <c:pt idx="9">
                  <c:v>-7.2904</c:v>
                </c:pt>
                <c:pt idx="10">
                  <c:v>-7.1420000000000003</c:v>
                </c:pt>
                <c:pt idx="11">
                  <c:v>-7.0014000000000003</c:v>
                </c:pt>
                <c:pt idx="12">
                  <c:v>-4.9246999999999996</c:v>
                </c:pt>
                <c:pt idx="13">
                  <c:v>-5.4671000000000003</c:v>
                </c:pt>
                <c:pt idx="14">
                  <c:v>-5.4310999999999998</c:v>
                </c:pt>
                <c:pt idx="15">
                  <c:v>-6.2826000000000004</c:v>
                </c:pt>
                <c:pt idx="16">
                  <c:v>-5.7895000000000003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2F-4B8B-B90F-A367A76FE09E}"/>
            </c:ext>
          </c:extLst>
        </c:ser>
        <c:ser>
          <c:idx val="4"/>
          <c:order val="4"/>
          <c:tx>
            <c:strRef>
              <c:f>'PTQ11'!$AB$3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'PTQ11'!$AB$5:$AB$21</c:f>
              <c:numCache>
                <c:formatCode>0.00</c:formatCode>
                <c:ptCount val="17"/>
                <c:pt idx="0">
                  <c:v>-4.7145000000000001</c:v>
                </c:pt>
                <c:pt idx="1">
                  <c:v>-4.6318999999999999</c:v>
                </c:pt>
                <c:pt idx="2">
                  <c:v>-4.6867000000000001</c:v>
                </c:pt>
                <c:pt idx="3">
                  <c:v>-4.5853999999999999</c:v>
                </c:pt>
                <c:pt idx="4">
                  <c:v>-4.5670999999999999</c:v>
                </c:pt>
                <c:pt idx="5">
                  <c:v>-5.0608000000000004</c:v>
                </c:pt>
                <c:pt idx="6">
                  <c:v>-5.0608000000000004</c:v>
                </c:pt>
                <c:pt idx="7">
                  <c:v>-5.3251999999999997</c:v>
                </c:pt>
                <c:pt idx="8">
                  <c:v>-6.2641</c:v>
                </c:pt>
                <c:pt idx="9">
                  <c:v>-7.2126999999999999</c:v>
                </c:pt>
                <c:pt idx="10">
                  <c:v>-7.0647000000000002</c:v>
                </c:pt>
                <c:pt idx="11">
                  <c:v>-6.9241999999999999</c:v>
                </c:pt>
                <c:pt idx="12">
                  <c:v>-4.8615000000000004</c:v>
                </c:pt>
                <c:pt idx="13">
                  <c:v>-5.4004000000000003</c:v>
                </c:pt>
                <c:pt idx="14">
                  <c:v>-5.3648999999999996</c:v>
                </c:pt>
                <c:pt idx="15">
                  <c:v>-6.2110000000000003</c:v>
                </c:pt>
                <c:pt idx="16">
                  <c:v>-5.7149999999999999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2F-4B8B-B90F-A367A76FE09E}"/>
            </c:ext>
          </c:extLst>
        </c:ser>
        <c:ser>
          <c:idx val="5"/>
          <c:order val="5"/>
          <c:tx>
            <c:strRef>
              <c:f>'PTQ11'!$AH$3</c:f>
              <c:strCache>
                <c:ptCount val="1"/>
                <c:pt idx="0">
                  <c:v>6</c:v>
                </c:pt>
              </c:strCache>
            </c:strRef>
          </c:tx>
          <c:spPr>
            <a:ln w="2222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'PTQ11'!$AH$5:$AH$21</c:f>
              <c:numCache>
                <c:formatCode>0.00</c:formatCode>
                <c:ptCount val="17"/>
                <c:pt idx="0">
                  <c:v>-4.6933999999999996</c:v>
                </c:pt>
                <c:pt idx="1">
                  <c:v>-4.6119000000000003</c:v>
                </c:pt>
                <c:pt idx="2">
                  <c:v>-4.6666999999999996</c:v>
                </c:pt>
                <c:pt idx="3">
                  <c:v>-4.5651000000000002</c:v>
                </c:pt>
                <c:pt idx="4">
                  <c:v>-4.5457999999999998</c:v>
                </c:pt>
                <c:pt idx="5">
                  <c:v>-5.0368000000000004</c:v>
                </c:pt>
                <c:pt idx="6">
                  <c:v>-5.0368000000000004</c:v>
                </c:pt>
                <c:pt idx="7">
                  <c:v>-5.3009000000000004</c:v>
                </c:pt>
                <c:pt idx="8">
                  <c:v>-6.2366000000000001</c:v>
                </c:pt>
                <c:pt idx="9">
                  <c:v>-7.1840999999999999</c:v>
                </c:pt>
                <c:pt idx="10">
                  <c:v>-7.0362</c:v>
                </c:pt>
                <c:pt idx="11">
                  <c:v>-6.8959999999999999</c:v>
                </c:pt>
                <c:pt idx="12">
                  <c:v>-4.8392999999999997</c:v>
                </c:pt>
                <c:pt idx="13">
                  <c:v>-5.3762999999999996</c:v>
                </c:pt>
                <c:pt idx="14">
                  <c:v>-5.3414000000000001</c:v>
                </c:pt>
                <c:pt idx="15">
                  <c:v>-6.1847000000000003</c:v>
                </c:pt>
                <c:pt idx="16">
                  <c:v>-5.6862000000000004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2F-4B8B-B90F-A367A76FE09E}"/>
            </c:ext>
          </c:extLst>
        </c:ser>
        <c:ser>
          <c:idx val="7"/>
          <c:order val="6"/>
          <c:tx>
            <c:strRef>
              <c:f>'PTQ11'!$AN$3</c:f>
              <c:strCache>
                <c:ptCount val="1"/>
                <c:pt idx="0">
                  <c:v>9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'PTQ11'!$AN$5:$AN$21</c:f>
              <c:numCache>
                <c:formatCode>0.00</c:formatCode>
                <c:ptCount val="17"/>
                <c:pt idx="0">
                  <c:v>-4.6643999999999997</c:v>
                </c:pt>
                <c:pt idx="1">
                  <c:v>-4.5837000000000003</c:v>
                </c:pt>
                <c:pt idx="2">
                  <c:v>-4.6387999999999998</c:v>
                </c:pt>
                <c:pt idx="3">
                  <c:v>-4.5366</c:v>
                </c:pt>
                <c:pt idx="4">
                  <c:v>-4.5159000000000002</c:v>
                </c:pt>
                <c:pt idx="5">
                  <c:v>-5.0037000000000003</c:v>
                </c:pt>
                <c:pt idx="6">
                  <c:v>-5.0037000000000003</c:v>
                </c:pt>
                <c:pt idx="7">
                  <c:v>-5.2680999999999996</c:v>
                </c:pt>
                <c:pt idx="8">
                  <c:v>-6.2004000000000001</c:v>
                </c:pt>
                <c:pt idx="9">
                  <c:v>-7.1470000000000002</c:v>
                </c:pt>
                <c:pt idx="10">
                  <c:v>-6.9992000000000001</c:v>
                </c:pt>
                <c:pt idx="11">
                  <c:v>-6.8589000000000002</c:v>
                </c:pt>
                <c:pt idx="12">
                  <c:v>-4.8086000000000002</c:v>
                </c:pt>
                <c:pt idx="13">
                  <c:v>-5.3438999999999997</c:v>
                </c:pt>
                <c:pt idx="14">
                  <c:v>-5.3101000000000003</c:v>
                </c:pt>
                <c:pt idx="15">
                  <c:v>-6.1505000000000001</c:v>
                </c:pt>
                <c:pt idx="16">
                  <c:v>-5.66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D-43DD-93D6-F92E37AF9677}"/>
            </c:ext>
          </c:extLst>
        </c:ser>
        <c:ser>
          <c:idx val="8"/>
          <c:order val="7"/>
          <c:tx>
            <c:strRef>
              <c:f>'PTQ11'!$AT$3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val>
            <c:numRef>
              <c:f>'PTQ11'!$AT$5:$AT$21</c:f>
              <c:numCache>
                <c:formatCode>0.00</c:formatCode>
                <c:ptCount val="17"/>
                <c:pt idx="0">
                  <c:v>-4.6694000000000004</c:v>
                </c:pt>
                <c:pt idx="1">
                  <c:v>-4.5880999999999998</c:v>
                </c:pt>
                <c:pt idx="2">
                  <c:v>-4.6433</c:v>
                </c:pt>
                <c:pt idx="3">
                  <c:v>-4.5408999999999997</c:v>
                </c:pt>
                <c:pt idx="4">
                  <c:v>-4.5194999999999999</c:v>
                </c:pt>
                <c:pt idx="5">
                  <c:v>-5.0083000000000002</c:v>
                </c:pt>
                <c:pt idx="6">
                  <c:v>-5.0083000000000002</c:v>
                </c:pt>
                <c:pt idx="7">
                  <c:v>-5.2728999999999999</c:v>
                </c:pt>
                <c:pt idx="8">
                  <c:v>-6.2051999999999996</c:v>
                </c:pt>
                <c:pt idx="9">
                  <c:v>-7.1515000000000004</c:v>
                </c:pt>
                <c:pt idx="10">
                  <c:v>-7.0035999999999996</c:v>
                </c:pt>
                <c:pt idx="11">
                  <c:v>-6.8632</c:v>
                </c:pt>
                <c:pt idx="12">
                  <c:v>-4.8129</c:v>
                </c:pt>
                <c:pt idx="13">
                  <c:v>-5.3493000000000004</c:v>
                </c:pt>
                <c:pt idx="14">
                  <c:v>-5.3155000000000001</c:v>
                </c:pt>
                <c:pt idx="15">
                  <c:v>-6.1563999999999997</c:v>
                </c:pt>
                <c:pt idx="16">
                  <c:v>-5.61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D-43DD-93D6-F92E37AF9677}"/>
            </c:ext>
          </c:extLst>
        </c:ser>
        <c:ser>
          <c:idx val="6"/>
          <c:order val="8"/>
          <c:tx>
            <c:strRef>
              <c:f>'PTQ11'!$AZ$3</c:f>
              <c:strCache>
                <c:ptCount val="1"/>
                <c:pt idx="0">
                  <c:v>EXP</c:v>
                </c:pt>
              </c:strCache>
            </c:strRef>
          </c:tx>
          <c:spPr>
            <a:ln w="222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'PTQ11'!$B$5:$B$21</c:f>
              <c:strCache>
                <c:ptCount val="17"/>
                <c:pt idx="0">
                  <c:v>r2Scan-3c</c:v>
                </c:pt>
                <c:pt idx="1">
                  <c:v>PBE</c:v>
                </c:pt>
                <c:pt idx="2">
                  <c:v>PW91</c:v>
                </c:pt>
                <c:pt idx="3">
                  <c:v>TPSS</c:v>
                </c:pt>
                <c:pt idx="4">
                  <c:v>M06-L</c:v>
                </c:pt>
                <c:pt idx="5">
                  <c:v>B3LYP</c:v>
                </c:pt>
                <c:pt idx="6">
                  <c:v>B3LYP-D3BJ</c:v>
                </c:pt>
                <c:pt idx="7">
                  <c:v>PBE0</c:v>
                </c:pt>
                <c:pt idx="8">
                  <c:v>CAM-B3LYP</c:v>
                </c:pt>
                <c:pt idx="9">
                  <c:v>wB97</c:v>
                </c:pt>
                <c:pt idx="10">
                  <c:v>wB97X</c:v>
                </c:pt>
                <c:pt idx="11">
                  <c:v>wb97xD</c:v>
                </c:pt>
                <c:pt idx="12">
                  <c:v>TPSSh</c:v>
                </c:pt>
                <c:pt idx="13">
                  <c:v>PW6B95</c:v>
                </c:pt>
                <c:pt idx="14">
                  <c:v>M06</c:v>
                </c:pt>
                <c:pt idx="15">
                  <c:v>M06-2X</c:v>
                </c:pt>
                <c:pt idx="16">
                  <c:v>B2PLYP</c:v>
                </c:pt>
              </c:strCache>
            </c:strRef>
          </c:cat>
          <c:val>
            <c:numRef>
              <c:f>'PTQ11'!$AZ$5:$AZ$21</c:f>
              <c:numCache>
                <c:formatCode>0.00</c:formatCode>
                <c:ptCount val="17"/>
                <c:pt idx="0">
                  <c:v>-5.51</c:v>
                </c:pt>
                <c:pt idx="1">
                  <c:v>-5.51</c:v>
                </c:pt>
                <c:pt idx="2">
                  <c:v>-5.51</c:v>
                </c:pt>
                <c:pt idx="3">
                  <c:v>-5.51</c:v>
                </c:pt>
                <c:pt idx="4">
                  <c:v>-5.51</c:v>
                </c:pt>
                <c:pt idx="5">
                  <c:v>-5.51</c:v>
                </c:pt>
                <c:pt idx="6">
                  <c:v>-5.51</c:v>
                </c:pt>
                <c:pt idx="7">
                  <c:v>-5.51</c:v>
                </c:pt>
                <c:pt idx="8">
                  <c:v>-5.51</c:v>
                </c:pt>
                <c:pt idx="9">
                  <c:v>-5.51</c:v>
                </c:pt>
                <c:pt idx="10">
                  <c:v>-5.51</c:v>
                </c:pt>
                <c:pt idx="11">
                  <c:v>-5.51</c:v>
                </c:pt>
                <c:pt idx="12">
                  <c:v>-5.51</c:v>
                </c:pt>
                <c:pt idx="13">
                  <c:v>-5.51</c:v>
                </c:pt>
                <c:pt idx="14">
                  <c:v>-5.51</c:v>
                </c:pt>
                <c:pt idx="15">
                  <c:v>-5.51</c:v>
                </c:pt>
                <c:pt idx="16">
                  <c:v>-5.51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2F-4B8B-B90F-A367A76FE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968336"/>
        <c:axId val="838972176"/>
      </c:lineChart>
      <c:catAx>
        <c:axId val="83896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8972176"/>
        <c:crosses val="autoZero"/>
        <c:auto val="1"/>
        <c:lblAlgn val="ctr"/>
        <c:lblOffset val="100"/>
        <c:noMultiLvlLbl val="0"/>
      </c:catAx>
      <c:valAx>
        <c:axId val="838972176"/>
        <c:scaling>
          <c:orientation val="minMax"/>
          <c:max val="-3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8968336"/>
        <c:crosses val="autoZero"/>
        <c:crossBetween val="between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2822412823397078"/>
          <c:y val="0.9372982283464566"/>
          <c:w val="0.73958347003499558"/>
          <c:h val="6.2701771653543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33</xdr:row>
      <xdr:rowOff>95251</xdr:rowOff>
    </xdr:from>
    <xdr:to>
      <xdr:col>16</xdr:col>
      <xdr:colOff>628649</xdr:colOff>
      <xdr:row>52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B884F0-B2BC-1CC0-DA3C-DCD121F9E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302418</xdr:colOff>
      <xdr:row>33</xdr:row>
      <xdr:rowOff>66674</xdr:rowOff>
    </xdr:from>
    <xdr:to>
      <xdr:col>32</xdr:col>
      <xdr:colOff>509587</xdr:colOff>
      <xdr:row>52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C707A1A-5678-24F7-E683-ECDAB9184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599282</xdr:colOff>
      <xdr:row>30</xdr:row>
      <xdr:rowOff>179917</xdr:rowOff>
    </xdr:from>
    <xdr:to>
      <xdr:col>44</xdr:col>
      <xdr:colOff>758826</xdr:colOff>
      <xdr:row>50</xdr:row>
      <xdr:rowOff>27517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D5A1B0-39FA-413C-8F40-2977990D5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0.35437</cdr:x>
      <cdr:y>0.01157</cdr:y>
    </cdr:from>
    <cdr:to>
      <cdr:x>0.69911</cdr:x>
      <cdr:y>0.20159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5E2FA864-9BA3-6BA2-3929-677057FC8DD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026833" y="42333"/>
          <a:ext cx="2944623" cy="69500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25</xdr:row>
      <xdr:rowOff>100012</xdr:rowOff>
    </xdr:from>
    <xdr:to>
      <xdr:col>13</xdr:col>
      <xdr:colOff>85725</xdr:colOff>
      <xdr:row>42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510303-217C-D5E0-4B3D-3DD6E29A6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28</xdr:row>
      <xdr:rowOff>95251</xdr:rowOff>
    </xdr:from>
    <xdr:to>
      <xdr:col>12</xdr:col>
      <xdr:colOff>352425</xdr:colOff>
      <xdr:row>47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E80FA2-9C02-4AFD-90CA-E5A5F1CA2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542924</xdr:colOff>
      <xdr:row>28</xdr:row>
      <xdr:rowOff>100011</xdr:rowOff>
    </xdr:from>
    <xdr:to>
      <xdr:col>22</xdr:col>
      <xdr:colOff>581024</xdr:colOff>
      <xdr:row>47</xdr:row>
      <xdr:rowOff>138111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FF2367-1763-4E0C-9290-63833927E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542925</xdr:colOff>
      <xdr:row>28</xdr:row>
      <xdr:rowOff>0</xdr:rowOff>
    </xdr:from>
    <xdr:to>
      <xdr:col>34</xdr:col>
      <xdr:colOff>590550</xdr:colOff>
      <xdr:row>47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5C53AA-76FE-4FDF-809C-394A1B466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128586</xdr:colOff>
      <xdr:row>2</xdr:row>
      <xdr:rowOff>166686</xdr:rowOff>
    </xdr:from>
    <xdr:to>
      <xdr:col>45</xdr:col>
      <xdr:colOff>265746</xdr:colOff>
      <xdr:row>19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5DE46F-AC32-EBC9-4AFD-EB97E3341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429381</xdr:colOff>
      <xdr:row>34</xdr:row>
      <xdr:rowOff>85194</xdr:rowOff>
    </xdr:from>
    <xdr:to>
      <xdr:col>14</xdr:col>
      <xdr:colOff>173566</xdr:colOff>
      <xdr:row>54</xdr:row>
      <xdr:rowOff>48681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00E734-3534-CEE7-9155-3ECF23424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237067</xdr:colOff>
      <xdr:row>30</xdr:row>
      <xdr:rowOff>48684</xdr:rowOff>
    </xdr:from>
    <xdr:to>
      <xdr:col>26</xdr:col>
      <xdr:colOff>533702</xdr:colOff>
      <xdr:row>50</xdr:row>
      <xdr:rowOff>67734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FCF9514-2484-7D62-76E0-353F95FC9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281289</xdr:colOff>
      <xdr:row>29</xdr:row>
      <xdr:rowOff>89807</xdr:rowOff>
    </xdr:from>
    <xdr:to>
      <xdr:col>38</xdr:col>
      <xdr:colOff>730251</xdr:colOff>
      <xdr:row>50</xdr:row>
      <xdr:rowOff>118382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1A1DCB-AED9-8AA7-7450-E88AEDB95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376237</xdr:colOff>
      <xdr:row>24</xdr:row>
      <xdr:rowOff>100012</xdr:rowOff>
    </xdr:from>
    <xdr:to>
      <xdr:col>28</xdr:col>
      <xdr:colOff>532447</xdr:colOff>
      <xdr:row>41</xdr:row>
      <xdr:rowOff>153352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CA802B-87E9-33D2-EB0A-C2F2220E9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266700</xdr:colOff>
      <xdr:row>1</xdr:row>
      <xdr:rowOff>128587</xdr:rowOff>
    </xdr:from>
    <xdr:ext cx="2241319" cy="1819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A3B499E-2018-B5A8-3E82-D4FADFC5F62D}"/>
                </a:ext>
              </a:extLst>
            </xdr:cNvPr>
            <xdr:cNvSpPr txBox="1"/>
          </xdr:nvSpPr>
          <xdr:spPr>
            <a:xfrm>
              <a:off x="4752975" y="433387"/>
              <a:ext cx="2241319" cy="181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𝐻𝑂𝑀𝑂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𝐻𝑂𝑀𝑂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𝐺𝐹𝑁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𝑥𝑇𝐵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− </m:t>
                    </m:r>
                    <m:sSubSup>
                      <m:sSubSup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𝐻𝑂𝑀𝑂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𝑆𝑐𝑎𝑛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−3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A3B499E-2018-B5A8-3E82-D4FADFC5F62D}"/>
                </a:ext>
              </a:extLst>
            </xdr:cNvPr>
            <xdr:cNvSpPr txBox="1"/>
          </xdr:nvSpPr>
          <xdr:spPr>
            <a:xfrm>
              <a:off x="4752975" y="433387"/>
              <a:ext cx="2241319" cy="181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𝐻𝑂𝑀𝑂=𝐸_𝐻𝑂𝑀𝑂^(𝐺𝐹𝑁2−𝑥𝑇𝐵)  − 𝐸_𝐻𝑂𝑀𝑂^(𝑟2𝑆𝑐𝑎𝑛−3𝑐)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161925</xdr:colOff>
      <xdr:row>1</xdr:row>
      <xdr:rowOff>138112</xdr:rowOff>
    </xdr:from>
    <xdr:ext cx="2222788" cy="1819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B4110083-41E3-49A7-98F8-9904CBB28871}"/>
                </a:ext>
              </a:extLst>
            </xdr:cNvPr>
            <xdr:cNvSpPr txBox="1"/>
          </xdr:nvSpPr>
          <xdr:spPr>
            <a:xfrm>
              <a:off x="11277600" y="442912"/>
              <a:ext cx="2222788" cy="181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𝐿𝑈𝑀𝑂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𝐿𝑈𝑀𝑂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𝐺𝐹𝑁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𝑥𝑇𝐵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− </m:t>
                    </m:r>
                    <m:sSubSup>
                      <m:sSubSup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𝐿𝑈𝑀𝑂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𝑆𝑐𝑎𝑛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−3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B4110083-41E3-49A7-98F8-9904CBB28871}"/>
                </a:ext>
              </a:extLst>
            </xdr:cNvPr>
            <xdr:cNvSpPr txBox="1"/>
          </xdr:nvSpPr>
          <xdr:spPr>
            <a:xfrm>
              <a:off x="11277600" y="442912"/>
              <a:ext cx="2222788" cy="181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𝐿𝑈𝑀𝑂=𝐸_𝐿𝑈𝑀𝑂^(𝐺𝐹𝑁2−𝑥𝑇𝐵)  − 𝐸_𝐿𝑈𝑀𝑂^(𝑟2𝑆𝑐𝑎𝑛−3𝑐)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190500</xdr:colOff>
      <xdr:row>14</xdr:row>
      <xdr:rowOff>161925</xdr:rowOff>
    </xdr:from>
    <xdr:ext cx="2241319" cy="1819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FB4DCAA-DA92-4D03-9F37-C37E43E3A328}"/>
                </a:ext>
              </a:extLst>
            </xdr:cNvPr>
            <xdr:cNvSpPr txBox="1"/>
          </xdr:nvSpPr>
          <xdr:spPr>
            <a:xfrm>
              <a:off x="4676775" y="3209925"/>
              <a:ext cx="2241319" cy="181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𝐻𝑂𝑀𝑂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𝐻𝑂𝑀𝑂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𝐺𝐹𝑁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𝑥𝑇𝐵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− </m:t>
                    </m:r>
                    <m:sSubSup>
                      <m:sSubSup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𝐻𝑂𝑀𝑂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𝑆𝑐𝑎𝑛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−3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FB4DCAA-DA92-4D03-9F37-C37E43E3A328}"/>
                </a:ext>
              </a:extLst>
            </xdr:cNvPr>
            <xdr:cNvSpPr txBox="1"/>
          </xdr:nvSpPr>
          <xdr:spPr>
            <a:xfrm>
              <a:off x="4676775" y="3209925"/>
              <a:ext cx="2241319" cy="181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𝐻𝑂𝑀𝑂=𝐸_𝐻𝑂𝑀𝑂^(𝐺𝐹𝑁2−𝑥𝑇𝐵)  − 𝐸_𝐻𝑂𝑀𝑂^(𝑟2𝑆𝑐𝑎𝑛−3𝑐)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200025</xdr:colOff>
      <xdr:row>14</xdr:row>
      <xdr:rowOff>133350</xdr:rowOff>
    </xdr:from>
    <xdr:ext cx="2222788" cy="1819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2450A3EF-A3FB-4E9F-A860-EF27B013325D}"/>
                </a:ext>
              </a:extLst>
            </xdr:cNvPr>
            <xdr:cNvSpPr txBox="1"/>
          </xdr:nvSpPr>
          <xdr:spPr>
            <a:xfrm>
              <a:off x="11315700" y="3181350"/>
              <a:ext cx="2222788" cy="181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𝐿𝑈𝑀𝑂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𝐿𝑈𝑀𝑂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𝐺𝐹𝑁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𝑥𝑇𝐵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− </m:t>
                    </m:r>
                    <m:sSubSup>
                      <m:sSubSup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𝐿𝑈𝑀𝑂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𝑆𝑐𝑎𝑛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−3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2450A3EF-A3FB-4E9F-A860-EF27B013325D}"/>
                </a:ext>
              </a:extLst>
            </xdr:cNvPr>
            <xdr:cNvSpPr txBox="1"/>
          </xdr:nvSpPr>
          <xdr:spPr>
            <a:xfrm>
              <a:off x="11315700" y="3181350"/>
              <a:ext cx="2222788" cy="181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𝐿𝑈𝑀𝑂=𝐸_𝐿𝑈𝑀𝑂^(𝐺𝐹𝑁2−𝑥𝑇𝐵)  − 𝐸_𝐿𝑈𝑀𝑂^(𝑟2𝑆𝑐𝑎𝑛−3𝑐)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219075</xdr:colOff>
      <xdr:row>27</xdr:row>
      <xdr:rowOff>133350</xdr:rowOff>
    </xdr:from>
    <xdr:ext cx="2241319" cy="2962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1FA589FC-1623-4379-9269-B75AAA6BE5C6}"/>
                </a:ext>
              </a:extLst>
            </xdr:cNvPr>
            <xdr:cNvSpPr txBox="1"/>
          </xdr:nvSpPr>
          <xdr:spPr>
            <a:xfrm>
              <a:off x="4705350" y="5924550"/>
              <a:ext cx="2241319" cy="296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𝐻𝑂𝑀𝑂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𝐻𝑂𝑀𝑂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𝐺𝐹𝑁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𝑥𝑇𝐵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− </m:t>
                    </m:r>
                    <m:sSubSup>
                      <m:sSubSup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𝐻𝑂𝑀𝑂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𝑆𝑐𝑎𝑛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−3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1FA589FC-1623-4379-9269-B75AAA6BE5C6}"/>
                </a:ext>
              </a:extLst>
            </xdr:cNvPr>
            <xdr:cNvSpPr txBox="1"/>
          </xdr:nvSpPr>
          <xdr:spPr>
            <a:xfrm>
              <a:off x="4705350" y="5924550"/>
              <a:ext cx="2241319" cy="296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𝐻𝑂𝑀𝑂=𝐸_𝐻𝑂𝑀𝑂^(𝐺𝐹𝑁2−𝑥𝑇𝐵)  − 𝐸_𝐻𝑂𝑀𝑂^(𝑟2𝑆𝑐𝑎𝑛−3𝑐)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200025</xdr:colOff>
      <xdr:row>27</xdr:row>
      <xdr:rowOff>133350</xdr:rowOff>
    </xdr:from>
    <xdr:ext cx="2222788" cy="1819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6743B094-CBA2-4C79-90DC-367E30E2F6C4}"/>
                </a:ext>
              </a:extLst>
            </xdr:cNvPr>
            <xdr:cNvSpPr txBox="1"/>
          </xdr:nvSpPr>
          <xdr:spPr>
            <a:xfrm>
              <a:off x="11315700" y="3181350"/>
              <a:ext cx="2222788" cy="181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𝐿𝑈𝑀𝑂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𝐿𝑈𝑀𝑂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𝐺𝐹𝑁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𝑥𝑇𝐵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− </m:t>
                    </m:r>
                    <m:sSubSup>
                      <m:sSubSup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𝐿𝑈𝑀𝑂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𝑆𝑐𝑎𝑛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−3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6743B094-CBA2-4C79-90DC-367E30E2F6C4}"/>
                </a:ext>
              </a:extLst>
            </xdr:cNvPr>
            <xdr:cNvSpPr txBox="1"/>
          </xdr:nvSpPr>
          <xdr:spPr>
            <a:xfrm>
              <a:off x="11315700" y="3181350"/>
              <a:ext cx="2222788" cy="181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𝐿𝑈𝑀𝑂=𝐸_𝐿𝑈𝑀𝑂^(𝐺𝐹𝑁2−𝑥𝑇𝐵)  − 𝐸_𝐿𝑈𝑀𝑂^(𝑟2𝑆𝑐𝑎𝑛−3𝑐)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219075</xdr:colOff>
      <xdr:row>41</xdr:row>
      <xdr:rowOff>133350</xdr:rowOff>
    </xdr:from>
    <xdr:ext cx="2241319" cy="2962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5C7F1BA-B8C1-431C-9215-A7EEBDB66A89}"/>
                </a:ext>
              </a:extLst>
            </xdr:cNvPr>
            <xdr:cNvSpPr txBox="1"/>
          </xdr:nvSpPr>
          <xdr:spPr>
            <a:xfrm>
              <a:off x="4705350" y="5924550"/>
              <a:ext cx="2241319" cy="296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𝐻𝑂𝑀𝑂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𝐻𝑂𝑀𝑂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𝐺𝐹𝑁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𝑥𝑇𝐵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− </m:t>
                    </m:r>
                    <m:sSubSup>
                      <m:sSubSup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𝐻𝑂𝑀𝑂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𝑆𝑐𝑎𝑛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−3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5C7F1BA-B8C1-431C-9215-A7EEBDB66A89}"/>
                </a:ext>
              </a:extLst>
            </xdr:cNvPr>
            <xdr:cNvSpPr txBox="1"/>
          </xdr:nvSpPr>
          <xdr:spPr>
            <a:xfrm>
              <a:off x="4705350" y="5924550"/>
              <a:ext cx="2241319" cy="296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𝐻𝑂𝑀𝑂=𝐸_𝐻𝑂𝑀𝑂^(𝐺𝐹𝑁2−𝑥𝑇𝐵)  − 𝐸_𝐻𝑂𝑀𝑂^(𝑟2𝑆𝑐𝑎𝑛−3𝑐)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200025</xdr:colOff>
      <xdr:row>41</xdr:row>
      <xdr:rowOff>133350</xdr:rowOff>
    </xdr:from>
    <xdr:ext cx="2222788" cy="1819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CDA17746-7DF2-413D-80D5-4CC2F86EE575}"/>
                </a:ext>
              </a:extLst>
            </xdr:cNvPr>
            <xdr:cNvSpPr txBox="1"/>
          </xdr:nvSpPr>
          <xdr:spPr>
            <a:xfrm>
              <a:off x="11315700" y="5924550"/>
              <a:ext cx="2222788" cy="181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𝐿𝑈𝑀𝑂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𝐿𝑈𝑀𝑂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𝐺𝐹𝑁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𝑥𝑇𝐵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− </m:t>
                    </m:r>
                    <m:sSubSup>
                      <m:sSubSup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𝐿𝑈𝑀𝑂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𝑆𝑐𝑎𝑛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−3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CDA17746-7DF2-413D-80D5-4CC2F86EE575}"/>
                </a:ext>
              </a:extLst>
            </xdr:cNvPr>
            <xdr:cNvSpPr txBox="1"/>
          </xdr:nvSpPr>
          <xdr:spPr>
            <a:xfrm>
              <a:off x="11315700" y="5924550"/>
              <a:ext cx="2222788" cy="181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𝐿𝑈𝑀𝑂=𝐸_𝐿𝑈𝑀𝑂^(𝐺𝐹𝑁2−𝑥𝑇𝐵)  − 𝐸_𝐿𝑈𝑀𝑂^(𝑟2𝑆𝑐𝑎𝑛−3𝑐) 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1304925</xdr:colOff>
      <xdr:row>22</xdr:row>
      <xdr:rowOff>90486</xdr:rowOff>
    </xdr:from>
    <xdr:to>
      <xdr:col>9</xdr:col>
      <xdr:colOff>565785</xdr:colOff>
      <xdr:row>38</xdr:row>
      <xdr:rowOff>60006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800738-F5D3-47CD-7C53-9270348AC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119062</xdr:colOff>
      <xdr:row>22</xdr:row>
      <xdr:rowOff>90487</xdr:rowOff>
    </xdr:from>
    <xdr:to>
      <xdr:col>19</xdr:col>
      <xdr:colOff>484822</xdr:colOff>
      <xdr:row>38</xdr:row>
      <xdr:rowOff>60007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571FE1-3FF9-4646-4F80-4FF4EF7B5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557212</xdr:colOff>
      <xdr:row>42</xdr:row>
      <xdr:rowOff>33337</xdr:rowOff>
    </xdr:from>
    <xdr:to>
      <xdr:col>19</xdr:col>
      <xdr:colOff>313372</xdr:colOff>
      <xdr:row>58</xdr:row>
      <xdr:rowOff>2857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05391A-CDB7-4641-77FC-6E062DEDE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6C37-0DBA-4092-8B11-C9D96D6E5D0B}">
  <dimension ref="A1:BF28"/>
  <sheetViews>
    <sheetView zoomScale="90" zoomScaleNormal="90" workbookViewId="0">
      <pane xSplit="3" topLeftCell="D1" activePane="topRight" state="frozen"/>
      <selection sqref="A1:R1"/>
      <selection pane="topRight" activeCell="AS30" sqref="AS30"/>
    </sheetView>
  </sheetViews>
  <sheetFormatPr defaultRowHeight="15"/>
  <cols>
    <col min="1" max="1" width="23.42578125" style="2" bestFit="1" customWidth="1"/>
    <col min="2" max="2" width="12.7109375" customWidth="1"/>
    <col min="3" max="3" width="14.7109375" style="1" bestFit="1" customWidth="1"/>
    <col min="4" max="4" width="10.85546875" style="2" bestFit="1" customWidth="1"/>
    <col min="5" max="5" width="10.85546875" style="54" customWidth="1"/>
    <col min="6" max="6" width="10.85546875" style="2" bestFit="1" customWidth="1"/>
    <col min="7" max="7" width="10.85546875" style="54" customWidth="1"/>
    <col min="8" max="8" width="10.85546875" style="1" bestFit="1" customWidth="1"/>
    <col min="9" max="9" width="10.85546875" style="1" customWidth="1"/>
    <col min="10" max="10" width="12.28515625" style="1" customWidth="1"/>
    <col min="11" max="11" width="10.7109375" style="56" bestFit="1" customWidth="1"/>
    <col min="12" max="12" width="9.140625" style="1"/>
    <col min="13" max="13" width="10.42578125" style="58" bestFit="1" customWidth="1"/>
    <col min="17" max="17" width="10.42578125" style="59" bestFit="1" customWidth="1"/>
    <col min="19" max="19" width="10.7109375" style="60" bestFit="1" customWidth="1"/>
    <col min="21" max="21" width="10.7109375" bestFit="1" customWidth="1"/>
    <col min="22" max="22" width="10.5703125" bestFit="1" customWidth="1"/>
    <col min="23" max="23" width="10.5703125" style="60" customWidth="1"/>
    <col min="29" max="29" width="10.7109375" bestFit="1" customWidth="1"/>
    <col min="38" max="39" width="12.7109375" customWidth="1"/>
    <col min="40" max="43" width="12.7109375" style="1" customWidth="1"/>
    <col min="44" max="53" width="12.7109375" customWidth="1"/>
  </cols>
  <sheetData>
    <row r="1" spans="1:58">
      <c r="D1" s="93" t="s">
        <v>65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73"/>
      <c r="AZ1" s="73"/>
      <c r="BA1" s="73"/>
    </row>
    <row r="2" spans="1:58" s="17" customFormat="1">
      <c r="A2" s="9"/>
      <c r="C2" s="71"/>
      <c r="D2" s="95" t="s">
        <v>33</v>
      </c>
      <c r="E2" s="95"/>
      <c r="F2" s="95"/>
      <c r="G2" s="95"/>
      <c r="H2" s="95"/>
      <c r="I2" s="9"/>
      <c r="J2" s="94" t="s">
        <v>34</v>
      </c>
      <c r="K2" s="94"/>
      <c r="L2" s="94"/>
      <c r="M2" s="94"/>
      <c r="N2" s="94"/>
      <c r="O2" s="71"/>
      <c r="P2" s="94" t="s">
        <v>25</v>
      </c>
      <c r="Q2" s="94"/>
      <c r="R2" s="94"/>
      <c r="S2" s="94"/>
      <c r="T2" s="94"/>
      <c r="U2" s="71"/>
      <c r="V2" s="94" t="s">
        <v>26</v>
      </c>
      <c r="W2" s="96"/>
      <c r="X2" s="94"/>
      <c r="Y2" s="94"/>
      <c r="Z2" s="94"/>
      <c r="AA2" s="71"/>
      <c r="AB2" s="94" t="s">
        <v>31</v>
      </c>
      <c r="AC2" s="94"/>
      <c r="AD2" s="94"/>
      <c r="AE2" s="94"/>
      <c r="AF2" s="94"/>
      <c r="AG2" s="71"/>
      <c r="AH2" s="94" t="s">
        <v>32</v>
      </c>
      <c r="AI2" s="94"/>
      <c r="AJ2" s="94"/>
      <c r="AK2" s="94"/>
      <c r="AL2" s="94"/>
      <c r="AM2" s="71"/>
      <c r="AN2" s="94" t="s">
        <v>48</v>
      </c>
      <c r="AO2" s="94"/>
      <c r="AP2" s="94"/>
      <c r="AQ2" s="94"/>
      <c r="AR2" s="94"/>
      <c r="AS2" s="71"/>
      <c r="AT2" s="94" t="s">
        <v>49</v>
      </c>
      <c r="AU2" s="94"/>
      <c r="AV2" s="94"/>
      <c r="AW2" s="94"/>
      <c r="AX2" s="94"/>
      <c r="AY2" s="71"/>
      <c r="AZ2" s="71"/>
      <c r="BA2" s="71"/>
      <c r="BB2" s="94" t="s">
        <v>66</v>
      </c>
      <c r="BC2" s="94"/>
      <c r="BD2" s="94"/>
      <c r="BE2" s="71"/>
    </row>
    <row r="3" spans="1:58" s="1" customFormat="1" ht="15" hidden="1" customHeight="1">
      <c r="A3" s="2"/>
      <c r="D3" s="30">
        <v>1</v>
      </c>
      <c r="E3" s="51"/>
      <c r="F3" s="30">
        <v>1</v>
      </c>
      <c r="G3" s="51"/>
      <c r="H3" s="30">
        <v>1</v>
      </c>
      <c r="I3" s="30"/>
      <c r="J3" s="11">
        <v>2</v>
      </c>
      <c r="K3" s="11"/>
      <c r="L3" s="11">
        <v>2</v>
      </c>
      <c r="M3" s="57"/>
      <c r="N3" s="11">
        <v>2</v>
      </c>
      <c r="O3" s="11"/>
      <c r="P3" s="11">
        <v>3</v>
      </c>
      <c r="Q3" s="57"/>
      <c r="R3" s="11">
        <v>3</v>
      </c>
      <c r="S3" s="11"/>
      <c r="T3" s="11">
        <v>3</v>
      </c>
      <c r="U3" s="11"/>
      <c r="V3" s="11">
        <v>4</v>
      </c>
      <c r="W3" s="75">
        <v>-3.2340900000000001</v>
      </c>
      <c r="X3" s="11">
        <v>4</v>
      </c>
      <c r="Y3" s="11"/>
      <c r="Z3" s="11">
        <v>4</v>
      </c>
      <c r="AA3" s="11"/>
      <c r="AB3" s="11">
        <v>5</v>
      </c>
      <c r="AC3" s="11"/>
      <c r="AD3" s="11">
        <v>5</v>
      </c>
      <c r="AE3" s="11"/>
      <c r="AF3" s="11">
        <v>5</v>
      </c>
      <c r="AG3" s="11"/>
      <c r="AH3" s="11">
        <v>6</v>
      </c>
      <c r="AI3" s="11"/>
      <c r="AJ3" s="11">
        <v>6</v>
      </c>
      <c r="AK3" s="11"/>
      <c r="AL3" s="11">
        <v>6</v>
      </c>
      <c r="AM3" s="11"/>
      <c r="AN3" s="11">
        <v>9</v>
      </c>
      <c r="AO3" s="11"/>
      <c r="AP3" s="11">
        <v>9</v>
      </c>
      <c r="AQ3" s="11"/>
      <c r="AR3" s="11">
        <v>9</v>
      </c>
      <c r="AS3" s="11"/>
      <c r="AT3" s="11">
        <v>12</v>
      </c>
      <c r="AU3" s="11"/>
      <c r="AV3" s="11">
        <v>12</v>
      </c>
      <c r="AW3" s="11"/>
      <c r="AX3" s="11">
        <v>12</v>
      </c>
      <c r="AY3" s="11"/>
      <c r="AZ3" s="11"/>
      <c r="BA3" s="11"/>
      <c r="BB3" s="11" t="s">
        <v>27</v>
      </c>
      <c r="BC3" s="11" t="s">
        <v>27</v>
      </c>
      <c r="BD3" s="11" t="s">
        <v>27</v>
      </c>
      <c r="BE3" s="11"/>
    </row>
    <row r="4" spans="1:58" s="18" customFormat="1" ht="18.75">
      <c r="A4" s="68"/>
      <c r="B4" s="18" t="s">
        <v>0</v>
      </c>
      <c r="C4" s="68" t="s">
        <v>21</v>
      </c>
      <c r="D4" s="69" t="s">
        <v>52</v>
      </c>
      <c r="E4" s="70" t="s">
        <v>61</v>
      </c>
      <c r="F4" s="69" t="s">
        <v>53</v>
      </c>
      <c r="G4" s="70" t="s">
        <v>61</v>
      </c>
      <c r="H4" s="69" t="s">
        <v>64</v>
      </c>
      <c r="I4" s="70" t="s">
        <v>61</v>
      </c>
      <c r="J4" s="69" t="s">
        <v>52</v>
      </c>
      <c r="K4" s="70" t="s">
        <v>61</v>
      </c>
      <c r="L4" s="69" t="s">
        <v>53</v>
      </c>
      <c r="M4" s="70" t="s">
        <v>61</v>
      </c>
      <c r="N4" s="69" t="s">
        <v>64</v>
      </c>
      <c r="O4" s="69"/>
      <c r="P4" s="69" t="s">
        <v>52</v>
      </c>
      <c r="Q4" s="70" t="s">
        <v>61</v>
      </c>
      <c r="R4" s="69" t="s">
        <v>53</v>
      </c>
      <c r="S4" s="70" t="s">
        <v>61</v>
      </c>
      <c r="T4" s="69" t="s">
        <v>64</v>
      </c>
      <c r="U4" s="70" t="s">
        <v>61</v>
      </c>
      <c r="V4" s="69" t="s">
        <v>52</v>
      </c>
      <c r="W4" s="76">
        <v>-3.2835800000000002</v>
      </c>
      <c r="X4" s="69" t="s">
        <v>53</v>
      </c>
      <c r="Y4" s="70" t="s">
        <v>61</v>
      </c>
      <c r="Z4" s="69" t="s">
        <v>64</v>
      </c>
      <c r="AA4" s="69"/>
      <c r="AB4" s="69" t="s">
        <v>52</v>
      </c>
      <c r="AC4" s="70" t="s">
        <v>61</v>
      </c>
      <c r="AD4" s="69" t="s">
        <v>53</v>
      </c>
      <c r="AE4" s="70" t="s">
        <v>61</v>
      </c>
      <c r="AF4" s="69" t="s">
        <v>64</v>
      </c>
      <c r="AG4" s="70" t="s">
        <v>61</v>
      </c>
      <c r="AH4" s="69" t="s">
        <v>52</v>
      </c>
      <c r="AI4" s="70" t="s">
        <v>61</v>
      </c>
      <c r="AJ4" s="69" t="s">
        <v>53</v>
      </c>
      <c r="AK4" s="70" t="s">
        <v>61</v>
      </c>
      <c r="AL4" s="69" t="s">
        <v>64</v>
      </c>
      <c r="AM4" s="70" t="s">
        <v>61</v>
      </c>
      <c r="AN4" s="69" t="s">
        <v>52</v>
      </c>
      <c r="AO4" s="70" t="s">
        <v>61</v>
      </c>
      <c r="AP4" s="69" t="s">
        <v>53</v>
      </c>
      <c r="AQ4" s="70" t="s">
        <v>61</v>
      </c>
      <c r="AR4" s="69" t="s">
        <v>64</v>
      </c>
      <c r="AS4" s="70" t="s">
        <v>61</v>
      </c>
      <c r="AT4" s="69" t="s">
        <v>52</v>
      </c>
      <c r="AU4" s="70" t="s">
        <v>61</v>
      </c>
      <c r="AV4" s="69" t="s">
        <v>53</v>
      </c>
      <c r="AW4" s="70" t="s">
        <v>61</v>
      </c>
      <c r="AX4" s="69" t="s">
        <v>64</v>
      </c>
      <c r="AY4" s="69"/>
      <c r="AZ4" s="69" t="s">
        <v>68</v>
      </c>
      <c r="BA4" s="70" t="s">
        <v>61</v>
      </c>
      <c r="BB4" s="69" t="s">
        <v>52</v>
      </c>
      <c r="BC4" s="69" t="s">
        <v>53</v>
      </c>
      <c r="BD4" s="69" t="s">
        <v>64</v>
      </c>
      <c r="BE4" s="69"/>
    </row>
    <row r="6" spans="1:58">
      <c r="A6" s="98" t="s">
        <v>3</v>
      </c>
      <c r="B6" s="17" t="s">
        <v>2</v>
      </c>
      <c r="C6" s="1" t="s">
        <v>22</v>
      </c>
      <c r="D6" s="5">
        <v>-5.8841000000000001</v>
      </c>
      <c r="E6" s="52">
        <f t="shared" ref="E6:E22" si="0">ABS(D6-BB6)</f>
        <v>0.95410000000000039</v>
      </c>
      <c r="F6" s="5">
        <v>-1.3434999999999999</v>
      </c>
      <c r="G6" s="52">
        <f t="shared" ref="G6:G22" si="1">ABS(F6-BC6)</f>
        <v>1.6565000000000001</v>
      </c>
      <c r="H6" s="5">
        <f t="shared" ref="H6:H22" si="2">F6-D6</f>
        <v>4.5406000000000004</v>
      </c>
      <c r="I6" s="5">
        <f t="shared" ref="I6:I22" si="3">ABS(H6-BD6)</f>
        <v>2.6106000000000007</v>
      </c>
      <c r="J6" s="10">
        <v>-5.0918999999999999</v>
      </c>
      <c r="K6" s="55">
        <f t="shared" ref="K6:K22" si="4">ABS(J6-BB6)</f>
        <v>0.16190000000000015</v>
      </c>
      <c r="L6" s="10">
        <v>-2.1991000000000001</v>
      </c>
      <c r="M6" s="52">
        <f t="shared" ref="M6:M22" si="5">ABS(L6-BC6)</f>
        <v>0.80089999999999995</v>
      </c>
      <c r="N6" s="5">
        <f t="shared" ref="N6:N22" si="6">L6-J6</f>
        <v>2.8927999999999998</v>
      </c>
      <c r="O6" s="5">
        <f t="shared" ref="O6:O22" si="7">N6-BD6</f>
        <v>0.9628000000000001</v>
      </c>
      <c r="P6" s="10">
        <v>-4.7874999999999996</v>
      </c>
      <c r="Q6" s="52">
        <f t="shared" ref="Q6:Q22" si="8">ABS(P6-BB6)</f>
        <v>0.14250000000000007</v>
      </c>
      <c r="R6" s="10">
        <v>-2.5466000000000002</v>
      </c>
      <c r="S6" s="55">
        <f t="shared" ref="S6:S22" si="9">ABS(R6-BC6)</f>
        <v>0.4533999999999998</v>
      </c>
      <c r="T6" s="5">
        <f t="shared" ref="T6:T22" si="10">R6-P6</f>
        <v>2.2408999999999994</v>
      </c>
      <c r="U6" s="5">
        <f t="shared" ref="U6:U19" si="11">T6-BD6</f>
        <v>0.31089999999999973</v>
      </c>
      <c r="V6" s="10">
        <v>-4.6337000000000002</v>
      </c>
      <c r="W6" s="55">
        <v>-3.0604900000000002</v>
      </c>
      <c r="X6" s="10">
        <v>-2.7334000000000001</v>
      </c>
      <c r="Y6" s="55">
        <f t="shared" ref="Y6:Y22" si="12">ABS(X6-BC6)</f>
        <v>0.26659999999999995</v>
      </c>
      <c r="Z6" s="5">
        <f t="shared" ref="Z6:Z22" si="13">X6-V6</f>
        <v>1.9003000000000001</v>
      </c>
      <c r="AA6" s="5">
        <f t="shared" ref="AA6:AA22" si="14">Z6-BD6</f>
        <v>-2.9699999999999616E-2</v>
      </c>
      <c r="AB6" s="10">
        <v>-4.5438000000000001</v>
      </c>
      <c r="AC6" s="55">
        <f t="shared" ref="AC6:AC22" si="15">ABS(AB6-BB6)</f>
        <v>0.38619999999999965</v>
      </c>
      <c r="AD6" s="10">
        <v>-2.8483000000000001</v>
      </c>
      <c r="AE6" s="52">
        <f t="shared" ref="AE6:AE22" si="16">ABS(AD6-BC6)</f>
        <v>0.15169999999999995</v>
      </c>
      <c r="AF6" s="10">
        <f t="shared" ref="AF6:AF21" si="17">AD6-AB6</f>
        <v>1.6955</v>
      </c>
      <c r="AG6" s="5">
        <f t="shared" ref="AG6:AG22" si="18">AF6-BD6</f>
        <v>-0.23449999999999971</v>
      </c>
      <c r="AH6" s="10">
        <v>-4.4869000000000003</v>
      </c>
      <c r="AI6" s="52">
        <f t="shared" ref="AI6:AI22" si="19">ABS(AH6-BB6)</f>
        <v>0.44309999999999938</v>
      </c>
      <c r="AJ6" s="10">
        <v>-2.9253999999999998</v>
      </c>
      <c r="AK6" s="52">
        <f t="shared" ref="AK6:AK22" si="20">ABS(AJ6-BC6)</f>
        <v>7.4600000000000222E-2</v>
      </c>
      <c r="AL6" s="10">
        <f t="shared" ref="AL6:AL19" si="21">AJ6-AH6</f>
        <v>1.5615000000000006</v>
      </c>
      <c r="AM6" s="55">
        <f t="shared" ref="AM6:AM22" si="22">AL6-BD6</f>
        <v>-0.36849999999999916</v>
      </c>
      <c r="AN6" s="10">
        <v>-4.3986000000000001</v>
      </c>
      <c r="AO6" s="52">
        <f t="shared" ref="AO6:AO22" si="23">ABS(AN6-BB6)</f>
        <v>0.53139999999999965</v>
      </c>
      <c r="AP6" s="10">
        <v>-3.0506000000000002</v>
      </c>
      <c r="AQ6" s="52">
        <f t="shared" ref="AQ6:AQ22" si="24">ABS(AP6-BC6)</f>
        <v>5.06000000000002E-2</v>
      </c>
      <c r="AR6" s="5">
        <f t="shared" ref="AR6:AR22" si="25">AP6-AN6</f>
        <v>1.3479999999999999</v>
      </c>
      <c r="AS6" s="55">
        <f t="shared" ref="AS6:AS22" si="26">AR6-BD6</f>
        <v>-0.58199999999999985</v>
      </c>
      <c r="AT6" s="10">
        <v>-4.3654000000000002</v>
      </c>
      <c r="AU6" s="52">
        <f t="shared" ref="AU6:AU22" si="27">ABS(AT6-BB6)</f>
        <v>0.56459999999999955</v>
      </c>
      <c r="AV6" s="10">
        <v>-3.1114999999999999</v>
      </c>
      <c r="AW6" s="52">
        <f t="shared" ref="AW6:AW22" si="28">ABS(AV6-BC6)</f>
        <v>0.11149999999999993</v>
      </c>
      <c r="AX6" s="5">
        <f t="shared" ref="AX6:AX11" si="29">AV6-AT6</f>
        <v>1.2539000000000002</v>
      </c>
      <c r="AY6" s="55">
        <f t="shared" ref="AY6:AY22" si="30">AX6-BD6</f>
        <v>-0.67609999999999948</v>
      </c>
      <c r="AZ6" s="5">
        <v>-4.2190000000000003</v>
      </c>
      <c r="BA6" s="52">
        <f t="shared" ref="BA6:BA22" si="31">ABS(AZ6-BB6)</f>
        <v>0.71099999999999941</v>
      </c>
      <c r="BB6" s="6">
        <v>-4.93</v>
      </c>
      <c r="BC6" s="6">
        <v>-3</v>
      </c>
      <c r="BD6" s="6">
        <f t="shared" ref="BD6:BD24" si="32">BC6-BB6</f>
        <v>1.9299999999999997</v>
      </c>
      <c r="BE6" s="5"/>
      <c r="BF6" s="15"/>
    </row>
    <row r="7" spans="1:58">
      <c r="A7" s="98"/>
      <c r="B7" s="17" t="s">
        <v>4</v>
      </c>
      <c r="C7" s="1" t="s">
        <v>22</v>
      </c>
      <c r="D7" s="5">
        <v>-5.9273999999999996</v>
      </c>
      <c r="E7" s="52">
        <f t="shared" si="0"/>
        <v>0.99739999999999984</v>
      </c>
      <c r="F7" s="5">
        <v>-1.3969</v>
      </c>
      <c r="G7" s="52">
        <f t="shared" si="1"/>
        <v>1.6031</v>
      </c>
      <c r="H7" s="5">
        <f t="shared" si="2"/>
        <v>4.5305</v>
      </c>
      <c r="I7" s="5">
        <f t="shared" si="3"/>
        <v>2.6005000000000003</v>
      </c>
      <c r="J7" s="10">
        <v>-5.1364000000000001</v>
      </c>
      <c r="K7" s="55">
        <f t="shared" si="4"/>
        <v>0.20640000000000036</v>
      </c>
      <c r="L7" s="10">
        <v>-2.2511999999999999</v>
      </c>
      <c r="M7" s="52">
        <f t="shared" si="5"/>
        <v>0.74880000000000013</v>
      </c>
      <c r="N7" s="5">
        <f t="shared" si="6"/>
        <v>2.8852000000000002</v>
      </c>
      <c r="O7" s="5">
        <f t="shared" si="7"/>
        <v>0.95520000000000049</v>
      </c>
      <c r="P7" s="10">
        <v>-4.8322000000000003</v>
      </c>
      <c r="Q7" s="52">
        <f t="shared" si="8"/>
        <v>9.7799999999999443E-2</v>
      </c>
      <c r="R7" s="10">
        <v>-2.5981000000000001</v>
      </c>
      <c r="S7" s="55">
        <f t="shared" si="9"/>
        <v>0.40189999999999992</v>
      </c>
      <c r="T7" s="5">
        <f t="shared" si="10"/>
        <v>2.2341000000000002</v>
      </c>
      <c r="U7" s="5">
        <f t="shared" si="11"/>
        <v>0.30410000000000048</v>
      </c>
      <c r="V7" s="10">
        <v>-4.6784999999999997</v>
      </c>
      <c r="W7" s="55">
        <v>-2.7328100000000002</v>
      </c>
      <c r="X7" s="10">
        <v>-2.7844000000000002</v>
      </c>
      <c r="Y7" s="55">
        <f t="shared" si="12"/>
        <v>0.21559999999999979</v>
      </c>
      <c r="Z7" s="5">
        <f t="shared" si="13"/>
        <v>1.8940999999999995</v>
      </c>
      <c r="AA7" s="5">
        <f t="shared" si="14"/>
        <v>-3.5900000000000265E-2</v>
      </c>
      <c r="AB7" s="10">
        <v>-4.5885999999999996</v>
      </c>
      <c r="AC7" s="55">
        <f t="shared" si="15"/>
        <v>0.34140000000000015</v>
      </c>
      <c r="AD7" s="10">
        <v>-2.8988999999999998</v>
      </c>
      <c r="AE7" s="52">
        <f t="shared" si="16"/>
        <v>0.10110000000000019</v>
      </c>
      <c r="AF7" s="10">
        <f t="shared" si="17"/>
        <v>1.6896999999999998</v>
      </c>
      <c r="AG7" s="5">
        <f t="shared" si="18"/>
        <v>-0.24029999999999996</v>
      </c>
      <c r="AH7" s="10">
        <v>-4.5316999999999998</v>
      </c>
      <c r="AI7" s="52">
        <f t="shared" si="19"/>
        <v>0.39829999999999988</v>
      </c>
      <c r="AJ7" s="10">
        <v>-2.9759000000000002</v>
      </c>
      <c r="AK7" s="52">
        <f t="shared" si="20"/>
        <v>2.4099999999999788E-2</v>
      </c>
      <c r="AL7" s="10">
        <f t="shared" si="21"/>
        <v>1.5557999999999996</v>
      </c>
      <c r="AM7" s="55">
        <f t="shared" si="22"/>
        <v>-0.37420000000000009</v>
      </c>
      <c r="AN7" s="10">
        <v>-4.4432999999999998</v>
      </c>
      <c r="AO7" s="52">
        <f t="shared" si="23"/>
        <v>0.48669999999999991</v>
      </c>
      <c r="AP7" s="10">
        <v>-3.1006</v>
      </c>
      <c r="AQ7" s="52">
        <f t="shared" si="24"/>
        <v>0.10060000000000002</v>
      </c>
      <c r="AR7" s="5">
        <f t="shared" si="25"/>
        <v>1.3426999999999998</v>
      </c>
      <c r="AS7" s="55">
        <f t="shared" si="26"/>
        <v>-0.58729999999999993</v>
      </c>
      <c r="AT7" s="10">
        <v>-4.4076000000000004</v>
      </c>
      <c r="AU7" s="52">
        <f t="shared" si="27"/>
        <v>0.52239999999999931</v>
      </c>
      <c r="AV7" s="10">
        <v>-3.1598999999999999</v>
      </c>
      <c r="AW7" s="52">
        <f t="shared" si="28"/>
        <v>0.15989999999999993</v>
      </c>
      <c r="AX7" s="5">
        <f t="shared" si="29"/>
        <v>1.2477000000000005</v>
      </c>
      <c r="AY7" s="55">
        <f t="shared" si="30"/>
        <v>-0.68229999999999924</v>
      </c>
      <c r="AZ7" s="5">
        <v>-4.2629999999999999</v>
      </c>
      <c r="BA7" s="52">
        <f t="shared" si="31"/>
        <v>0.66699999999999982</v>
      </c>
      <c r="BB7" s="6">
        <v>-4.93</v>
      </c>
      <c r="BC7" s="6">
        <v>-3</v>
      </c>
      <c r="BD7" s="6">
        <f t="shared" si="32"/>
        <v>1.9299999999999997</v>
      </c>
      <c r="BE7" s="5"/>
      <c r="BF7" s="15"/>
    </row>
    <row r="8" spans="1:58" ht="30">
      <c r="A8" s="3" t="s">
        <v>20</v>
      </c>
      <c r="B8" s="66" t="s">
        <v>1</v>
      </c>
      <c r="C8" s="1" t="s">
        <v>22</v>
      </c>
      <c r="D8" s="5">
        <v>-6.0396999999999998</v>
      </c>
      <c r="E8" s="52">
        <f>ABS(D8-BB8)</f>
        <v>1.1097000000000001</v>
      </c>
      <c r="F8" s="5">
        <v>-1.1664000000000001</v>
      </c>
      <c r="G8" s="52">
        <f>ABS(F8-BC8)</f>
        <v>1.8335999999999999</v>
      </c>
      <c r="H8" s="5">
        <f>F8-D8</f>
        <v>4.8732999999999995</v>
      </c>
      <c r="I8" s="5">
        <f>ABS(H8-BD8)</f>
        <v>2.9432999999999998</v>
      </c>
      <c r="J8" s="5">
        <v>-5.2054999999999998</v>
      </c>
      <c r="K8" s="55">
        <f>ABS(J8-BB8)</f>
        <v>0.27550000000000008</v>
      </c>
      <c r="L8" s="5">
        <v>-2.0876999999999999</v>
      </c>
      <c r="M8" s="52">
        <f>ABS(L8-BC8)</f>
        <v>0.91230000000000011</v>
      </c>
      <c r="N8" s="5">
        <f>L8-J8</f>
        <v>3.1177999999999999</v>
      </c>
      <c r="O8" s="5">
        <f>N8-BD8</f>
        <v>1.1878000000000002</v>
      </c>
      <c r="P8" s="5">
        <v>-4.8838999999999997</v>
      </c>
      <c r="Q8" s="52">
        <f>ABS(P8-BB8)</f>
        <v>4.610000000000003E-2</v>
      </c>
      <c r="R8" s="5">
        <v>-2.4641000000000002</v>
      </c>
      <c r="S8" s="55">
        <f>ABS(R8-BC8)</f>
        <v>0.53589999999999982</v>
      </c>
      <c r="T8" s="5">
        <f>R8-P8</f>
        <v>2.4197999999999995</v>
      </c>
      <c r="U8" s="5">
        <f>T8-BD8</f>
        <v>0.48979999999999979</v>
      </c>
      <c r="V8" s="5">
        <v>-4.7206999999999999</v>
      </c>
      <c r="W8" s="55">
        <v>-3.1488299999999998</v>
      </c>
      <c r="X8" s="5">
        <v>-2.6665999999999999</v>
      </c>
      <c r="Y8" s="55">
        <f>ABS(X8-BC8)</f>
        <v>0.33340000000000014</v>
      </c>
      <c r="Z8" s="5">
        <f>X8-V8</f>
        <v>2.0541</v>
      </c>
      <c r="AA8" s="5">
        <f>Z8-BD8</f>
        <v>0.12410000000000032</v>
      </c>
      <c r="AB8" s="5">
        <v>-4.6253000000000002</v>
      </c>
      <c r="AC8" s="55">
        <f>ABS(AB8-BB8)</f>
        <v>0.30469999999999953</v>
      </c>
      <c r="AD8" s="5">
        <v>-2.7915999999999999</v>
      </c>
      <c r="AE8" s="52">
        <f>ABS(AD8-BC8)</f>
        <v>0.20840000000000014</v>
      </c>
      <c r="AF8" s="5">
        <f>AD8-AB8</f>
        <v>1.8337000000000003</v>
      </c>
      <c r="AG8" s="5">
        <f>AF8-BD8</f>
        <v>-9.6299999999999386E-2</v>
      </c>
      <c r="AH8" s="5">
        <v>-4.5648</v>
      </c>
      <c r="AI8" s="52">
        <f>ABS(AH8-BB8)</f>
        <v>0.36519999999999975</v>
      </c>
      <c r="AJ8" s="5">
        <v>-2.8752</v>
      </c>
      <c r="AK8" s="52">
        <f>ABS(AJ8-BC8)</f>
        <v>0.12480000000000002</v>
      </c>
      <c r="AL8" s="5">
        <f>AJ8-AH8</f>
        <v>1.6896</v>
      </c>
      <c r="AM8" s="55">
        <f>AL8-BD8</f>
        <v>-0.24039999999999973</v>
      </c>
      <c r="AN8" s="5">
        <v>-4.4726999999999997</v>
      </c>
      <c r="AO8" s="52">
        <f>ABS(AN8-BB8)</f>
        <v>0.45730000000000004</v>
      </c>
      <c r="AP8" s="5">
        <v>-3.0123000000000002</v>
      </c>
      <c r="AQ8" s="52">
        <f>ABS(AP8-BC8)</f>
        <v>1.23000000000002E-2</v>
      </c>
      <c r="AR8" s="5">
        <f>AP8-AN8</f>
        <v>1.4603999999999995</v>
      </c>
      <c r="AS8" s="55">
        <f>AR8-BD8</f>
        <v>-0.46960000000000024</v>
      </c>
      <c r="AT8" s="5">
        <v>-4.4349999999999996</v>
      </c>
      <c r="AU8" s="52">
        <f>ABS(AT8-BB8)</f>
        <v>0.49500000000000011</v>
      </c>
      <c r="AV8" s="5">
        <v>-3.0769000000000002</v>
      </c>
      <c r="AW8" s="52">
        <f>ABS(AV8-BC8)</f>
        <v>7.690000000000019E-2</v>
      </c>
      <c r="AX8" s="5">
        <f>AV8-AT8</f>
        <v>1.3580999999999994</v>
      </c>
      <c r="AY8" s="55">
        <f>AX8-BD8</f>
        <v>-0.5719000000000003</v>
      </c>
      <c r="AZ8" s="5">
        <v>-4.282</v>
      </c>
      <c r="BA8" s="52">
        <f>ABS(AZ8-BB8)</f>
        <v>0.64799999999999969</v>
      </c>
      <c r="BB8" s="6">
        <v>-4.93</v>
      </c>
      <c r="BC8" s="6">
        <v>-3</v>
      </c>
      <c r="BD8" s="6">
        <f>BC8-BB8</f>
        <v>1.9299999999999997</v>
      </c>
      <c r="BE8" s="5"/>
      <c r="BF8" s="15"/>
    </row>
    <row r="9" spans="1:58">
      <c r="A9" s="98" t="s">
        <v>7</v>
      </c>
      <c r="B9" s="17" t="s">
        <v>5</v>
      </c>
      <c r="C9" s="1" t="s">
        <v>22</v>
      </c>
      <c r="D9" s="5">
        <v>-5.8609999999999998</v>
      </c>
      <c r="E9" s="52">
        <f t="shared" si="0"/>
        <v>0.93100000000000005</v>
      </c>
      <c r="F9" s="5">
        <v>-1.1969000000000001</v>
      </c>
      <c r="G9" s="52">
        <f t="shared" si="1"/>
        <v>1.8030999999999999</v>
      </c>
      <c r="H9" s="5">
        <f t="shared" si="2"/>
        <v>4.6640999999999995</v>
      </c>
      <c r="I9" s="5">
        <f t="shared" si="3"/>
        <v>2.7340999999999998</v>
      </c>
      <c r="J9" s="10">
        <v>-5.0561999999999996</v>
      </c>
      <c r="K9" s="55">
        <f t="shared" si="4"/>
        <v>0.12619999999999987</v>
      </c>
      <c r="L9" s="10">
        <v>-2.0768</v>
      </c>
      <c r="M9" s="52">
        <f t="shared" si="5"/>
        <v>0.92320000000000002</v>
      </c>
      <c r="N9" s="5">
        <f t="shared" si="6"/>
        <v>2.9793999999999996</v>
      </c>
      <c r="O9" s="5">
        <f t="shared" si="7"/>
        <v>1.0493999999999999</v>
      </c>
      <c r="P9" s="10">
        <v>-4.7449000000000003</v>
      </c>
      <c r="Q9" s="52">
        <f t="shared" si="8"/>
        <v>0.18509999999999938</v>
      </c>
      <c r="R9" s="10">
        <v>-2.4363000000000001</v>
      </c>
      <c r="S9" s="55">
        <f t="shared" si="9"/>
        <v>0.56369999999999987</v>
      </c>
      <c r="T9" s="5">
        <f t="shared" si="10"/>
        <v>2.3086000000000002</v>
      </c>
      <c r="U9" s="5">
        <f t="shared" si="11"/>
        <v>0.37860000000000049</v>
      </c>
      <c r="V9" s="10">
        <v>-4.5865</v>
      </c>
      <c r="W9" s="55">
        <v>-2.7328100000000002</v>
      </c>
      <c r="X9" s="10">
        <v>-2.6297000000000001</v>
      </c>
      <c r="Y9" s="55">
        <f t="shared" si="12"/>
        <v>0.37029999999999985</v>
      </c>
      <c r="Z9" s="5">
        <f t="shared" si="13"/>
        <v>1.9567999999999999</v>
      </c>
      <c r="AA9" s="5">
        <f t="shared" si="14"/>
        <v>2.6800000000000157E-2</v>
      </c>
      <c r="AB9" s="10">
        <v>-4.4936999999999996</v>
      </c>
      <c r="AC9" s="55">
        <f t="shared" si="15"/>
        <v>0.43630000000000013</v>
      </c>
      <c r="AD9" s="10">
        <v>-2.7488999999999999</v>
      </c>
      <c r="AE9" s="52">
        <f t="shared" si="16"/>
        <v>0.2511000000000001</v>
      </c>
      <c r="AF9" s="10">
        <f t="shared" si="17"/>
        <v>1.7447999999999997</v>
      </c>
      <c r="AG9" s="5">
        <f t="shared" si="18"/>
        <v>-0.18520000000000003</v>
      </c>
      <c r="AH9" s="10">
        <v>-4.4349999999999996</v>
      </c>
      <c r="AI9" s="52">
        <f t="shared" si="19"/>
        <v>0.49500000000000011</v>
      </c>
      <c r="AJ9" s="10">
        <v>-2.8290999999999999</v>
      </c>
      <c r="AK9" s="52">
        <f t="shared" si="20"/>
        <v>0.17090000000000005</v>
      </c>
      <c r="AL9" s="10">
        <f t="shared" si="21"/>
        <v>1.6058999999999997</v>
      </c>
      <c r="AM9" s="55">
        <f t="shared" si="22"/>
        <v>-0.32410000000000005</v>
      </c>
      <c r="AN9" s="10">
        <v>-4.3456000000000001</v>
      </c>
      <c r="AO9" s="52">
        <f t="shared" si="23"/>
        <v>0.58439999999999959</v>
      </c>
      <c r="AP9" s="10">
        <v>-2.9603000000000002</v>
      </c>
      <c r="AQ9" s="52">
        <f t="shared" si="24"/>
        <v>3.9699999999999847E-2</v>
      </c>
      <c r="AR9" s="5">
        <f t="shared" si="25"/>
        <v>1.3853</v>
      </c>
      <c r="AS9" s="55">
        <f t="shared" si="26"/>
        <v>-0.54469999999999974</v>
      </c>
      <c r="AT9" s="10">
        <v>-4.3163999999999998</v>
      </c>
      <c r="AU9" s="52">
        <f t="shared" si="27"/>
        <v>0.61359999999999992</v>
      </c>
      <c r="AV9" s="10">
        <v>-3.0268000000000002</v>
      </c>
      <c r="AW9" s="52">
        <f t="shared" si="28"/>
        <v>2.6800000000000157E-2</v>
      </c>
      <c r="AX9" s="5">
        <f t="shared" si="29"/>
        <v>1.2895999999999996</v>
      </c>
      <c r="AY9" s="55">
        <f t="shared" si="30"/>
        <v>-0.64040000000000008</v>
      </c>
      <c r="AZ9" s="5">
        <v>-4.1639999999999997</v>
      </c>
      <c r="BA9" s="52">
        <f t="shared" si="31"/>
        <v>0.76600000000000001</v>
      </c>
      <c r="BB9" s="6">
        <v>-4.93</v>
      </c>
      <c r="BC9" s="6">
        <v>-3</v>
      </c>
      <c r="BD9" s="6">
        <f t="shared" si="32"/>
        <v>1.9299999999999997</v>
      </c>
      <c r="BE9" s="5"/>
      <c r="BF9" s="15"/>
    </row>
    <row r="10" spans="1:58">
      <c r="A10" s="98"/>
      <c r="B10" s="17" t="s">
        <v>6</v>
      </c>
      <c r="C10" s="1" t="s">
        <v>22</v>
      </c>
      <c r="D10" s="5">
        <v>-5.9257</v>
      </c>
      <c r="E10" s="52">
        <f t="shared" si="0"/>
        <v>0.99570000000000025</v>
      </c>
      <c r="F10" s="5">
        <v>-1.0790999999999999</v>
      </c>
      <c r="G10" s="52">
        <f t="shared" si="1"/>
        <v>1.9209000000000001</v>
      </c>
      <c r="H10" s="5">
        <f t="shared" si="2"/>
        <v>4.8466000000000005</v>
      </c>
      <c r="I10" s="5">
        <f t="shared" si="3"/>
        <v>2.9166000000000007</v>
      </c>
      <c r="J10" s="10">
        <v>-5.1067</v>
      </c>
      <c r="K10" s="55">
        <f t="shared" si="4"/>
        <v>0.1767000000000003</v>
      </c>
      <c r="L10" s="10">
        <v>-1.9689000000000001</v>
      </c>
      <c r="M10" s="52">
        <f t="shared" si="5"/>
        <v>1.0310999999999999</v>
      </c>
      <c r="N10" s="5">
        <f t="shared" si="6"/>
        <v>3.1377999999999999</v>
      </c>
      <c r="O10" s="5">
        <f t="shared" si="7"/>
        <v>1.2078000000000002</v>
      </c>
      <c r="P10" s="10">
        <v>-4.7865000000000002</v>
      </c>
      <c r="Q10" s="52">
        <f t="shared" si="8"/>
        <v>0.14349999999999952</v>
      </c>
      <c r="R10" s="10">
        <v>-2.3355000000000001</v>
      </c>
      <c r="S10" s="55">
        <f t="shared" si="9"/>
        <v>0.66449999999999987</v>
      </c>
      <c r="T10" s="5">
        <f t="shared" si="10"/>
        <v>2.4510000000000001</v>
      </c>
      <c r="U10" s="5">
        <f t="shared" si="11"/>
        <v>0.52100000000000035</v>
      </c>
      <c r="V10" s="10">
        <v>-4.6220999999999997</v>
      </c>
      <c r="W10" s="55">
        <v>-2.7410199999999998</v>
      </c>
      <c r="X10" s="10">
        <v>-2.5337000000000001</v>
      </c>
      <c r="Y10" s="55">
        <f t="shared" si="12"/>
        <v>0.46629999999999994</v>
      </c>
      <c r="Z10" s="5">
        <f t="shared" si="13"/>
        <v>2.0883999999999996</v>
      </c>
      <c r="AA10" s="5">
        <f t="shared" si="14"/>
        <v>0.15839999999999987</v>
      </c>
      <c r="AB10" s="10">
        <v>-4.5252999999999997</v>
      </c>
      <c r="AC10" s="55">
        <f t="shared" si="15"/>
        <v>0.40470000000000006</v>
      </c>
      <c r="AD10" s="10">
        <v>-2.6556000000000002</v>
      </c>
      <c r="AE10" s="52">
        <f t="shared" si="16"/>
        <v>0.34439999999999982</v>
      </c>
      <c r="AF10" s="10">
        <f t="shared" si="17"/>
        <v>1.8696999999999995</v>
      </c>
      <c r="AG10" s="5">
        <f t="shared" si="18"/>
        <v>-6.0300000000000242E-2</v>
      </c>
      <c r="AH10" s="10">
        <v>-4.4637000000000002</v>
      </c>
      <c r="AI10" s="52">
        <f t="shared" si="19"/>
        <v>0.46629999999999949</v>
      </c>
      <c r="AJ10" s="10">
        <v>-2.7372999999999998</v>
      </c>
      <c r="AK10" s="52">
        <f t="shared" si="20"/>
        <v>0.26270000000000016</v>
      </c>
      <c r="AL10" s="10">
        <f t="shared" si="21"/>
        <v>1.7264000000000004</v>
      </c>
      <c r="AM10" s="55">
        <f t="shared" si="22"/>
        <v>-0.20359999999999934</v>
      </c>
      <c r="AN10" s="10">
        <v>-4.3700999999999999</v>
      </c>
      <c r="AO10" s="52">
        <f t="shared" si="23"/>
        <v>0.55989999999999984</v>
      </c>
      <c r="AP10" s="10">
        <v>-2.8713000000000002</v>
      </c>
      <c r="AQ10" s="52">
        <f t="shared" si="24"/>
        <v>0.12869999999999981</v>
      </c>
      <c r="AR10" s="5">
        <f t="shared" si="25"/>
        <v>1.4987999999999997</v>
      </c>
      <c r="AS10" s="55">
        <f t="shared" si="26"/>
        <v>-0.43120000000000003</v>
      </c>
      <c r="AT10" s="10">
        <v>-4.3308</v>
      </c>
      <c r="AU10" s="52">
        <f t="shared" si="27"/>
        <v>0.59919999999999973</v>
      </c>
      <c r="AV10" s="10">
        <v>-2.9338000000000002</v>
      </c>
      <c r="AW10" s="52">
        <f t="shared" si="28"/>
        <v>6.6199999999999815E-2</v>
      </c>
      <c r="AX10" s="5">
        <f t="shared" si="29"/>
        <v>1.3969999999999998</v>
      </c>
      <c r="AY10" s="55">
        <f t="shared" si="30"/>
        <v>-0.53299999999999992</v>
      </c>
      <c r="AZ10" s="5">
        <v>-4.1840000000000002</v>
      </c>
      <c r="BA10" s="52">
        <f t="shared" si="31"/>
        <v>0.74599999999999955</v>
      </c>
      <c r="BB10" s="6">
        <v>-4.93</v>
      </c>
      <c r="BC10" s="6">
        <v>-3</v>
      </c>
      <c r="BD10" s="6">
        <f t="shared" si="32"/>
        <v>1.9299999999999997</v>
      </c>
      <c r="BE10" s="5"/>
      <c r="BF10" s="15"/>
    </row>
    <row r="11" spans="1:58">
      <c r="A11" s="98" t="s">
        <v>11</v>
      </c>
      <c r="B11" s="17" t="s">
        <v>8</v>
      </c>
      <c r="C11" s="1">
        <v>20</v>
      </c>
      <c r="D11" s="5">
        <v>-6.5824999999999996</v>
      </c>
      <c r="E11" s="52">
        <f t="shared" si="0"/>
        <v>1.6524999999999999</v>
      </c>
      <c r="F11" s="5">
        <v>-0.58230000000000004</v>
      </c>
      <c r="G11" s="52">
        <f t="shared" si="1"/>
        <v>2.4177</v>
      </c>
      <c r="H11" s="5">
        <f t="shared" si="2"/>
        <v>6.0001999999999995</v>
      </c>
      <c r="I11" s="5">
        <f t="shared" si="3"/>
        <v>4.0701999999999998</v>
      </c>
      <c r="J11" s="10">
        <v>-5.6643999999999997</v>
      </c>
      <c r="K11" s="55">
        <f t="shared" si="4"/>
        <v>0.73439999999999994</v>
      </c>
      <c r="L11" s="10">
        <v>-1.5367</v>
      </c>
      <c r="M11" s="52">
        <f t="shared" si="5"/>
        <v>1.4633</v>
      </c>
      <c r="N11" s="5">
        <f t="shared" si="6"/>
        <v>4.1276999999999999</v>
      </c>
      <c r="O11" s="5">
        <f t="shared" si="7"/>
        <v>2.1977000000000002</v>
      </c>
      <c r="P11" s="10">
        <v>-5.2927999999999997</v>
      </c>
      <c r="Q11" s="52">
        <f t="shared" si="8"/>
        <v>0.36280000000000001</v>
      </c>
      <c r="R11" s="10">
        <v>-1.9390000000000001</v>
      </c>
      <c r="S11" s="55">
        <f t="shared" si="9"/>
        <v>1.0609999999999999</v>
      </c>
      <c r="T11" s="5">
        <f t="shared" si="10"/>
        <v>3.3537999999999997</v>
      </c>
      <c r="U11" s="5">
        <f t="shared" si="11"/>
        <v>1.4238</v>
      </c>
      <c r="V11" s="10">
        <v>-5.0964999999999998</v>
      </c>
      <c r="W11" s="55">
        <v>-1.8956999999999999</v>
      </c>
      <c r="X11" s="10">
        <v>-2.1574</v>
      </c>
      <c r="Y11" s="55">
        <f t="shared" si="12"/>
        <v>0.84260000000000002</v>
      </c>
      <c r="Z11" s="5">
        <f t="shared" si="13"/>
        <v>2.9390999999999998</v>
      </c>
      <c r="AA11" s="5">
        <f t="shared" si="14"/>
        <v>1.0091000000000001</v>
      </c>
      <c r="AB11" s="10">
        <v>-4.9779</v>
      </c>
      <c r="AC11" s="55">
        <f t="shared" si="15"/>
        <v>4.7900000000000276E-2</v>
      </c>
      <c r="AD11" s="10">
        <v>-2.2921999999999998</v>
      </c>
      <c r="AE11" s="52">
        <f t="shared" si="16"/>
        <v>0.70780000000000021</v>
      </c>
      <c r="AF11" s="10">
        <f t="shared" si="17"/>
        <v>2.6857000000000002</v>
      </c>
      <c r="AG11" s="5">
        <f t="shared" si="18"/>
        <v>0.75570000000000048</v>
      </c>
      <c r="AH11" s="10">
        <v>-4.9029999999999996</v>
      </c>
      <c r="AI11" s="52">
        <f t="shared" si="19"/>
        <v>2.7000000000000135E-2</v>
      </c>
      <c r="AJ11" s="10">
        <v>-2.3831000000000002</v>
      </c>
      <c r="AK11" s="52">
        <f t="shared" si="20"/>
        <v>0.61689999999999978</v>
      </c>
      <c r="AL11" s="10">
        <f t="shared" si="21"/>
        <v>2.5198999999999994</v>
      </c>
      <c r="AM11" s="55">
        <f t="shared" si="22"/>
        <v>0.58989999999999965</v>
      </c>
      <c r="AN11" s="10">
        <v>-4.7885</v>
      </c>
      <c r="AO11" s="52">
        <f t="shared" si="23"/>
        <v>0.14149999999999974</v>
      </c>
      <c r="AP11" s="10">
        <v>-2.5304000000000002</v>
      </c>
      <c r="AQ11" s="52">
        <f t="shared" si="24"/>
        <v>0.4695999999999998</v>
      </c>
      <c r="AR11" s="5">
        <f t="shared" si="25"/>
        <v>2.2580999999999998</v>
      </c>
      <c r="AS11" s="55">
        <f t="shared" si="26"/>
        <v>0.32810000000000006</v>
      </c>
      <c r="AT11" s="10">
        <v>-4.7420999999999998</v>
      </c>
      <c r="AU11" s="52">
        <f t="shared" si="27"/>
        <v>0.18789999999999996</v>
      </c>
      <c r="AV11" s="10">
        <v>-2.6</v>
      </c>
      <c r="AW11" s="52">
        <f t="shared" si="28"/>
        <v>0.39999999999999991</v>
      </c>
      <c r="AX11" s="5">
        <f t="shared" si="29"/>
        <v>2.1420999999999997</v>
      </c>
      <c r="AY11" s="55">
        <f t="shared" si="30"/>
        <v>0.21209999999999996</v>
      </c>
      <c r="AZ11" s="5">
        <v>-4.5839999999999996</v>
      </c>
      <c r="BA11" s="52">
        <f t="shared" si="31"/>
        <v>0.34600000000000009</v>
      </c>
      <c r="BB11" s="6">
        <v>-4.93</v>
      </c>
      <c r="BC11" s="6">
        <v>-3</v>
      </c>
      <c r="BD11" s="6">
        <f t="shared" si="32"/>
        <v>1.9299999999999997</v>
      </c>
      <c r="BE11" s="5"/>
      <c r="BF11" s="15"/>
    </row>
    <row r="12" spans="1:58">
      <c r="A12" s="98"/>
      <c r="B12" s="17" t="s">
        <v>10</v>
      </c>
      <c r="C12" s="1">
        <v>20</v>
      </c>
      <c r="D12" s="5">
        <v>-6.5824999999999996</v>
      </c>
      <c r="E12" s="52">
        <f t="shared" si="0"/>
        <v>1.6524999999999999</v>
      </c>
      <c r="F12" s="5">
        <v>-0.58230000000000004</v>
      </c>
      <c r="G12" s="52">
        <f t="shared" si="1"/>
        <v>2.4177</v>
      </c>
      <c r="H12" s="5">
        <f t="shared" si="2"/>
        <v>6.0001999999999995</v>
      </c>
      <c r="I12" s="5">
        <f t="shared" si="3"/>
        <v>4.0701999999999998</v>
      </c>
      <c r="J12" s="10">
        <v>-5.6643999999999997</v>
      </c>
      <c r="K12" s="55">
        <f t="shared" si="4"/>
        <v>0.73439999999999994</v>
      </c>
      <c r="L12" s="10">
        <v>-1.5367</v>
      </c>
      <c r="M12" s="52">
        <f t="shared" si="5"/>
        <v>1.4633</v>
      </c>
      <c r="N12" s="5">
        <f t="shared" si="6"/>
        <v>4.1276999999999999</v>
      </c>
      <c r="O12" s="5">
        <f t="shared" si="7"/>
        <v>2.1977000000000002</v>
      </c>
      <c r="P12" s="10">
        <v>-5.2927999999999997</v>
      </c>
      <c r="Q12" s="52">
        <f t="shared" si="8"/>
        <v>0.36280000000000001</v>
      </c>
      <c r="R12" s="10">
        <v>-1.9390000000000001</v>
      </c>
      <c r="S12" s="55">
        <f t="shared" si="9"/>
        <v>1.0609999999999999</v>
      </c>
      <c r="T12" s="5">
        <f t="shared" si="10"/>
        <v>3.3537999999999997</v>
      </c>
      <c r="U12" s="5">
        <f t="shared" si="11"/>
        <v>1.4238</v>
      </c>
      <c r="V12" s="10">
        <v>-5.0964999999999998</v>
      </c>
      <c r="W12" s="55">
        <v>-1.0174700000000001</v>
      </c>
      <c r="X12" s="10">
        <v>-2.1574</v>
      </c>
      <c r="Y12" s="55">
        <f t="shared" si="12"/>
        <v>0.84260000000000002</v>
      </c>
      <c r="Z12" s="5">
        <f t="shared" si="13"/>
        <v>2.9390999999999998</v>
      </c>
      <c r="AA12" s="5">
        <f t="shared" si="14"/>
        <v>1.0091000000000001</v>
      </c>
      <c r="AB12" s="10">
        <v>-4.9779</v>
      </c>
      <c r="AC12" s="55">
        <f t="shared" si="15"/>
        <v>4.7900000000000276E-2</v>
      </c>
      <c r="AD12" s="10">
        <v>-2.2921999999999998</v>
      </c>
      <c r="AE12" s="52">
        <f t="shared" si="16"/>
        <v>0.70780000000000021</v>
      </c>
      <c r="AF12" s="10">
        <f t="shared" si="17"/>
        <v>2.6857000000000002</v>
      </c>
      <c r="AG12" s="5">
        <f t="shared" si="18"/>
        <v>0.75570000000000048</v>
      </c>
      <c r="AH12" s="10">
        <v>-4.9029999999999996</v>
      </c>
      <c r="AI12" s="52">
        <f t="shared" si="19"/>
        <v>2.7000000000000135E-2</v>
      </c>
      <c r="AJ12" s="10">
        <v>-2.3831000000000002</v>
      </c>
      <c r="AK12" s="52">
        <f t="shared" si="20"/>
        <v>0.61689999999999978</v>
      </c>
      <c r="AL12" s="10">
        <f t="shared" si="21"/>
        <v>2.5198999999999994</v>
      </c>
      <c r="AM12" s="55">
        <f t="shared" si="22"/>
        <v>0.58989999999999965</v>
      </c>
      <c r="AN12" s="10">
        <v>-4.7885</v>
      </c>
      <c r="AO12" s="52">
        <f t="shared" si="23"/>
        <v>0.14149999999999974</v>
      </c>
      <c r="AP12" s="10">
        <v>-2.5304000000000002</v>
      </c>
      <c r="AQ12" s="52">
        <f t="shared" si="24"/>
        <v>0.4695999999999998</v>
      </c>
      <c r="AR12" s="5">
        <f t="shared" si="25"/>
        <v>2.2580999999999998</v>
      </c>
      <c r="AS12" s="55">
        <f t="shared" si="26"/>
        <v>0.32810000000000006</v>
      </c>
      <c r="AT12" s="10">
        <v>-4.7420999999999998</v>
      </c>
      <c r="AU12" s="52">
        <f t="shared" si="27"/>
        <v>0.18789999999999996</v>
      </c>
      <c r="AV12" s="10">
        <v>-2.6</v>
      </c>
      <c r="AW12" s="52">
        <f t="shared" si="28"/>
        <v>0.39999999999999991</v>
      </c>
      <c r="AX12" s="5">
        <f t="shared" ref="AX12:AX22" si="33">AV12-AT12</f>
        <v>2.1420999999999997</v>
      </c>
      <c r="AY12" s="55">
        <f t="shared" si="30"/>
        <v>0.21209999999999996</v>
      </c>
      <c r="AZ12" s="5">
        <v>-4.5839999999999996</v>
      </c>
      <c r="BA12" s="52">
        <f t="shared" si="31"/>
        <v>0.34600000000000009</v>
      </c>
      <c r="BB12" s="6">
        <v>-4.93</v>
      </c>
      <c r="BC12" s="6">
        <v>-3</v>
      </c>
      <c r="BD12" s="6">
        <f t="shared" si="32"/>
        <v>1.9299999999999997</v>
      </c>
      <c r="BE12" s="5"/>
      <c r="BF12" s="15"/>
    </row>
    <row r="13" spans="1:58">
      <c r="A13" s="98"/>
      <c r="B13" s="17" t="s">
        <v>9</v>
      </c>
      <c r="C13" s="1">
        <v>25</v>
      </c>
      <c r="D13" s="5">
        <v>-6.9005999999999998</v>
      </c>
      <c r="E13" s="52">
        <f t="shared" si="0"/>
        <v>1.9706000000000001</v>
      </c>
      <c r="F13" s="5">
        <v>-0.4708</v>
      </c>
      <c r="G13" s="52">
        <f t="shared" si="1"/>
        <v>2.5291999999999999</v>
      </c>
      <c r="H13" s="5">
        <f t="shared" si="2"/>
        <v>6.4298000000000002</v>
      </c>
      <c r="I13" s="5">
        <f t="shared" si="3"/>
        <v>4.4998000000000005</v>
      </c>
      <c r="J13" s="10">
        <v>-5.9611000000000001</v>
      </c>
      <c r="K13" s="55">
        <f t="shared" si="4"/>
        <v>1.0311000000000003</v>
      </c>
      <c r="L13" s="10">
        <v>-1.4717</v>
      </c>
      <c r="M13" s="52">
        <f t="shared" si="5"/>
        <v>1.5283</v>
      </c>
      <c r="N13" s="5">
        <f t="shared" si="6"/>
        <v>4.4893999999999998</v>
      </c>
      <c r="O13" s="5">
        <f t="shared" si="7"/>
        <v>2.5594000000000001</v>
      </c>
      <c r="P13" s="10">
        <v>-5.5784000000000002</v>
      </c>
      <c r="Q13" s="52">
        <f t="shared" si="8"/>
        <v>0.64840000000000053</v>
      </c>
      <c r="R13" s="10">
        <v>-1.8975</v>
      </c>
      <c r="S13" s="55">
        <f t="shared" si="9"/>
        <v>1.1025</v>
      </c>
      <c r="T13" s="5">
        <f t="shared" si="10"/>
        <v>3.6809000000000003</v>
      </c>
      <c r="U13" s="5">
        <f t="shared" si="11"/>
        <v>1.7509000000000006</v>
      </c>
      <c r="V13" s="10">
        <v>-5.3766999999999996</v>
      </c>
      <c r="W13" s="55">
        <v>-1.12286</v>
      </c>
      <c r="X13" s="10">
        <v>-2.1307</v>
      </c>
      <c r="Y13" s="55">
        <f t="shared" si="12"/>
        <v>0.86929999999999996</v>
      </c>
      <c r="Z13" s="5">
        <f t="shared" si="13"/>
        <v>3.2459999999999996</v>
      </c>
      <c r="AA13" s="5">
        <f t="shared" si="14"/>
        <v>1.3159999999999998</v>
      </c>
      <c r="AB13" s="10">
        <v>-5.2565999999999997</v>
      </c>
      <c r="AC13" s="55">
        <f t="shared" si="15"/>
        <v>0.3266</v>
      </c>
      <c r="AD13" s="10">
        <v>-2.2755999999999998</v>
      </c>
      <c r="AE13" s="52">
        <f t="shared" si="16"/>
        <v>0.72440000000000015</v>
      </c>
      <c r="AF13" s="10">
        <f t="shared" si="17"/>
        <v>2.9809999999999999</v>
      </c>
      <c r="AG13" s="5">
        <f t="shared" si="18"/>
        <v>1.0510000000000002</v>
      </c>
      <c r="AH13" s="10">
        <v>-5.1803999999999997</v>
      </c>
      <c r="AI13" s="52">
        <f t="shared" si="19"/>
        <v>0.25039999999999996</v>
      </c>
      <c r="AJ13" s="10">
        <v>-2.3734000000000002</v>
      </c>
      <c r="AK13" s="52">
        <f t="shared" si="20"/>
        <v>0.62659999999999982</v>
      </c>
      <c r="AL13" s="10">
        <f t="shared" si="21"/>
        <v>2.8069999999999995</v>
      </c>
      <c r="AM13" s="55">
        <f t="shared" si="22"/>
        <v>0.87699999999999978</v>
      </c>
      <c r="AN13" s="10">
        <v>-5.0613000000000001</v>
      </c>
      <c r="AO13" s="52">
        <f t="shared" si="23"/>
        <v>0.13130000000000042</v>
      </c>
      <c r="AP13" s="10">
        <v>-2.5301999999999998</v>
      </c>
      <c r="AQ13" s="52">
        <f t="shared" si="24"/>
        <v>0.46980000000000022</v>
      </c>
      <c r="AR13" s="5">
        <f t="shared" si="25"/>
        <v>2.5311000000000003</v>
      </c>
      <c r="AS13" s="55">
        <f t="shared" si="26"/>
        <v>0.60110000000000063</v>
      </c>
      <c r="AT13" s="10">
        <v>-5.0130999999999997</v>
      </c>
      <c r="AU13" s="52">
        <f t="shared" si="27"/>
        <v>8.3099999999999952E-2</v>
      </c>
      <c r="AV13" s="10">
        <v>-2.6025999999999998</v>
      </c>
      <c r="AW13" s="52">
        <f t="shared" si="28"/>
        <v>0.3974000000000002</v>
      </c>
      <c r="AX13" s="5">
        <f t="shared" si="33"/>
        <v>2.4104999999999999</v>
      </c>
      <c r="AY13" s="55">
        <f t="shared" si="30"/>
        <v>0.48050000000000015</v>
      </c>
      <c r="AZ13" s="5">
        <v>-4.8520000000000003</v>
      </c>
      <c r="BA13" s="52">
        <f t="shared" si="31"/>
        <v>7.7999999999999403E-2</v>
      </c>
      <c r="BB13" s="6">
        <v>-4.93</v>
      </c>
      <c r="BC13" s="6">
        <v>-3</v>
      </c>
      <c r="BD13" s="6">
        <f t="shared" si="32"/>
        <v>1.9299999999999997</v>
      </c>
      <c r="BE13" s="5"/>
      <c r="BF13" s="15"/>
    </row>
    <row r="14" spans="1:58">
      <c r="A14" s="97" t="s">
        <v>14</v>
      </c>
      <c r="B14" s="17" t="s">
        <v>12</v>
      </c>
      <c r="C14" s="1">
        <v>19</v>
      </c>
      <c r="D14" s="5">
        <v>-8.1463000000000001</v>
      </c>
      <c r="E14" s="52">
        <f t="shared" si="0"/>
        <v>3.2163000000000004</v>
      </c>
      <c r="F14" s="5">
        <v>0.59509999999999996</v>
      </c>
      <c r="G14" s="52">
        <f t="shared" si="1"/>
        <v>3.5951</v>
      </c>
      <c r="H14" s="5">
        <f t="shared" si="2"/>
        <v>8.7414000000000005</v>
      </c>
      <c r="I14" s="5">
        <f t="shared" si="3"/>
        <v>6.8114000000000008</v>
      </c>
      <c r="J14" s="10">
        <v>-7.077</v>
      </c>
      <c r="K14" s="55">
        <f t="shared" si="4"/>
        <v>2.1470000000000002</v>
      </c>
      <c r="L14" s="10">
        <v>-0.49490000000000001</v>
      </c>
      <c r="M14" s="52">
        <f t="shared" si="5"/>
        <v>2.5051000000000001</v>
      </c>
      <c r="N14" s="5">
        <f t="shared" si="6"/>
        <v>6.5820999999999996</v>
      </c>
      <c r="O14" s="5">
        <f t="shared" si="7"/>
        <v>4.6520999999999999</v>
      </c>
      <c r="P14" s="10">
        <v>-6.6227</v>
      </c>
      <c r="Q14" s="52">
        <f t="shared" si="8"/>
        <v>1.6927000000000003</v>
      </c>
      <c r="R14" s="10">
        <v>-0.96730000000000005</v>
      </c>
      <c r="S14" s="55">
        <f t="shared" si="9"/>
        <v>2.0327000000000002</v>
      </c>
      <c r="T14" s="5">
        <f t="shared" si="10"/>
        <v>5.6554000000000002</v>
      </c>
      <c r="U14" s="5">
        <f t="shared" si="11"/>
        <v>3.7254000000000005</v>
      </c>
      <c r="V14" s="10">
        <v>-6.3771000000000004</v>
      </c>
      <c r="W14" s="55">
        <v>-1.19293</v>
      </c>
      <c r="X14" s="10">
        <v>-1.2263999999999999</v>
      </c>
      <c r="Y14" s="55">
        <f t="shared" si="12"/>
        <v>1.7736000000000001</v>
      </c>
      <c r="Z14" s="5">
        <f t="shared" si="13"/>
        <v>5.1507000000000005</v>
      </c>
      <c r="AA14" s="5">
        <f t="shared" si="14"/>
        <v>3.2207000000000008</v>
      </c>
      <c r="AB14" s="10">
        <v>-6.2343999999999999</v>
      </c>
      <c r="AC14" s="55">
        <f t="shared" si="15"/>
        <v>1.3044000000000002</v>
      </c>
      <c r="AD14" s="10">
        <v>-1.3889</v>
      </c>
      <c r="AE14" s="52">
        <f t="shared" si="16"/>
        <v>1.6111</v>
      </c>
      <c r="AF14" s="10">
        <f t="shared" si="17"/>
        <v>4.8454999999999995</v>
      </c>
      <c r="AG14" s="5">
        <f t="shared" si="18"/>
        <v>2.9154999999999998</v>
      </c>
      <c r="AH14" s="10">
        <v>-6.1413000000000002</v>
      </c>
      <c r="AI14" s="52">
        <f t="shared" si="19"/>
        <v>1.2113000000000005</v>
      </c>
      <c r="AJ14" s="10">
        <v>-1.496</v>
      </c>
      <c r="AK14" s="52">
        <f t="shared" si="20"/>
        <v>1.504</v>
      </c>
      <c r="AL14" s="10">
        <f t="shared" si="21"/>
        <v>4.6453000000000007</v>
      </c>
      <c r="AM14" s="55">
        <f t="shared" si="22"/>
        <v>2.7153000000000009</v>
      </c>
      <c r="AN14" s="10">
        <v>-5.9965000000000002</v>
      </c>
      <c r="AO14" s="52">
        <f t="shared" si="23"/>
        <v>1.0665000000000004</v>
      </c>
      <c r="AP14" s="10">
        <v>-1.6646000000000001</v>
      </c>
      <c r="AQ14" s="52">
        <f t="shared" si="24"/>
        <v>1.3353999999999999</v>
      </c>
      <c r="AR14" s="5">
        <f t="shared" si="25"/>
        <v>4.3319000000000001</v>
      </c>
      <c r="AS14" s="55">
        <f t="shared" si="26"/>
        <v>2.4019000000000004</v>
      </c>
      <c r="AT14" s="10">
        <v>-5.9394999999999998</v>
      </c>
      <c r="AU14" s="52">
        <f t="shared" si="27"/>
        <v>1.0095000000000001</v>
      </c>
      <c r="AV14" s="10">
        <v>-1.7401</v>
      </c>
      <c r="AW14" s="52">
        <f t="shared" si="28"/>
        <v>1.2599</v>
      </c>
      <c r="AX14" s="5">
        <f t="shared" si="33"/>
        <v>4.1993999999999998</v>
      </c>
      <c r="AY14" s="55">
        <f t="shared" si="30"/>
        <v>2.2694000000000001</v>
      </c>
      <c r="AZ14" s="5">
        <v>-5.7610000000000001</v>
      </c>
      <c r="BA14" s="52">
        <f t="shared" si="31"/>
        <v>0.83100000000000041</v>
      </c>
      <c r="BB14" s="6">
        <v>-4.93</v>
      </c>
      <c r="BC14" s="6">
        <v>-3</v>
      </c>
      <c r="BD14" s="6">
        <f t="shared" si="32"/>
        <v>1.9299999999999997</v>
      </c>
      <c r="BE14" s="5"/>
      <c r="BF14" s="15"/>
    </row>
    <row r="15" spans="1:58">
      <c r="A15" s="97"/>
      <c r="B15" s="17" t="s">
        <v>63</v>
      </c>
      <c r="C15" s="1" t="s">
        <v>22</v>
      </c>
      <c r="D15" s="5">
        <v>-9.3663000000000007</v>
      </c>
      <c r="E15" s="52">
        <f t="shared" si="0"/>
        <v>4.436300000000001</v>
      </c>
      <c r="F15" s="5">
        <v>1.7317</v>
      </c>
      <c r="G15" s="52">
        <f t="shared" si="1"/>
        <v>4.7317</v>
      </c>
      <c r="H15" s="5">
        <f t="shared" si="2"/>
        <v>11.098000000000001</v>
      </c>
      <c r="I15" s="5">
        <f t="shared" si="3"/>
        <v>9.168000000000001</v>
      </c>
      <c r="J15" s="10">
        <v>-8.1944999999999997</v>
      </c>
      <c r="K15" s="55">
        <f t="shared" si="4"/>
        <v>3.2645</v>
      </c>
      <c r="L15" s="10">
        <v>0.54290000000000005</v>
      </c>
      <c r="M15" s="52">
        <f t="shared" si="5"/>
        <v>3.5428999999999999</v>
      </c>
      <c r="N15" s="5">
        <f t="shared" si="6"/>
        <v>8.7373999999999992</v>
      </c>
      <c r="O15" s="5">
        <f t="shared" si="7"/>
        <v>6.8073999999999995</v>
      </c>
      <c r="P15" s="10">
        <v>-7.6920000000000002</v>
      </c>
      <c r="Q15" s="52">
        <f t="shared" si="8"/>
        <v>2.7620000000000005</v>
      </c>
      <c r="R15" s="10">
        <v>1.2800000000000001E-2</v>
      </c>
      <c r="S15" s="55">
        <f t="shared" si="9"/>
        <v>3.0127999999999999</v>
      </c>
      <c r="T15" s="5">
        <f t="shared" si="10"/>
        <v>7.7048000000000005</v>
      </c>
      <c r="U15" s="5">
        <f t="shared" si="11"/>
        <v>5.7748000000000008</v>
      </c>
      <c r="V15" s="10">
        <v>-7.4241000000000001</v>
      </c>
      <c r="W15" s="55">
        <v>-2.9663300000000001</v>
      </c>
      <c r="X15" s="10">
        <v>-0.27960000000000002</v>
      </c>
      <c r="Y15" s="55">
        <f t="shared" si="12"/>
        <v>2.7204000000000002</v>
      </c>
      <c r="Z15" s="5">
        <f t="shared" si="13"/>
        <v>7.1444999999999999</v>
      </c>
      <c r="AA15" s="5">
        <f t="shared" si="14"/>
        <v>5.2145000000000001</v>
      </c>
      <c r="AB15" s="10">
        <v>-7.2649999999999997</v>
      </c>
      <c r="AC15" s="55">
        <f t="shared" si="15"/>
        <v>2.335</v>
      </c>
      <c r="AD15" s="10">
        <v>-0.45939999999999998</v>
      </c>
      <c r="AE15" s="52">
        <f t="shared" si="16"/>
        <v>2.5406</v>
      </c>
      <c r="AF15" s="10">
        <f t="shared" si="17"/>
        <v>6.8056000000000001</v>
      </c>
      <c r="AG15" s="5">
        <f t="shared" si="18"/>
        <v>4.8756000000000004</v>
      </c>
      <c r="AH15" s="10">
        <v>-7.1643999999999997</v>
      </c>
      <c r="AI15" s="52">
        <f t="shared" si="19"/>
        <v>2.2343999999999999</v>
      </c>
      <c r="AJ15" s="10">
        <v>-0.57820000000000005</v>
      </c>
      <c r="AK15" s="52">
        <f t="shared" si="20"/>
        <v>2.4218000000000002</v>
      </c>
      <c r="AL15" s="10">
        <f t="shared" si="21"/>
        <v>6.5861999999999998</v>
      </c>
      <c r="AM15" s="55">
        <f t="shared" si="22"/>
        <v>4.6562000000000001</v>
      </c>
      <c r="AN15" s="10">
        <v>-7.0141999999999998</v>
      </c>
      <c r="AO15" s="52">
        <f t="shared" si="23"/>
        <v>2.0842000000000001</v>
      </c>
      <c r="AP15" s="10">
        <v>-0.76449999999999996</v>
      </c>
      <c r="AQ15" s="52">
        <f t="shared" si="24"/>
        <v>2.2355</v>
      </c>
      <c r="AR15" s="5">
        <f t="shared" si="25"/>
        <v>6.2496999999999998</v>
      </c>
      <c r="AS15" s="55">
        <f t="shared" si="26"/>
        <v>4.3197000000000001</v>
      </c>
      <c r="AT15" s="10">
        <v>-6.9549000000000003</v>
      </c>
      <c r="AU15" s="52">
        <f t="shared" si="27"/>
        <v>2.0249000000000006</v>
      </c>
      <c r="AV15" s="10">
        <v>-0.84540000000000004</v>
      </c>
      <c r="AW15" s="52">
        <f t="shared" si="28"/>
        <v>2.1545999999999998</v>
      </c>
      <c r="AX15" s="5">
        <f t="shared" si="33"/>
        <v>6.1095000000000006</v>
      </c>
      <c r="AY15" s="55">
        <f t="shared" si="30"/>
        <v>4.1795000000000009</v>
      </c>
      <c r="AZ15" s="5">
        <v>-6.7510000000000003</v>
      </c>
      <c r="BA15" s="52">
        <f t="shared" si="31"/>
        <v>1.8210000000000006</v>
      </c>
      <c r="BB15" s="6">
        <v>-4.93</v>
      </c>
      <c r="BC15" s="6">
        <v>-3</v>
      </c>
      <c r="BD15" s="6">
        <f t="shared" si="32"/>
        <v>1.9299999999999997</v>
      </c>
      <c r="BE15" s="5"/>
      <c r="BF15" s="15"/>
    </row>
    <row r="16" spans="1:58">
      <c r="A16" s="97"/>
      <c r="B16" s="17" t="s">
        <v>39</v>
      </c>
      <c r="D16" s="5">
        <v>-9.1448999999999998</v>
      </c>
      <c r="E16" s="52">
        <f t="shared" si="0"/>
        <v>4.2149000000000001</v>
      </c>
      <c r="F16" s="5">
        <v>1.5804</v>
      </c>
      <c r="G16" s="52">
        <f t="shared" si="1"/>
        <v>4.5804</v>
      </c>
      <c r="H16" s="5">
        <f t="shared" si="2"/>
        <v>10.725300000000001</v>
      </c>
      <c r="I16" s="5">
        <f t="shared" si="3"/>
        <v>8.795300000000001</v>
      </c>
      <c r="J16" s="10">
        <v>-8.0044000000000004</v>
      </c>
      <c r="K16" s="55">
        <f t="shared" si="4"/>
        <v>3.0744000000000007</v>
      </c>
      <c r="L16" s="10">
        <v>0.40339999999999998</v>
      </c>
      <c r="M16" s="52">
        <f t="shared" si="5"/>
        <v>3.4034</v>
      </c>
      <c r="N16" s="5">
        <f t="shared" si="6"/>
        <v>8.4077999999999999</v>
      </c>
      <c r="O16" s="5">
        <f t="shared" si="7"/>
        <v>6.4778000000000002</v>
      </c>
      <c r="P16" s="10">
        <v>-7.5143000000000004</v>
      </c>
      <c r="Q16" s="52">
        <f t="shared" si="8"/>
        <v>2.5843000000000007</v>
      </c>
      <c r="R16" s="10">
        <v>-0.1128</v>
      </c>
      <c r="S16" s="55">
        <f t="shared" si="9"/>
        <v>2.8872</v>
      </c>
      <c r="T16" s="5">
        <f t="shared" si="10"/>
        <v>7.4015000000000004</v>
      </c>
      <c r="U16" s="5">
        <f t="shared" si="11"/>
        <v>5.4715000000000007</v>
      </c>
      <c r="V16" s="10">
        <v>-7.2515999999999998</v>
      </c>
      <c r="W16" s="55">
        <v>-2.6676099999999998</v>
      </c>
      <c r="X16" s="10">
        <v>-0.39739999999999998</v>
      </c>
      <c r="Y16" s="55">
        <f t="shared" si="12"/>
        <v>2.6025999999999998</v>
      </c>
      <c r="Z16" s="5">
        <f t="shared" si="13"/>
        <v>6.8541999999999996</v>
      </c>
      <c r="AA16" s="5">
        <f t="shared" si="14"/>
        <v>4.9241999999999999</v>
      </c>
      <c r="AB16" s="10">
        <v>-7.0956999999999999</v>
      </c>
      <c r="AC16" s="55">
        <f t="shared" si="15"/>
        <v>2.1657000000000002</v>
      </c>
      <c r="AD16" s="10">
        <v>-0.57350000000000001</v>
      </c>
      <c r="AE16" s="52">
        <f t="shared" si="16"/>
        <v>2.4264999999999999</v>
      </c>
      <c r="AF16" s="10">
        <f t="shared" si="17"/>
        <v>6.5221999999999998</v>
      </c>
      <c r="AG16" s="5">
        <f t="shared" si="18"/>
        <v>4.5922000000000001</v>
      </c>
      <c r="AH16" s="10">
        <v>-6.9966999999999997</v>
      </c>
      <c r="AI16" s="52">
        <f t="shared" si="19"/>
        <v>2.0667</v>
      </c>
      <c r="AJ16" s="10">
        <v>-0.68959999999999999</v>
      </c>
      <c r="AK16" s="52">
        <f t="shared" si="20"/>
        <v>2.3104</v>
      </c>
      <c r="AL16" s="10">
        <f t="shared" si="21"/>
        <v>6.3071000000000002</v>
      </c>
      <c r="AM16" s="55">
        <f t="shared" si="22"/>
        <v>4.3771000000000004</v>
      </c>
      <c r="AN16" s="10">
        <v>-6.8491999999999997</v>
      </c>
      <c r="AO16" s="52">
        <f t="shared" si="23"/>
        <v>1.9192</v>
      </c>
      <c r="AP16" s="10">
        <v>-0.87329999999999997</v>
      </c>
      <c r="AQ16" s="52">
        <f t="shared" si="24"/>
        <v>2.1267</v>
      </c>
      <c r="AR16" s="5">
        <f t="shared" si="25"/>
        <v>5.9758999999999993</v>
      </c>
      <c r="AS16" s="55">
        <f t="shared" si="26"/>
        <v>4.0458999999999996</v>
      </c>
      <c r="AT16" s="10">
        <v>-6.7904999999999998</v>
      </c>
      <c r="AU16" s="52">
        <f t="shared" si="27"/>
        <v>1.8605</v>
      </c>
      <c r="AV16" s="10">
        <v>-0.95330000000000004</v>
      </c>
      <c r="AW16" s="52">
        <f t="shared" si="28"/>
        <v>2.0467</v>
      </c>
      <c r="AX16" s="5">
        <f t="shared" si="33"/>
        <v>5.8371999999999993</v>
      </c>
      <c r="AY16" s="55">
        <f t="shared" si="30"/>
        <v>3.9071999999999996</v>
      </c>
      <c r="AZ16" s="5">
        <v>-6.5940000000000003</v>
      </c>
      <c r="BA16" s="52">
        <f t="shared" si="31"/>
        <v>1.6640000000000006</v>
      </c>
      <c r="BB16" s="6">
        <v>-4.93</v>
      </c>
      <c r="BC16" s="6">
        <v>-3</v>
      </c>
      <c r="BD16" s="6">
        <f t="shared" si="32"/>
        <v>1.9299999999999997</v>
      </c>
      <c r="BE16" s="5"/>
      <c r="BF16" s="15"/>
    </row>
    <row r="17" spans="1:58">
      <c r="A17" s="97"/>
      <c r="B17" s="17" t="s">
        <v>13</v>
      </c>
      <c r="C17" s="1">
        <v>22</v>
      </c>
      <c r="D17" s="5">
        <v>-8.9469999999999992</v>
      </c>
      <c r="E17" s="52">
        <f t="shared" si="0"/>
        <v>4.0169999999999995</v>
      </c>
      <c r="F17" s="5">
        <v>1.4613</v>
      </c>
      <c r="G17" s="52">
        <f t="shared" si="1"/>
        <v>4.4612999999999996</v>
      </c>
      <c r="H17" s="5">
        <f t="shared" si="2"/>
        <v>10.408299999999999</v>
      </c>
      <c r="I17" s="5">
        <f t="shared" si="3"/>
        <v>8.4782999999999991</v>
      </c>
      <c r="J17" s="10">
        <v>-7.8324999999999996</v>
      </c>
      <c r="K17" s="55">
        <f t="shared" si="4"/>
        <v>2.9024999999999999</v>
      </c>
      <c r="L17" s="10">
        <v>0.30890000000000001</v>
      </c>
      <c r="M17" s="52">
        <f t="shared" si="5"/>
        <v>3.3089</v>
      </c>
      <c r="N17" s="5">
        <f t="shared" si="6"/>
        <v>8.1413999999999991</v>
      </c>
      <c r="O17" s="5">
        <f t="shared" si="7"/>
        <v>6.2113999999999994</v>
      </c>
      <c r="P17" s="10">
        <v>-7.3526999999999996</v>
      </c>
      <c r="Q17" s="52">
        <f t="shared" si="8"/>
        <v>2.4226999999999999</v>
      </c>
      <c r="R17" s="10">
        <v>-0.19789999999999999</v>
      </c>
      <c r="S17" s="55">
        <f t="shared" si="9"/>
        <v>2.8020999999999998</v>
      </c>
      <c r="T17" s="5">
        <f t="shared" si="10"/>
        <v>7.1547999999999998</v>
      </c>
      <c r="U17" s="5">
        <f t="shared" si="11"/>
        <v>5.2248000000000001</v>
      </c>
      <c r="V17" s="10">
        <v>-7.0956000000000001</v>
      </c>
      <c r="W17" s="55">
        <v>-2.65</v>
      </c>
      <c r="X17" s="10">
        <v>-0.47849999999999998</v>
      </c>
      <c r="Y17" s="55">
        <f t="shared" si="12"/>
        <v>2.5215000000000001</v>
      </c>
      <c r="Z17" s="5">
        <f t="shared" si="13"/>
        <v>6.6170999999999998</v>
      </c>
      <c r="AA17" s="5">
        <f t="shared" si="14"/>
        <v>4.6871</v>
      </c>
      <c r="AB17" s="10">
        <v>-6.9425999999999997</v>
      </c>
      <c r="AC17" s="55">
        <f t="shared" si="15"/>
        <v>2.0125999999999999</v>
      </c>
      <c r="AD17" s="10">
        <v>-0.65269999999999995</v>
      </c>
      <c r="AE17" s="52">
        <f t="shared" si="16"/>
        <v>2.3473000000000002</v>
      </c>
      <c r="AF17" s="10">
        <f t="shared" si="17"/>
        <v>6.2898999999999994</v>
      </c>
      <c r="AG17" s="5">
        <f t="shared" si="18"/>
        <v>4.3598999999999997</v>
      </c>
      <c r="AH17" s="10">
        <v>-6.8446999999999996</v>
      </c>
      <c r="AI17" s="52">
        <f t="shared" si="19"/>
        <v>1.9146999999999998</v>
      </c>
      <c r="AJ17" s="10">
        <v>-0.76770000000000005</v>
      </c>
      <c r="AK17" s="52">
        <f t="shared" si="20"/>
        <v>2.2323</v>
      </c>
      <c r="AL17" s="10">
        <f t="shared" si="21"/>
        <v>6.077</v>
      </c>
      <c r="AM17" s="55">
        <f t="shared" si="22"/>
        <v>4.1470000000000002</v>
      </c>
      <c r="AN17" s="10">
        <v>-6.6970999999999998</v>
      </c>
      <c r="AO17" s="52">
        <f t="shared" si="23"/>
        <v>1.7671000000000001</v>
      </c>
      <c r="AP17" s="10">
        <v>-0.94930000000000003</v>
      </c>
      <c r="AQ17" s="52">
        <f t="shared" si="24"/>
        <v>2.0507</v>
      </c>
      <c r="AR17" s="5">
        <f t="shared" si="25"/>
        <v>5.7477999999999998</v>
      </c>
      <c r="AS17" s="55">
        <f t="shared" si="26"/>
        <v>3.8178000000000001</v>
      </c>
      <c r="AT17" s="10">
        <v>-6.6386000000000003</v>
      </c>
      <c r="AU17" s="52">
        <f t="shared" si="27"/>
        <v>1.7086000000000006</v>
      </c>
      <c r="AV17" s="10">
        <v>-1.0290999999999999</v>
      </c>
      <c r="AW17" s="52">
        <f t="shared" si="28"/>
        <v>1.9709000000000001</v>
      </c>
      <c r="AX17" s="5">
        <f t="shared" si="33"/>
        <v>5.6095000000000006</v>
      </c>
      <c r="AY17" s="55">
        <f t="shared" si="30"/>
        <v>3.6795000000000009</v>
      </c>
      <c r="AZ17" s="5">
        <v>-6.4489999999999998</v>
      </c>
      <c r="BA17" s="52">
        <f t="shared" si="31"/>
        <v>1.5190000000000001</v>
      </c>
      <c r="BB17" s="6">
        <v>-4.93</v>
      </c>
      <c r="BC17" s="6">
        <v>-3</v>
      </c>
      <c r="BD17" s="6">
        <f t="shared" si="32"/>
        <v>1.9299999999999997</v>
      </c>
      <c r="BE17" s="5"/>
      <c r="BF17" s="15"/>
    </row>
    <row r="18" spans="1:58">
      <c r="A18" s="97" t="s">
        <v>17</v>
      </c>
      <c r="B18" s="17" t="s">
        <v>15</v>
      </c>
      <c r="C18" s="1">
        <v>10</v>
      </c>
      <c r="D18" s="5">
        <v>-6.2739000000000003</v>
      </c>
      <c r="E18" s="52">
        <f t="shared" si="0"/>
        <v>1.3439000000000005</v>
      </c>
      <c r="F18" s="5">
        <v>-0.86250000000000004</v>
      </c>
      <c r="G18" s="52">
        <f t="shared" si="1"/>
        <v>2.1375000000000002</v>
      </c>
      <c r="H18" s="5">
        <f t="shared" si="2"/>
        <v>5.4114000000000004</v>
      </c>
      <c r="I18" s="5">
        <f t="shared" si="3"/>
        <v>3.4814000000000007</v>
      </c>
      <c r="J18" s="10">
        <v>-5.4069000000000003</v>
      </c>
      <c r="K18" s="55">
        <f t="shared" si="4"/>
        <v>0.47690000000000055</v>
      </c>
      <c r="L18" s="10">
        <v>-1.7991999999999999</v>
      </c>
      <c r="M18" s="52">
        <f t="shared" si="5"/>
        <v>1.2008000000000001</v>
      </c>
      <c r="N18" s="5">
        <f t="shared" si="6"/>
        <v>3.6077000000000004</v>
      </c>
      <c r="O18" s="5">
        <f t="shared" si="7"/>
        <v>1.6777000000000006</v>
      </c>
      <c r="P18" s="10">
        <v>-5.0613999999999999</v>
      </c>
      <c r="Q18" s="52">
        <f t="shared" si="8"/>
        <v>0.13140000000000018</v>
      </c>
      <c r="R18" s="10">
        <v>-2.1892</v>
      </c>
      <c r="S18" s="55">
        <f t="shared" si="9"/>
        <v>0.81079999999999997</v>
      </c>
      <c r="T18" s="5">
        <f t="shared" si="10"/>
        <v>2.8721999999999999</v>
      </c>
      <c r="U18" s="5">
        <f t="shared" si="11"/>
        <v>0.94220000000000015</v>
      </c>
      <c r="V18" s="10">
        <v>-4.8846999999999996</v>
      </c>
      <c r="W18" s="55">
        <v>-2.1673499999999999</v>
      </c>
      <c r="X18" s="10">
        <v>-2.4030999999999998</v>
      </c>
      <c r="Y18" s="55">
        <f t="shared" si="12"/>
        <v>0.59690000000000021</v>
      </c>
      <c r="Z18" s="5">
        <f t="shared" si="13"/>
        <v>2.4815999999999998</v>
      </c>
      <c r="AA18" s="5">
        <f t="shared" si="14"/>
        <v>0.55160000000000009</v>
      </c>
      <c r="AB18" s="10">
        <v>-4.7796000000000003</v>
      </c>
      <c r="AC18" s="55">
        <f t="shared" si="15"/>
        <v>0.15039999999999942</v>
      </c>
      <c r="AD18" s="10">
        <v>-2.5352000000000001</v>
      </c>
      <c r="AE18" s="52">
        <f t="shared" si="16"/>
        <v>0.46479999999999988</v>
      </c>
      <c r="AF18" s="10">
        <f t="shared" si="17"/>
        <v>2.2444000000000002</v>
      </c>
      <c r="AG18" s="5">
        <f t="shared" si="18"/>
        <v>0.31440000000000046</v>
      </c>
      <c r="AH18" s="10">
        <v>-4.7117000000000004</v>
      </c>
      <c r="AI18" s="52">
        <f t="shared" si="19"/>
        <v>0.21829999999999927</v>
      </c>
      <c r="AJ18" s="10">
        <v>-2.6233</v>
      </c>
      <c r="AK18" s="52">
        <f t="shared" si="20"/>
        <v>0.37670000000000003</v>
      </c>
      <c r="AL18" s="10">
        <f t="shared" si="21"/>
        <v>2.0884000000000005</v>
      </c>
      <c r="AM18" s="55">
        <f t="shared" si="22"/>
        <v>0.15840000000000076</v>
      </c>
      <c r="AN18" s="10">
        <v>-4.6124000000000001</v>
      </c>
      <c r="AO18" s="52">
        <f t="shared" si="23"/>
        <v>0.31759999999999966</v>
      </c>
      <c r="AP18" s="10">
        <v>-2.7706</v>
      </c>
      <c r="AQ18" s="52">
        <f t="shared" si="24"/>
        <v>0.22940000000000005</v>
      </c>
      <c r="AR18" s="5">
        <f t="shared" si="25"/>
        <v>1.8418000000000001</v>
      </c>
      <c r="AS18" s="55">
        <f t="shared" si="26"/>
        <v>-8.8199999999999612E-2</v>
      </c>
      <c r="AT18" s="10">
        <v>-4.5651999999999999</v>
      </c>
      <c r="AU18" s="52">
        <f t="shared" si="27"/>
        <v>0.36479999999999979</v>
      </c>
      <c r="AV18" s="10">
        <v>-2.8351000000000002</v>
      </c>
      <c r="AW18" s="52">
        <f t="shared" si="28"/>
        <v>0.16489999999999982</v>
      </c>
      <c r="AX18" s="5">
        <f t="shared" si="33"/>
        <v>1.7300999999999997</v>
      </c>
      <c r="AY18" s="55">
        <f t="shared" si="30"/>
        <v>-0.19989999999999997</v>
      </c>
      <c r="AZ18" s="5">
        <v>-4.5839999999999996</v>
      </c>
      <c r="BA18" s="52">
        <f t="shared" si="31"/>
        <v>0.34600000000000009</v>
      </c>
      <c r="BB18" s="6">
        <v>-4.93</v>
      </c>
      <c r="BC18" s="6">
        <v>-3</v>
      </c>
      <c r="BD18" s="6">
        <f t="shared" si="32"/>
        <v>1.9299999999999997</v>
      </c>
      <c r="BE18" s="5"/>
      <c r="BF18" s="15"/>
    </row>
    <row r="19" spans="1:58">
      <c r="A19" s="97"/>
      <c r="B19" s="67" t="s">
        <v>23</v>
      </c>
      <c r="C19" s="1">
        <v>28</v>
      </c>
      <c r="D19" s="5">
        <v>-6.9653</v>
      </c>
      <c r="E19" s="52">
        <f t="shared" si="0"/>
        <v>2.0353000000000003</v>
      </c>
      <c r="F19" s="5">
        <v>-0.3926</v>
      </c>
      <c r="G19" s="52">
        <f t="shared" si="1"/>
        <v>2.6074000000000002</v>
      </c>
      <c r="H19" s="5">
        <f t="shared" si="2"/>
        <v>6.5727000000000002</v>
      </c>
      <c r="I19" s="5">
        <f t="shared" si="3"/>
        <v>4.6427000000000005</v>
      </c>
      <c r="J19" s="10">
        <v>-6.0204000000000004</v>
      </c>
      <c r="K19" s="55">
        <f t="shared" si="4"/>
        <v>1.0904000000000007</v>
      </c>
      <c r="L19" s="10">
        <v>-1.3953</v>
      </c>
      <c r="M19" s="52">
        <f t="shared" si="5"/>
        <v>1.6047</v>
      </c>
      <c r="N19" s="5">
        <f t="shared" si="6"/>
        <v>4.6251000000000007</v>
      </c>
      <c r="O19" s="5">
        <f t="shared" si="7"/>
        <v>2.6951000000000009</v>
      </c>
      <c r="P19" s="10">
        <v>-5.6341999999999999</v>
      </c>
      <c r="Q19" s="52">
        <f t="shared" si="8"/>
        <v>0.70420000000000016</v>
      </c>
      <c r="R19" s="10">
        <v>-1.8226</v>
      </c>
      <c r="S19" s="55">
        <f t="shared" si="9"/>
        <v>1.1774</v>
      </c>
      <c r="T19" s="5">
        <f t="shared" si="10"/>
        <v>3.8115999999999999</v>
      </c>
      <c r="U19" s="5">
        <f t="shared" si="11"/>
        <v>1.8816000000000002</v>
      </c>
      <c r="V19" s="10">
        <v>-5.4295999999999998</v>
      </c>
      <c r="W19" s="55">
        <v>-1.7155199999999999</v>
      </c>
      <c r="X19" s="10">
        <v>-2.0562</v>
      </c>
      <c r="Y19" s="55">
        <f t="shared" si="12"/>
        <v>0.94379999999999997</v>
      </c>
      <c r="Z19" s="5">
        <f t="shared" si="13"/>
        <v>3.3733999999999997</v>
      </c>
      <c r="AA19" s="5">
        <f t="shared" si="14"/>
        <v>1.4434</v>
      </c>
      <c r="AB19" s="10">
        <v>-5.3076999999999996</v>
      </c>
      <c r="AC19" s="55">
        <f t="shared" si="15"/>
        <v>0.37769999999999992</v>
      </c>
      <c r="AD19" s="10">
        <v>-2.2014</v>
      </c>
      <c r="AE19" s="52">
        <f t="shared" si="16"/>
        <v>0.79859999999999998</v>
      </c>
      <c r="AF19" s="10">
        <f t="shared" si="17"/>
        <v>3.1062999999999996</v>
      </c>
      <c r="AG19" s="5">
        <f t="shared" si="18"/>
        <v>1.1762999999999999</v>
      </c>
      <c r="AH19" s="10">
        <v>-5.2293000000000003</v>
      </c>
      <c r="AI19" s="52">
        <f t="shared" si="19"/>
        <v>0.29930000000000057</v>
      </c>
      <c r="AJ19" s="10">
        <v>-2.2988</v>
      </c>
      <c r="AK19" s="52">
        <f t="shared" si="20"/>
        <v>0.70120000000000005</v>
      </c>
      <c r="AL19" s="10">
        <f t="shared" si="21"/>
        <v>2.9305000000000003</v>
      </c>
      <c r="AM19" s="55">
        <f t="shared" si="22"/>
        <v>1.0005000000000006</v>
      </c>
      <c r="AN19" s="10">
        <v>-5.1101000000000001</v>
      </c>
      <c r="AO19" s="52">
        <f t="shared" si="23"/>
        <v>0.18010000000000037</v>
      </c>
      <c r="AP19" s="10">
        <v>-2.4561999999999999</v>
      </c>
      <c r="AQ19" s="52">
        <f t="shared" si="24"/>
        <v>0.54380000000000006</v>
      </c>
      <c r="AR19" s="5">
        <f t="shared" si="25"/>
        <v>2.6539000000000001</v>
      </c>
      <c r="AS19" s="55">
        <f t="shared" si="26"/>
        <v>0.72390000000000043</v>
      </c>
      <c r="AT19" s="10">
        <v>-5.0625</v>
      </c>
      <c r="AU19" s="52">
        <f t="shared" si="27"/>
        <v>0.13250000000000028</v>
      </c>
      <c r="AV19" s="10">
        <v>-2.5289999999999999</v>
      </c>
      <c r="AW19" s="52">
        <f t="shared" si="28"/>
        <v>0.47100000000000009</v>
      </c>
      <c r="AX19" s="5">
        <f t="shared" si="33"/>
        <v>2.5335000000000001</v>
      </c>
      <c r="AY19" s="55">
        <f t="shared" si="30"/>
        <v>0.60350000000000037</v>
      </c>
      <c r="AZ19" s="5">
        <v>-4.899</v>
      </c>
      <c r="BA19" s="52">
        <f t="shared" si="31"/>
        <v>3.0999999999999694E-2</v>
      </c>
      <c r="BB19" s="6">
        <v>-4.93</v>
      </c>
      <c r="BC19" s="6">
        <v>-3</v>
      </c>
      <c r="BD19" s="6">
        <f t="shared" si="32"/>
        <v>1.9299999999999997</v>
      </c>
      <c r="BE19" s="5"/>
      <c r="BF19" s="15"/>
    </row>
    <row r="20" spans="1:58">
      <c r="A20" s="97"/>
      <c r="B20" s="67" t="s">
        <v>24</v>
      </c>
      <c r="C20" s="1">
        <v>27</v>
      </c>
      <c r="D20" s="5">
        <v>-6.9249999999999998</v>
      </c>
      <c r="E20" s="52">
        <f t="shared" si="0"/>
        <v>1.9950000000000001</v>
      </c>
      <c r="F20" s="5">
        <v>-0.56720000000000004</v>
      </c>
      <c r="G20" s="52">
        <f t="shared" si="1"/>
        <v>2.4327999999999999</v>
      </c>
      <c r="H20" s="5">
        <f t="shared" si="2"/>
        <v>6.3578000000000001</v>
      </c>
      <c r="I20" s="5">
        <f t="shared" si="3"/>
        <v>4.4278000000000004</v>
      </c>
      <c r="J20" s="10">
        <v>-6.0057</v>
      </c>
      <c r="K20" s="55">
        <f t="shared" si="4"/>
        <v>1.0757000000000003</v>
      </c>
      <c r="L20" s="10">
        <v>-1.4412</v>
      </c>
      <c r="M20" s="52">
        <f t="shared" si="5"/>
        <v>1.5588</v>
      </c>
      <c r="N20" s="5">
        <f t="shared" si="6"/>
        <v>4.5644999999999998</v>
      </c>
      <c r="O20" s="5">
        <f t="shared" si="7"/>
        <v>2.6345000000000001</v>
      </c>
      <c r="P20" s="10">
        <v>-5.6315</v>
      </c>
      <c r="Q20" s="52">
        <f t="shared" si="8"/>
        <v>0.70150000000000023</v>
      </c>
      <c r="R20" s="10">
        <v>-1.8552</v>
      </c>
      <c r="S20" s="55">
        <f t="shared" si="9"/>
        <v>1.1448</v>
      </c>
      <c r="T20" s="5">
        <f t="shared" si="10"/>
        <v>3.7763</v>
      </c>
      <c r="U20" s="5" t="s">
        <v>71</v>
      </c>
      <c r="V20" s="10">
        <v>-4.93</v>
      </c>
      <c r="W20" s="74">
        <v>-3</v>
      </c>
      <c r="X20" s="10">
        <v>-2.0809000000000002</v>
      </c>
      <c r="Y20" s="55">
        <f t="shared" si="12"/>
        <v>0.91909999999999981</v>
      </c>
      <c r="Z20" s="5">
        <f t="shared" si="13"/>
        <v>2.8490999999999995</v>
      </c>
      <c r="AA20" s="5">
        <f t="shared" si="14"/>
        <v>0.91909999999999981</v>
      </c>
      <c r="AB20" s="10">
        <v>-5.3109000000000002</v>
      </c>
      <c r="AC20" s="55">
        <f t="shared" si="15"/>
        <v>0.38090000000000046</v>
      </c>
      <c r="AD20" s="10">
        <v>-2.2195</v>
      </c>
      <c r="AE20" s="52">
        <f t="shared" si="16"/>
        <v>0.78049999999999997</v>
      </c>
      <c r="AF20" s="10">
        <f t="shared" si="17"/>
        <v>3.0914000000000001</v>
      </c>
      <c r="AG20" s="5">
        <f t="shared" si="18"/>
        <v>1.1614000000000004</v>
      </c>
      <c r="AH20" s="10">
        <v>-5.2356999999999996</v>
      </c>
      <c r="AI20" s="52">
        <f t="shared" si="19"/>
        <v>0.30569999999999986</v>
      </c>
      <c r="AJ20" s="10">
        <v>-2.3136999999999999</v>
      </c>
      <c r="AK20" s="52">
        <f t="shared" si="20"/>
        <v>0.68630000000000013</v>
      </c>
      <c r="AL20" s="10">
        <f>AJ20-AH20</f>
        <v>2.9219999999999997</v>
      </c>
      <c r="AM20" s="55">
        <f t="shared" si="22"/>
        <v>0.99199999999999999</v>
      </c>
      <c r="AN20" s="10">
        <v>-5.1242000000000001</v>
      </c>
      <c r="AO20" s="52">
        <f t="shared" si="23"/>
        <v>0.19420000000000037</v>
      </c>
      <c r="AP20" s="10">
        <v>-2.468</v>
      </c>
      <c r="AQ20" s="52">
        <f t="shared" si="24"/>
        <v>0.53200000000000003</v>
      </c>
      <c r="AR20" s="5">
        <f t="shared" si="25"/>
        <v>2.6562000000000001</v>
      </c>
      <c r="AS20" s="55">
        <f t="shared" si="26"/>
        <v>0.7262000000000004</v>
      </c>
      <c r="AT20" s="10">
        <v>-5.0766</v>
      </c>
      <c r="AU20" s="52">
        <f t="shared" si="27"/>
        <v>0.14660000000000029</v>
      </c>
      <c r="AV20" s="10">
        <v>-2.5367999999999999</v>
      </c>
      <c r="AW20" s="52">
        <f t="shared" si="28"/>
        <v>0.46320000000000006</v>
      </c>
      <c r="AX20" s="5">
        <f t="shared" si="33"/>
        <v>2.5398000000000001</v>
      </c>
      <c r="AY20" s="55">
        <f t="shared" si="30"/>
        <v>0.60980000000000034</v>
      </c>
      <c r="AZ20" s="5">
        <v>-4.9169999999999998</v>
      </c>
      <c r="BA20" s="52">
        <f t="shared" si="31"/>
        <v>1.2999999999999901E-2</v>
      </c>
      <c r="BB20" s="6">
        <v>-4.93</v>
      </c>
      <c r="BC20" s="6">
        <v>-3</v>
      </c>
      <c r="BD20" s="6">
        <f t="shared" si="32"/>
        <v>1.9299999999999997</v>
      </c>
      <c r="BE20" s="5"/>
      <c r="BF20" s="15"/>
    </row>
    <row r="21" spans="1:58">
      <c r="A21" s="97"/>
      <c r="B21" s="17" t="s">
        <v>16</v>
      </c>
      <c r="C21" s="1">
        <v>54</v>
      </c>
      <c r="D21" s="5">
        <v>-8.01</v>
      </c>
      <c r="E21" s="52">
        <f t="shared" si="0"/>
        <v>3.08</v>
      </c>
      <c r="F21" s="5">
        <v>0.36959999999999998</v>
      </c>
      <c r="G21" s="52">
        <f t="shared" si="1"/>
        <v>3.3696000000000002</v>
      </c>
      <c r="H21" s="5">
        <f t="shared" si="2"/>
        <v>8.3795999999999999</v>
      </c>
      <c r="I21" s="5">
        <f t="shared" si="3"/>
        <v>6.4496000000000002</v>
      </c>
      <c r="J21" s="10">
        <v>-6.9627999999999997</v>
      </c>
      <c r="K21" s="55">
        <f t="shared" si="4"/>
        <v>2.0327999999999999</v>
      </c>
      <c r="L21" s="10">
        <v>-0.74129999999999996</v>
      </c>
      <c r="M21" s="52">
        <f t="shared" si="5"/>
        <v>2.2587000000000002</v>
      </c>
      <c r="N21" s="5">
        <f t="shared" si="6"/>
        <v>6.2214999999999998</v>
      </c>
      <c r="O21" s="5">
        <f t="shared" si="7"/>
        <v>4.2915000000000001</v>
      </c>
      <c r="P21" s="10">
        <v>-6.5220000000000002</v>
      </c>
      <c r="Q21" s="52">
        <f t="shared" si="8"/>
        <v>1.5920000000000005</v>
      </c>
      <c r="R21" s="10">
        <v>-1.2212000000000001</v>
      </c>
      <c r="S21" s="55">
        <f t="shared" si="9"/>
        <v>1.7787999999999999</v>
      </c>
      <c r="T21" s="5">
        <f t="shared" si="10"/>
        <v>5.3008000000000006</v>
      </c>
      <c r="U21" s="5">
        <f>T21-BD21</f>
        <v>3.3708000000000009</v>
      </c>
      <c r="V21" s="10">
        <v>-6.2870999999999997</v>
      </c>
      <c r="W21" s="55">
        <f>ABS(V21-BB21)</f>
        <v>1.3571</v>
      </c>
      <c r="X21" s="10">
        <v>-1.4852000000000001</v>
      </c>
      <c r="Y21" s="55">
        <f t="shared" si="12"/>
        <v>1.5147999999999999</v>
      </c>
      <c r="Z21" s="5">
        <f t="shared" si="13"/>
        <v>4.8018999999999998</v>
      </c>
      <c r="AA21" s="5">
        <f t="shared" si="14"/>
        <v>2.8719000000000001</v>
      </c>
      <c r="AB21" s="10">
        <v>-6.1501000000000001</v>
      </c>
      <c r="AC21" s="55">
        <f t="shared" si="15"/>
        <v>1.2201000000000004</v>
      </c>
      <c r="AD21" s="10">
        <v>-1.65</v>
      </c>
      <c r="AE21" s="52">
        <f t="shared" si="16"/>
        <v>1.35</v>
      </c>
      <c r="AF21" s="10">
        <f t="shared" si="17"/>
        <v>4.5000999999999998</v>
      </c>
      <c r="AG21" s="5">
        <f t="shared" si="18"/>
        <v>2.5701000000000001</v>
      </c>
      <c r="AH21" s="10">
        <v>-6.0617999999999999</v>
      </c>
      <c r="AI21" s="52">
        <f t="shared" si="19"/>
        <v>1.1318000000000001</v>
      </c>
      <c r="AJ21" s="10">
        <v>-1.7594000000000001</v>
      </c>
      <c r="AK21" s="52">
        <f t="shared" si="20"/>
        <v>1.2405999999999999</v>
      </c>
      <c r="AL21" s="10">
        <f>AJ21-AH21</f>
        <v>4.3023999999999996</v>
      </c>
      <c r="AM21" s="55">
        <f t="shared" si="22"/>
        <v>2.3723999999999998</v>
      </c>
      <c r="AN21" s="10">
        <v>-5.9257</v>
      </c>
      <c r="AO21" s="52">
        <f t="shared" si="23"/>
        <v>0.99570000000000025</v>
      </c>
      <c r="AP21" s="10">
        <v>-1.9323999999999999</v>
      </c>
      <c r="AQ21" s="52">
        <f t="shared" si="24"/>
        <v>1.0676000000000001</v>
      </c>
      <c r="AR21" s="5">
        <f t="shared" si="25"/>
        <v>3.9933000000000001</v>
      </c>
      <c r="AS21" s="55">
        <f t="shared" si="26"/>
        <v>2.0633000000000004</v>
      </c>
      <c r="AT21" s="10">
        <v>-5.8726000000000003</v>
      </c>
      <c r="AU21" s="52">
        <f t="shared" si="27"/>
        <v>0.94260000000000055</v>
      </c>
      <c r="AV21" s="10">
        <v>-2.0105</v>
      </c>
      <c r="AW21" s="52">
        <f t="shared" si="28"/>
        <v>0.98950000000000005</v>
      </c>
      <c r="AX21" s="5">
        <f t="shared" si="33"/>
        <v>3.8621000000000003</v>
      </c>
      <c r="AY21" s="55">
        <f t="shared" si="30"/>
        <v>1.9321000000000006</v>
      </c>
      <c r="AZ21" s="5">
        <v>-5.6920000000000002</v>
      </c>
      <c r="BA21" s="52">
        <f t="shared" si="31"/>
        <v>0.76200000000000045</v>
      </c>
      <c r="BB21" s="6">
        <v>-4.93</v>
      </c>
      <c r="BC21" s="6">
        <v>-3</v>
      </c>
      <c r="BD21" s="6">
        <f t="shared" si="32"/>
        <v>1.9299999999999997</v>
      </c>
      <c r="BE21" s="5"/>
      <c r="BF21" s="15"/>
    </row>
    <row r="22" spans="1:58">
      <c r="A22" s="3" t="s">
        <v>19</v>
      </c>
      <c r="B22" s="66" t="s">
        <v>18</v>
      </c>
      <c r="C22" s="1">
        <v>53</v>
      </c>
      <c r="D22" s="5">
        <v>-7.6227</v>
      </c>
      <c r="E22" s="52">
        <f t="shared" si="0"/>
        <v>2.6927000000000003</v>
      </c>
      <c r="F22" s="5">
        <v>0.81969999999999998</v>
      </c>
      <c r="G22" s="52">
        <f t="shared" si="1"/>
        <v>3.8197000000000001</v>
      </c>
      <c r="H22" s="5">
        <f t="shared" si="2"/>
        <v>8.4423999999999992</v>
      </c>
      <c r="I22" s="5">
        <f t="shared" si="3"/>
        <v>6.5123999999999995</v>
      </c>
      <c r="J22" s="10">
        <v>-6.5328999999999997</v>
      </c>
      <c r="K22" s="55">
        <f t="shared" si="4"/>
        <v>1.6029</v>
      </c>
      <c r="L22" s="10">
        <v>-0.28989999999999999</v>
      </c>
      <c r="M22" s="52">
        <f t="shared" si="5"/>
        <v>2.7101000000000002</v>
      </c>
      <c r="N22" s="5">
        <f t="shared" si="6"/>
        <v>6.2429999999999994</v>
      </c>
      <c r="O22" s="5">
        <f t="shared" si="7"/>
        <v>4.3129999999999997</v>
      </c>
      <c r="P22" s="10">
        <v>-6.0696000000000003</v>
      </c>
      <c r="Q22" s="52">
        <f t="shared" si="8"/>
        <v>1.1396000000000006</v>
      </c>
      <c r="R22" s="10">
        <v>-0.76959999999999995</v>
      </c>
      <c r="S22" s="55">
        <f t="shared" si="9"/>
        <v>2.2303999999999999</v>
      </c>
      <c r="T22" s="5">
        <f t="shared" si="10"/>
        <v>5.3000000000000007</v>
      </c>
      <c r="U22" s="5">
        <f>T22-BD22</f>
        <v>3.370000000000001</v>
      </c>
      <c r="V22" s="10">
        <v>-5.8213999999999997</v>
      </c>
      <c r="W22" s="55">
        <f>ABS(V22-BB22)</f>
        <v>0.89139999999999997</v>
      </c>
      <c r="X22" s="10">
        <v>-1.0338000000000001</v>
      </c>
      <c r="Y22" s="55">
        <f t="shared" si="12"/>
        <v>1.9661999999999999</v>
      </c>
      <c r="Z22" s="5">
        <f t="shared" si="13"/>
        <v>4.7875999999999994</v>
      </c>
      <c r="AA22" s="5">
        <f t="shared" si="14"/>
        <v>2.8575999999999997</v>
      </c>
      <c r="AB22" s="10">
        <v>-5.6718999999999999</v>
      </c>
      <c r="AC22" s="55">
        <f t="shared" si="15"/>
        <v>0.74190000000000023</v>
      </c>
      <c r="AD22" s="10">
        <v>-1.1976</v>
      </c>
      <c r="AE22" s="52">
        <f t="shared" si="16"/>
        <v>1.8024</v>
      </c>
      <c r="AF22" s="10">
        <f>AD22-AB22</f>
        <v>4.4742999999999995</v>
      </c>
      <c r="AG22" s="5">
        <f t="shared" si="18"/>
        <v>2.5442999999999998</v>
      </c>
      <c r="AH22" s="10">
        <v>-5.5773000000000001</v>
      </c>
      <c r="AI22" s="52">
        <f t="shared" si="19"/>
        <v>0.64730000000000043</v>
      </c>
      <c r="AJ22" s="10">
        <v>-1.3069</v>
      </c>
      <c r="AK22" s="52">
        <f t="shared" si="20"/>
        <v>1.6931</v>
      </c>
      <c r="AL22" s="10">
        <f>AJ22-AH22</f>
        <v>4.2704000000000004</v>
      </c>
      <c r="AM22" s="55">
        <f t="shared" si="22"/>
        <v>2.3404000000000007</v>
      </c>
      <c r="AN22" s="10">
        <v>-5.4321000000000002</v>
      </c>
      <c r="AO22" s="52">
        <f t="shared" si="23"/>
        <v>0.50210000000000043</v>
      </c>
      <c r="AP22" s="10">
        <v>-1.4823999999999999</v>
      </c>
      <c r="AQ22" s="52">
        <f t="shared" si="24"/>
        <v>1.5176000000000001</v>
      </c>
      <c r="AR22" s="5">
        <f t="shared" si="25"/>
        <v>3.9497</v>
      </c>
      <c r="AS22" s="55">
        <f t="shared" si="26"/>
        <v>2.0197000000000003</v>
      </c>
      <c r="AT22" s="10">
        <v>-5.3711000000000002</v>
      </c>
      <c r="AU22" s="52">
        <f t="shared" si="27"/>
        <v>0.44110000000000049</v>
      </c>
      <c r="AV22" s="10">
        <v>-1.5589999999999999</v>
      </c>
      <c r="AW22" s="52">
        <f t="shared" si="28"/>
        <v>1.4410000000000001</v>
      </c>
      <c r="AX22" s="5">
        <f t="shared" si="33"/>
        <v>3.8121</v>
      </c>
      <c r="AY22" s="55">
        <f t="shared" si="30"/>
        <v>1.8821000000000003</v>
      </c>
      <c r="AZ22" s="5">
        <v>-5.19</v>
      </c>
      <c r="BA22" s="52">
        <f t="shared" si="31"/>
        <v>0.26000000000000068</v>
      </c>
      <c r="BB22" s="6">
        <v>-4.93</v>
      </c>
      <c r="BC22" s="6">
        <v>-3</v>
      </c>
      <c r="BD22" s="6">
        <f t="shared" si="32"/>
        <v>1.9299999999999997</v>
      </c>
      <c r="BE22" s="5"/>
      <c r="BF22" s="15"/>
    </row>
    <row r="23" spans="1:58">
      <c r="B23" s="2"/>
      <c r="D23" s="6"/>
      <c r="E23" s="53"/>
      <c r="F23" s="6"/>
      <c r="G23" s="53"/>
      <c r="H23" s="7"/>
      <c r="I23" s="7"/>
      <c r="N23" s="4"/>
      <c r="O23" s="4"/>
      <c r="BB23" s="6">
        <v>-4.93</v>
      </c>
      <c r="BC23" s="6">
        <v>-3</v>
      </c>
      <c r="BD23" s="6">
        <f t="shared" si="32"/>
        <v>1.9299999999999997</v>
      </c>
      <c r="BE23" s="6"/>
    </row>
    <row r="24" spans="1:58">
      <c r="BB24" s="6">
        <v>-4.93</v>
      </c>
      <c r="BC24" s="6">
        <v>-3</v>
      </c>
      <c r="BD24" s="6">
        <f t="shared" si="32"/>
        <v>1.9299999999999997</v>
      </c>
      <c r="BE24" s="6"/>
    </row>
    <row r="26" spans="1:58" s="62" customFormat="1">
      <c r="A26" s="61"/>
      <c r="C26" s="63"/>
      <c r="D26" s="61"/>
      <c r="E26" s="64">
        <f>SMALL(E4:E22,1)</f>
        <v>0.93100000000000005</v>
      </c>
      <c r="F26" s="64"/>
      <c r="G26" s="64">
        <f>SMALL(G4:G22,1)</f>
        <v>1.6031</v>
      </c>
      <c r="H26" s="64"/>
      <c r="I26" s="64"/>
      <c r="J26" s="64"/>
      <c r="K26" s="64">
        <f>SMALL(K4:K22,1)</f>
        <v>0.12619999999999987</v>
      </c>
      <c r="L26" s="64"/>
      <c r="M26" s="64">
        <f>SMALL(M4:M22,1)</f>
        <v>0.74880000000000013</v>
      </c>
      <c r="N26" s="64"/>
      <c r="O26" s="64"/>
      <c r="P26" s="64"/>
      <c r="Q26" s="64">
        <f>SMALL(Q4:Q22,1)</f>
        <v>4.610000000000003E-2</v>
      </c>
      <c r="R26" s="64"/>
      <c r="S26" s="64">
        <f>SMALL(S4:S22,1)</f>
        <v>0.40189999999999992</v>
      </c>
      <c r="T26" s="64"/>
      <c r="U26" s="64"/>
      <c r="V26" s="64"/>
      <c r="W26" s="64">
        <f>SMALL(W4:W22,1)</f>
        <v>-3.2835800000000002</v>
      </c>
      <c r="X26" s="64"/>
      <c r="Y26" s="64">
        <f>SMALL(Y4:Y22,1)</f>
        <v>0.21559999999999979</v>
      </c>
      <c r="Z26" s="64"/>
      <c r="AA26" s="64"/>
      <c r="AB26" s="64"/>
      <c r="AC26" s="64">
        <f>SMALL(AC4:AC22,1)</f>
        <v>4.7900000000000276E-2</v>
      </c>
      <c r="AD26" s="64"/>
      <c r="AE26" s="64">
        <f t="shared" ref="AE26:AQ26" si="34">SMALL(AE4:AE22,1)</f>
        <v>0.10110000000000019</v>
      </c>
      <c r="AF26" s="64"/>
      <c r="AG26" s="64"/>
      <c r="AH26" s="64"/>
      <c r="AI26" s="64">
        <f t="shared" si="34"/>
        <v>2.7000000000000135E-2</v>
      </c>
      <c r="AJ26" s="64"/>
      <c r="AK26" s="64">
        <f t="shared" si="34"/>
        <v>2.4099999999999788E-2</v>
      </c>
      <c r="AL26" s="64"/>
      <c r="AM26" s="64"/>
      <c r="AN26" s="64"/>
      <c r="AO26" s="64">
        <f>SMALL(AO4:AO22,1)</f>
        <v>0.13130000000000042</v>
      </c>
      <c r="AP26" s="64"/>
      <c r="AQ26" s="64">
        <f t="shared" si="34"/>
        <v>1.23000000000002E-2</v>
      </c>
      <c r="AR26" s="64"/>
      <c r="AS26" s="64"/>
      <c r="AT26" s="64"/>
      <c r="AU26" s="64">
        <f>SMALL(AU4:AU22,1)</f>
        <v>8.3099999999999952E-2</v>
      </c>
      <c r="AV26" s="64"/>
      <c r="AW26" s="64">
        <f>SMALL(AW4:AW22,1)</f>
        <v>2.6800000000000157E-2</v>
      </c>
      <c r="AX26" s="64"/>
      <c r="AY26" s="64"/>
      <c r="AZ26" s="64"/>
      <c r="BA26" s="64"/>
    </row>
    <row r="27" spans="1:58" s="62" customFormat="1">
      <c r="A27" s="61"/>
      <c r="C27" s="63"/>
      <c r="D27" s="61"/>
      <c r="E27" s="64">
        <f>SMALL(E4:E23,2)</f>
        <v>0.95410000000000039</v>
      </c>
      <c r="F27" s="64"/>
      <c r="G27" s="64">
        <f>SMALL(G4:G23,2)</f>
        <v>1.6565000000000001</v>
      </c>
      <c r="H27" s="64"/>
      <c r="I27" s="64"/>
      <c r="J27" s="64"/>
      <c r="K27" s="64">
        <f>SMALL(K6:K23,2)</f>
        <v>0.16190000000000015</v>
      </c>
      <c r="L27" s="64"/>
      <c r="M27" s="64">
        <f>SMALL(M6:M23,2)</f>
        <v>0.80089999999999995</v>
      </c>
      <c r="N27" s="64"/>
      <c r="O27" s="64"/>
      <c r="P27" s="64"/>
      <c r="Q27" s="64">
        <f>SMALL(Q6:Q23,2)</f>
        <v>9.7799999999999443E-2</v>
      </c>
      <c r="R27" s="64"/>
      <c r="S27" s="64">
        <f>SMALL(S6:S23,2)</f>
        <v>0.4533999999999998</v>
      </c>
      <c r="T27" s="64"/>
      <c r="U27" s="64"/>
      <c r="V27" s="64"/>
      <c r="W27" s="64">
        <f>SMALL(W6:W23,2)</f>
        <v>-3.0604900000000002</v>
      </c>
      <c r="X27" s="64"/>
      <c r="Y27" s="64">
        <f>SMALL(Y6:Y23,2)</f>
        <v>0.26659999999999995</v>
      </c>
      <c r="Z27" s="64"/>
      <c r="AA27" s="64"/>
      <c r="AB27" s="64"/>
      <c r="AC27" s="64">
        <f>SMALL(AC6:AC23,2)</f>
        <v>4.7900000000000276E-2</v>
      </c>
      <c r="AD27" s="64"/>
      <c r="AE27" s="64">
        <f>SMALL(AE6:AE23,2)</f>
        <v>0.15169999999999995</v>
      </c>
      <c r="AF27" s="64"/>
      <c r="AG27" s="64"/>
      <c r="AH27" s="64"/>
      <c r="AI27" s="64">
        <f>SMALL(AI6:AI23,2)</f>
        <v>2.7000000000000135E-2</v>
      </c>
      <c r="AJ27" s="64"/>
      <c r="AK27" s="64">
        <f>SMALL(AK6:AK23,2)</f>
        <v>7.4600000000000222E-2</v>
      </c>
      <c r="AL27" s="64"/>
      <c r="AM27" s="64"/>
      <c r="AN27" s="64"/>
      <c r="AO27" s="64">
        <f>SMALL(AO6:AO23,2)</f>
        <v>0.14149999999999974</v>
      </c>
      <c r="AP27" s="64"/>
      <c r="AQ27" s="64">
        <f>SMALL(AQ6:AQ23,2)</f>
        <v>3.9699999999999847E-2</v>
      </c>
      <c r="AR27" s="64"/>
      <c r="AS27" s="64"/>
      <c r="AT27" s="64"/>
      <c r="AU27" s="64">
        <f>SMALL(AU6:AU23,2)</f>
        <v>0.13250000000000028</v>
      </c>
      <c r="AV27" s="64"/>
      <c r="AW27" s="64">
        <f>SMALL(AW6:AW23,2)</f>
        <v>6.6199999999999815E-2</v>
      </c>
      <c r="AX27" s="64"/>
      <c r="AY27" s="64"/>
      <c r="AZ27" s="64"/>
      <c r="BA27" s="64"/>
    </row>
    <row r="28" spans="1:58" s="62" customFormat="1">
      <c r="A28" s="61"/>
      <c r="C28" s="63"/>
      <c r="D28" s="61"/>
      <c r="E28" s="64">
        <f>SMALL(E4:E24,3)</f>
        <v>0.99570000000000025</v>
      </c>
      <c r="F28" s="64"/>
      <c r="G28" s="64">
        <f>SMALL(G4:G24,3)</f>
        <v>1.8030999999999999</v>
      </c>
      <c r="H28" s="64"/>
      <c r="I28" s="64"/>
      <c r="J28" s="64"/>
      <c r="K28" s="64">
        <f>SMALL(K6:K24,3)</f>
        <v>0.1767000000000003</v>
      </c>
      <c r="L28" s="64"/>
      <c r="M28" s="64">
        <f>SMALL(M6:M24,3)</f>
        <v>0.91230000000000011</v>
      </c>
      <c r="N28" s="64"/>
      <c r="O28" s="64"/>
      <c r="P28" s="64"/>
      <c r="Q28" s="64">
        <f>SMALL(Q6:Q24,3)</f>
        <v>0.13140000000000018</v>
      </c>
      <c r="R28" s="64"/>
      <c r="S28" s="64">
        <f>SMALL(S6:S24,3)</f>
        <v>0.53589999999999982</v>
      </c>
      <c r="T28" s="64"/>
      <c r="U28" s="64"/>
      <c r="V28" s="64"/>
      <c r="W28" s="64">
        <f>SMALL(W6:W24,3)</f>
        <v>-3</v>
      </c>
      <c r="X28" s="64"/>
      <c r="Y28" s="64">
        <f>SMALL(Y6:Y24,3)</f>
        <v>0.33340000000000014</v>
      </c>
      <c r="Z28" s="64"/>
      <c r="AA28" s="64"/>
      <c r="AB28" s="64"/>
      <c r="AC28" s="64">
        <f>SMALL(AC6:AC24,3)</f>
        <v>0.15039999999999942</v>
      </c>
      <c r="AD28" s="64"/>
      <c r="AE28" s="64">
        <f>SMALL(AE6:AE24,3)</f>
        <v>0.20840000000000014</v>
      </c>
      <c r="AF28" s="64"/>
      <c r="AG28" s="64"/>
      <c r="AH28" s="64"/>
      <c r="AI28" s="64">
        <f>SMALL(AI6:AI24,3)</f>
        <v>0.21829999999999927</v>
      </c>
      <c r="AJ28" s="64"/>
      <c r="AK28" s="64">
        <f>SMALL(AK6:AK24,3)</f>
        <v>0.12480000000000002</v>
      </c>
      <c r="AL28" s="64"/>
      <c r="AM28" s="64"/>
      <c r="AN28" s="64"/>
      <c r="AO28" s="64">
        <f>SMALL(AO6:AO24,3)</f>
        <v>0.14149999999999974</v>
      </c>
      <c r="AP28" s="64"/>
      <c r="AQ28" s="64">
        <f>SMALL(AQ6:AQ24,3)</f>
        <v>5.06000000000002E-2</v>
      </c>
      <c r="AR28" s="64"/>
      <c r="AS28" s="64"/>
      <c r="AT28" s="64"/>
      <c r="AU28" s="64">
        <f>SMALL(AU6:AU24,3)</f>
        <v>0.14660000000000029</v>
      </c>
      <c r="AV28" s="64"/>
      <c r="AW28" s="64">
        <f>SMALL(AW6:AW24,3)</f>
        <v>7.690000000000019E-2</v>
      </c>
      <c r="AX28" s="64"/>
      <c r="AY28" s="64"/>
      <c r="AZ28" s="64"/>
      <c r="BA28" s="64"/>
    </row>
  </sheetData>
  <mergeCells count="15">
    <mergeCell ref="A14:A17"/>
    <mergeCell ref="A18:A21"/>
    <mergeCell ref="A6:A7"/>
    <mergeCell ref="A9:A10"/>
    <mergeCell ref="A11:A13"/>
    <mergeCell ref="D1:AX1"/>
    <mergeCell ref="BB2:BD2"/>
    <mergeCell ref="D2:H2"/>
    <mergeCell ref="J2:N2"/>
    <mergeCell ref="P2:T2"/>
    <mergeCell ref="V2:Z2"/>
    <mergeCell ref="AB2:AF2"/>
    <mergeCell ref="AT2:AX2"/>
    <mergeCell ref="AN2:AR2"/>
    <mergeCell ref="AH2:AL2"/>
  </mergeCells>
  <conditionalFormatting sqref="E6:E22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2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22">
    <cfRule type="dataBar" priority="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{9D541D3B-6DA1-4640-858F-19FB9EA9B0ED}</x14:id>
        </ext>
      </extLst>
    </cfRule>
  </conditionalFormatting>
  <conditionalFormatting sqref="K6:K22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ellIs" dxfId="8" priority="79" operator="equal">
      <formula>SMALL(M6:M23,3)</formula>
    </cfRule>
    <cfRule type="cellIs" dxfId="7" priority="80" operator="equal">
      <formula>SMALL(M6:M23,2)</formula>
    </cfRule>
    <cfRule type="cellIs" dxfId="6" priority="81" operator="equal">
      <formula>SMALL(M6:M23,1)</formula>
    </cfRule>
  </conditionalFormatting>
  <conditionalFormatting sqref="M6:M2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22 U6:U22 AA6:AA22 AG6:AG22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{0432AC78-18A5-47ED-93DB-7DD284BE93FF}</x14:id>
        </ext>
      </extLst>
    </cfRule>
  </conditionalFormatting>
  <conditionalFormatting sqref="Q6:Q2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 U4">
    <cfRule type="cellIs" dxfId="5" priority="35" operator="equal">
      <formula>SMALL(S4:S22,1)</formula>
    </cfRule>
  </conditionalFormatting>
  <conditionalFormatting sqref="S6:S2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:Y2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:AC22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:AE22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22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:AK22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:AM22 AS6:AS22 AY6:AY22">
    <cfRule type="dataBar" priority="1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{3B406D62-738D-4343-9AD8-F11CB385E926}</x14:id>
        </ext>
      </extLst>
    </cfRule>
  </conditionalFormatting>
  <conditionalFormatting sqref="AO6:AO22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:AQ22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6:AU22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6:AW22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6:BA22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541D3B-6DA1-4640-858F-19FB9EA9B0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I6:I22</xm:sqref>
        </x14:conditionalFormatting>
        <x14:conditionalFormatting xmlns:xm="http://schemas.microsoft.com/office/excel/2006/main">
          <x14:cfRule type="dataBar" id="{0432AC78-18A5-47ED-93DB-7DD284BE93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O6:O22 U6:U22 AA6:AA22 AG6:AG22</xm:sqref>
        </x14:conditionalFormatting>
        <x14:conditionalFormatting xmlns:xm="http://schemas.microsoft.com/office/excel/2006/main">
          <x14:cfRule type="dataBar" id="{3B406D62-738D-4343-9AD8-F11CB385E9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AM6:AM22 AS6:AS22 AY6:AY22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0742-5120-4901-A439-227DAF696E1F}">
  <dimension ref="A1:V20"/>
  <sheetViews>
    <sheetView tabSelected="1" workbookViewId="0">
      <selection activeCell="U3" sqref="U3:V20"/>
    </sheetView>
  </sheetViews>
  <sheetFormatPr defaultRowHeight="15"/>
  <cols>
    <col min="1" max="1" width="23.42578125" bestFit="1" customWidth="1"/>
    <col min="2" max="2" width="11.42578125" bestFit="1" customWidth="1"/>
  </cols>
  <sheetData>
    <row r="1" spans="1:22">
      <c r="C1" s="101" t="s">
        <v>55</v>
      </c>
      <c r="D1" s="101"/>
      <c r="E1" s="101"/>
      <c r="F1" s="1"/>
      <c r="G1" s="1"/>
      <c r="H1" s="1"/>
      <c r="I1" s="101" t="s">
        <v>56</v>
      </c>
      <c r="J1" s="101"/>
      <c r="K1" s="101"/>
      <c r="L1" s="1"/>
      <c r="M1" s="1"/>
      <c r="N1" s="1"/>
      <c r="O1" s="101" t="s">
        <v>59</v>
      </c>
      <c r="P1" s="101"/>
      <c r="Q1" s="101"/>
    </row>
    <row r="2" spans="1:22" ht="18">
      <c r="C2" s="17" t="s">
        <v>28</v>
      </c>
      <c r="D2" s="17" t="s">
        <v>55</v>
      </c>
      <c r="E2" s="17" t="s">
        <v>29</v>
      </c>
      <c r="F2" s="17" t="s">
        <v>55</v>
      </c>
      <c r="G2" s="17" t="s">
        <v>73</v>
      </c>
      <c r="H2" s="17" t="s">
        <v>55</v>
      </c>
      <c r="I2" s="17" t="s">
        <v>28</v>
      </c>
      <c r="J2" s="17" t="s">
        <v>56</v>
      </c>
      <c r="K2" s="17" t="s">
        <v>29</v>
      </c>
      <c r="L2" s="17" t="s">
        <v>56</v>
      </c>
      <c r="M2" s="17" t="s">
        <v>73</v>
      </c>
      <c r="N2" s="17" t="s">
        <v>56</v>
      </c>
      <c r="O2" s="17" t="s">
        <v>28</v>
      </c>
      <c r="P2" s="17" t="s">
        <v>59</v>
      </c>
      <c r="Q2" s="17" t="s">
        <v>29</v>
      </c>
      <c r="R2" s="17" t="s">
        <v>59</v>
      </c>
      <c r="S2" s="71" t="s">
        <v>73</v>
      </c>
      <c r="T2" s="17" t="s">
        <v>59</v>
      </c>
    </row>
    <row r="3" spans="1:22">
      <c r="A3" s="3" t="s">
        <v>72</v>
      </c>
      <c r="B3" s="66" t="s">
        <v>1</v>
      </c>
      <c r="C3" s="5">
        <v>-4.282</v>
      </c>
      <c r="D3" s="5">
        <f>ABS(C3-(-4.93))</f>
        <v>0.64799999999999969</v>
      </c>
      <c r="E3" s="10">
        <v>-3.2086000000000001</v>
      </c>
      <c r="F3" s="10">
        <f>ABS(E3-(-3))</f>
        <v>0.20860000000000012</v>
      </c>
      <c r="G3" s="10">
        <f>E3-C3</f>
        <v>1.0733999999999999</v>
      </c>
      <c r="H3" s="10">
        <f>ABS(G3-1.93)</f>
        <v>0.85660000000000003</v>
      </c>
      <c r="I3" s="5">
        <v>-4.3473199999999999</v>
      </c>
      <c r="J3" s="5">
        <f>ABS(I3-(-4.9))</f>
        <v>0.5526800000000005</v>
      </c>
      <c r="K3" s="10">
        <v>-3.4495</v>
      </c>
      <c r="L3" s="10">
        <f>ABS(K3-(-3.2))</f>
        <v>0.24949999999999983</v>
      </c>
      <c r="M3" s="10">
        <f>K3-I3</f>
        <v>0.89781999999999984</v>
      </c>
      <c r="N3" s="10">
        <f>ABS(M3-1.7)</f>
        <v>0.80218000000000012</v>
      </c>
      <c r="O3" s="5">
        <v>-4.5603100000000003</v>
      </c>
      <c r="P3" s="5">
        <f>ABS(O3-(-5.51))</f>
        <v>0.94968999999999948</v>
      </c>
      <c r="Q3" s="10">
        <v>-3.5054799999999999</v>
      </c>
      <c r="R3" s="15">
        <f>ABS(Q3-(-2.73))</f>
        <v>0.77547999999999995</v>
      </c>
      <c r="S3" s="10">
        <f>Q3-O3</f>
        <v>1.0548300000000004</v>
      </c>
      <c r="T3" s="15">
        <f>ABS(S3-2.78)</f>
        <v>1.7251699999999994</v>
      </c>
      <c r="U3" s="118"/>
      <c r="V3" s="119"/>
    </row>
    <row r="4" spans="1:22">
      <c r="A4" s="98" t="s">
        <v>3</v>
      </c>
      <c r="B4" s="17" t="s">
        <v>2</v>
      </c>
      <c r="C4" s="5">
        <v>-4.2190000000000003</v>
      </c>
      <c r="D4" s="5">
        <f>ABS(C4-(-4.93))</f>
        <v>0.71099999999999941</v>
      </c>
      <c r="E4" s="10">
        <v>-3.2340900000000001</v>
      </c>
      <c r="F4" s="10">
        <f t="shared" ref="F4:F20" si="0">ABS(E4-(-3))</f>
        <v>0.23409000000000013</v>
      </c>
      <c r="G4" s="10">
        <f t="shared" ref="G4:G20" si="1">E4-C4</f>
        <v>0.98491000000000017</v>
      </c>
      <c r="H4" s="10">
        <f t="shared" ref="H4:H20" si="2">ABS(G4-1.93)</f>
        <v>0.94508999999999976</v>
      </c>
      <c r="I4" s="5">
        <v>-4.2801499999999999</v>
      </c>
      <c r="J4" s="5">
        <f t="shared" ref="J4:J20" si="3">ABS(I4-(-4.9))</f>
        <v>0.61985000000000046</v>
      </c>
      <c r="K4" s="10">
        <v>-3.45458</v>
      </c>
      <c r="L4" s="10">
        <f t="shared" ref="L4:L20" si="4">ABS(K4-(-3.2))</f>
        <v>0.25457999999999981</v>
      </c>
      <c r="M4" s="10">
        <f t="shared" ref="M4:M20" si="5">K4-I4</f>
        <v>0.82556999999999992</v>
      </c>
      <c r="N4" s="10">
        <f t="shared" ref="N4:N20" si="6">ABS(M4-1.7)</f>
        <v>0.87443000000000004</v>
      </c>
      <c r="O4" s="5">
        <v>-4.4864600000000001</v>
      </c>
      <c r="P4" s="5">
        <f t="shared" ref="P4:P20" si="7">ABS(O4-(-5.51))</f>
        <v>1.0235399999999997</v>
      </c>
      <c r="Q4" s="10">
        <v>-3.52257</v>
      </c>
      <c r="R4" s="15">
        <f t="shared" ref="R4:R20" si="8">ABS(Q4-(-2.73))</f>
        <v>0.79257</v>
      </c>
      <c r="S4" s="10">
        <f t="shared" ref="S4:S20" si="9">Q4-O4</f>
        <v>0.96389000000000014</v>
      </c>
      <c r="T4" s="15">
        <f t="shared" ref="T4:T20" si="10">ABS(S4-2.78)</f>
        <v>1.8161099999999997</v>
      </c>
      <c r="U4" s="118"/>
      <c r="V4" s="119"/>
    </row>
    <row r="5" spans="1:22">
      <c r="A5" s="98"/>
      <c r="B5" s="17" t="s">
        <v>4</v>
      </c>
      <c r="C5" s="5">
        <v>-4.2629999999999999</v>
      </c>
      <c r="D5" s="5">
        <f t="shared" ref="D5:D20" si="11">ABS(C5-(-4.93))</f>
        <v>0.66699999999999982</v>
      </c>
      <c r="E5" s="10">
        <v>-3.2835800000000002</v>
      </c>
      <c r="F5" s="10">
        <f t="shared" si="0"/>
        <v>0.28358000000000017</v>
      </c>
      <c r="G5" s="10">
        <f t="shared" si="1"/>
        <v>0.97941999999999974</v>
      </c>
      <c r="H5" s="10">
        <f t="shared" si="2"/>
        <v>0.9505800000000002</v>
      </c>
      <c r="I5" s="5">
        <v>-4.3242700000000003</v>
      </c>
      <c r="J5" s="5">
        <f t="shared" si="3"/>
        <v>0.57573000000000008</v>
      </c>
      <c r="K5" s="10">
        <v>-3.5007700000000002</v>
      </c>
      <c r="L5" s="10">
        <f t="shared" si="4"/>
        <v>0.30076999999999998</v>
      </c>
      <c r="M5" s="10">
        <f t="shared" si="5"/>
        <v>0.82350000000000012</v>
      </c>
      <c r="N5" s="10">
        <f t="shared" si="6"/>
        <v>0.87649999999999983</v>
      </c>
      <c r="O5" s="5">
        <v>-4.5415599999999996</v>
      </c>
      <c r="P5" s="5">
        <f t="shared" si="7"/>
        <v>0.96844000000000019</v>
      </c>
      <c r="Q5" s="10">
        <v>-3.5820599999999998</v>
      </c>
      <c r="R5" s="15">
        <f t="shared" si="8"/>
        <v>0.85205999999999982</v>
      </c>
      <c r="S5" s="10">
        <f t="shared" si="9"/>
        <v>0.9594999999999998</v>
      </c>
      <c r="T5" s="15">
        <f t="shared" si="10"/>
        <v>1.8205</v>
      </c>
      <c r="U5" s="118"/>
      <c r="V5" s="119"/>
    </row>
    <row r="6" spans="1:22">
      <c r="A6" s="98" t="s">
        <v>7</v>
      </c>
      <c r="B6" s="17" t="s">
        <v>5</v>
      </c>
      <c r="C6" s="5">
        <v>-4.1639999999999997</v>
      </c>
      <c r="D6" s="5">
        <f t="shared" si="11"/>
        <v>0.76600000000000001</v>
      </c>
      <c r="E6" s="10">
        <v>-3.1488299999999998</v>
      </c>
      <c r="F6" s="10">
        <f t="shared" si="0"/>
        <v>0.1488299999999998</v>
      </c>
      <c r="G6" s="10">
        <f t="shared" si="1"/>
        <v>1.0151699999999999</v>
      </c>
      <c r="H6" s="10">
        <f t="shared" si="2"/>
        <v>0.91483000000000003</v>
      </c>
      <c r="I6" s="5">
        <v>-4.2278000000000002</v>
      </c>
      <c r="J6" s="5">
        <f t="shared" si="3"/>
        <v>0.67220000000000013</v>
      </c>
      <c r="K6" s="10">
        <v>-3.3711700000000002</v>
      </c>
      <c r="L6" s="10">
        <f t="shared" si="4"/>
        <v>0.17117000000000004</v>
      </c>
      <c r="M6" s="10">
        <f t="shared" si="5"/>
        <v>0.85663</v>
      </c>
      <c r="N6" s="10">
        <f t="shared" si="6"/>
        <v>0.84336999999999995</v>
      </c>
      <c r="O6" s="5">
        <v>-4.5415599999999996</v>
      </c>
      <c r="P6" s="5">
        <f t="shared" si="7"/>
        <v>0.96844000000000019</v>
      </c>
      <c r="Q6" s="10">
        <v>-3.4327399999999999</v>
      </c>
      <c r="R6" s="15">
        <f t="shared" si="8"/>
        <v>0.70273999999999992</v>
      </c>
      <c r="S6" s="10">
        <f t="shared" si="9"/>
        <v>1.1088199999999997</v>
      </c>
      <c r="T6" s="15">
        <f t="shared" si="10"/>
        <v>1.6711800000000001</v>
      </c>
      <c r="U6" s="118"/>
      <c r="V6" s="119"/>
    </row>
    <row r="7" spans="1:22">
      <c r="A7" s="98"/>
      <c r="B7" s="17" t="s">
        <v>6</v>
      </c>
      <c r="C7" s="5">
        <v>-4.1840000000000002</v>
      </c>
      <c r="D7" s="5">
        <f t="shared" si="11"/>
        <v>0.74599999999999955</v>
      </c>
      <c r="E7" s="10">
        <v>-3.0604900000000002</v>
      </c>
      <c r="F7" s="10">
        <f t="shared" si="0"/>
        <v>6.0490000000000155E-2</v>
      </c>
      <c r="G7" s="10">
        <f t="shared" si="1"/>
        <v>1.12351</v>
      </c>
      <c r="H7" s="10">
        <f t="shared" si="2"/>
        <v>0.80648999999999993</v>
      </c>
      <c r="I7" s="5">
        <v>-4.2214700000000001</v>
      </c>
      <c r="J7" s="5">
        <f t="shared" si="3"/>
        <v>0.6785300000000003</v>
      </c>
      <c r="K7" s="10">
        <v>-3.2881100000000001</v>
      </c>
      <c r="L7" s="10">
        <f t="shared" si="4"/>
        <v>8.8109999999999911E-2</v>
      </c>
      <c r="M7" s="10">
        <f t="shared" si="5"/>
        <v>0.93335999999999997</v>
      </c>
      <c r="N7" s="10">
        <f t="shared" si="6"/>
        <v>0.76663999999999999</v>
      </c>
      <c r="O7" s="5">
        <v>-4.4107799999999999</v>
      </c>
      <c r="P7" s="5">
        <f t="shared" si="7"/>
        <v>1.0992199999999999</v>
      </c>
      <c r="Q7" s="10">
        <v>-3.3281800000000001</v>
      </c>
      <c r="R7" s="15">
        <f t="shared" si="8"/>
        <v>0.59818000000000016</v>
      </c>
      <c r="S7" s="10">
        <f t="shared" si="9"/>
        <v>1.0825999999999998</v>
      </c>
      <c r="T7" s="15">
        <f t="shared" si="10"/>
        <v>1.6974</v>
      </c>
      <c r="U7" s="118"/>
      <c r="V7" s="119"/>
    </row>
    <row r="8" spans="1:22">
      <c r="A8" s="98" t="s">
        <v>11</v>
      </c>
      <c r="B8" s="17" t="s">
        <v>8</v>
      </c>
      <c r="C8" s="5">
        <v>-4.5839999999999996</v>
      </c>
      <c r="D8" s="5">
        <f t="shared" si="11"/>
        <v>0.34600000000000009</v>
      </c>
      <c r="E8" s="10">
        <v>-2.7328100000000002</v>
      </c>
      <c r="F8" s="10">
        <f t="shared" si="0"/>
        <v>0.26718999999999982</v>
      </c>
      <c r="G8" s="10">
        <f t="shared" si="1"/>
        <v>1.8511899999999994</v>
      </c>
      <c r="H8" s="10">
        <f t="shared" si="2"/>
        <v>7.8810000000000491E-2</v>
      </c>
      <c r="I8" s="5">
        <v>-4.5985300000000002</v>
      </c>
      <c r="J8" s="5">
        <f t="shared" si="3"/>
        <v>0.30147000000000013</v>
      </c>
      <c r="K8" s="10">
        <v>-2.9921899999999999</v>
      </c>
      <c r="L8" s="10">
        <f t="shared" si="4"/>
        <v>0.20781000000000027</v>
      </c>
      <c r="M8" s="10">
        <f t="shared" si="5"/>
        <v>1.6063400000000003</v>
      </c>
      <c r="N8" s="10">
        <f t="shared" si="6"/>
        <v>9.3659999999999632E-2</v>
      </c>
      <c r="O8" s="5">
        <v>-4.8812300000000004</v>
      </c>
      <c r="P8" s="5">
        <f t="shared" si="7"/>
        <v>0.62876999999999938</v>
      </c>
      <c r="Q8" s="10">
        <v>-3.0473400000000002</v>
      </c>
      <c r="R8" s="15">
        <f t="shared" si="8"/>
        <v>0.31734000000000018</v>
      </c>
      <c r="S8" s="10">
        <f t="shared" si="9"/>
        <v>1.8338900000000002</v>
      </c>
      <c r="T8" s="15">
        <f t="shared" si="10"/>
        <v>0.94610999999999956</v>
      </c>
      <c r="U8" s="118"/>
      <c r="V8" s="119"/>
    </row>
    <row r="9" spans="1:22">
      <c r="A9" s="98"/>
      <c r="B9" s="17" t="s">
        <v>10</v>
      </c>
      <c r="C9" s="5">
        <v>-4.5839999999999996</v>
      </c>
      <c r="D9" s="5">
        <f t="shared" si="11"/>
        <v>0.34600000000000009</v>
      </c>
      <c r="E9" s="10">
        <v>-2.7328100000000002</v>
      </c>
      <c r="F9" s="10">
        <f t="shared" si="0"/>
        <v>0.26718999999999982</v>
      </c>
      <c r="G9" s="10">
        <f t="shared" si="1"/>
        <v>1.8511899999999994</v>
      </c>
      <c r="H9" s="10">
        <f t="shared" si="2"/>
        <v>7.8810000000000491E-2</v>
      </c>
      <c r="I9" s="5">
        <v>-4.5985300000000002</v>
      </c>
      <c r="J9" s="5">
        <f t="shared" si="3"/>
        <v>0.30147000000000013</v>
      </c>
      <c r="K9" s="10">
        <v>-2.9921899999999999</v>
      </c>
      <c r="L9" s="10">
        <f t="shared" si="4"/>
        <v>0.20781000000000027</v>
      </c>
      <c r="M9" s="10">
        <f t="shared" si="5"/>
        <v>1.6063400000000003</v>
      </c>
      <c r="N9" s="10">
        <f t="shared" si="6"/>
        <v>9.3659999999999632E-2</v>
      </c>
      <c r="O9" s="5">
        <v>-4.8812300000000004</v>
      </c>
      <c r="P9" s="5">
        <f t="shared" si="7"/>
        <v>0.62876999999999938</v>
      </c>
      <c r="Q9" s="10">
        <v>-3.0473400000000002</v>
      </c>
      <c r="R9" s="15">
        <f t="shared" si="8"/>
        <v>0.31734000000000018</v>
      </c>
      <c r="S9" s="10">
        <f t="shared" si="9"/>
        <v>1.8338900000000002</v>
      </c>
      <c r="T9" s="15">
        <f t="shared" si="10"/>
        <v>0.94610999999999956</v>
      </c>
      <c r="U9" s="118"/>
      <c r="V9" s="119"/>
    </row>
    <row r="10" spans="1:22">
      <c r="A10" s="98"/>
      <c r="B10" s="17" t="s">
        <v>9</v>
      </c>
      <c r="C10" s="5">
        <v>-4.8520000000000003</v>
      </c>
      <c r="D10" s="5">
        <f t="shared" si="11"/>
        <v>7.7999999999999403E-2</v>
      </c>
      <c r="E10" s="10">
        <v>-2.7410199999999998</v>
      </c>
      <c r="F10" s="10">
        <f t="shared" si="0"/>
        <v>0.25898000000000021</v>
      </c>
      <c r="G10" s="10">
        <f t="shared" si="1"/>
        <v>2.1109800000000005</v>
      </c>
      <c r="H10" s="10">
        <f t="shared" si="2"/>
        <v>0.18098000000000058</v>
      </c>
      <c r="I10" s="5">
        <v>-4.8694800000000003</v>
      </c>
      <c r="J10" s="5">
        <f t="shared" si="3"/>
        <v>3.0520000000000103E-2</v>
      </c>
      <c r="K10" s="10">
        <v>-3.04338</v>
      </c>
      <c r="L10" s="10">
        <f t="shared" si="4"/>
        <v>0.1566200000000002</v>
      </c>
      <c r="M10" s="10">
        <f t="shared" si="5"/>
        <v>1.8261000000000003</v>
      </c>
      <c r="N10" s="10">
        <f t="shared" si="6"/>
        <v>0.12610000000000032</v>
      </c>
      <c r="O10" s="5">
        <v>-5.1417299999999999</v>
      </c>
      <c r="P10" s="5">
        <f t="shared" si="7"/>
        <v>0.36826999999999988</v>
      </c>
      <c r="Q10" s="10">
        <v>-3.05748</v>
      </c>
      <c r="R10" s="15">
        <f t="shared" si="8"/>
        <v>0.32747999999999999</v>
      </c>
      <c r="S10" s="10">
        <f t="shared" si="9"/>
        <v>2.0842499999999999</v>
      </c>
      <c r="T10" s="15">
        <f t="shared" si="10"/>
        <v>0.69574999999999987</v>
      </c>
      <c r="U10" s="118"/>
      <c r="V10" s="119"/>
    </row>
    <row r="11" spans="1:22">
      <c r="A11" s="97" t="s">
        <v>14</v>
      </c>
      <c r="B11" s="17" t="s">
        <v>12</v>
      </c>
      <c r="C11" s="5">
        <v>-5.7610000000000001</v>
      </c>
      <c r="D11" s="5">
        <f t="shared" si="11"/>
        <v>0.83100000000000041</v>
      </c>
      <c r="E11" s="10">
        <v>-1.8956999999999999</v>
      </c>
      <c r="F11" s="10">
        <f t="shared" si="0"/>
        <v>1.1043000000000001</v>
      </c>
      <c r="G11" s="10">
        <f t="shared" si="1"/>
        <v>3.8653000000000004</v>
      </c>
      <c r="H11" s="10">
        <f t="shared" si="2"/>
        <v>1.9353000000000005</v>
      </c>
      <c r="I11" s="5">
        <v>-5.70974</v>
      </c>
      <c r="J11" s="5">
        <f t="shared" si="3"/>
        <v>0.80973999999999968</v>
      </c>
      <c r="K11" s="10">
        <v>-2.2489699999999999</v>
      </c>
      <c r="L11" s="10">
        <f t="shared" si="4"/>
        <v>0.95103000000000026</v>
      </c>
      <c r="M11" s="10">
        <f t="shared" si="5"/>
        <v>3.4607700000000001</v>
      </c>
      <c r="N11" s="10">
        <f t="shared" si="6"/>
        <v>1.7607700000000002</v>
      </c>
      <c r="O11" s="5">
        <v>-6.0465299999999997</v>
      </c>
      <c r="P11" s="5">
        <f t="shared" si="7"/>
        <v>0.53652999999999995</v>
      </c>
      <c r="Q11" s="10">
        <v>-2.2505199999999999</v>
      </c>
      <c r="R11" s="15">
        <f t="shared" si="8"/>
        <v>0.47948000000000013</v>
      </c>
      <c r="S11" s="10">
        <f t="shared" si="9"/>
        <v>3.7960099999999999</v>
      </c>
      <c r="T11" s="15">
        <f t="shared" si="10"/>
        <v>1.0160100000000001</v>
      </c>
      <c r="U11" s="118"/>
      <c r="V11" s="119"/>
    </row>
    <row r="12" spans="1:22">
      <c r="A12" s="97"/>
      <c r="B12" s="17" t="s">
        <v>63</v>
      </c>
      <c r="C12" s="5">
        <v>-6.7510000000000003</v>
      </c>
      <c r="D12" s="5">
        <f t="shared" si="11"/>
        <v>1.8210000000000006</v>
      </c>
      <c r="E12" s="10">
        <v>-1.0174700000000001</v>
      </c>
      <c r="F12" s="10">
        <f t="shared" si="0"/>
        <v>1.9825299999999999</v>
      </c>
      <c r="G12" s="10">
        <f t="shared" si="1"/>
        <v>5.73353</v>
      </c>
      <c r="H12" s="10">
        <f t="shared" si="2"/>
        <v>3.8035300000000003</v>
      </c>
      <c r="I12" s="5">
        <v>-6.6571300000000004</v>
      </c>
      <c r="J12" s="5">
        <f t="shared" si="3"/>
        <v>1.7571300000000001</v>
      </c>
      <c r="K12" s="10">
        <v>-1.4542900000000001</v>
      </c>
      <c r="L12" s="10">
        <f t="shared" si="4"/>
        <v>1.7457100000000001</v>
      </c>
      <c r="M12" s="10">
        <f t="shared" si="5"/>
        <v>5.2028400000000001</v>
      </c>
      <c r="N12" s="10">
        <f t="shared" si="6"/>
        <v>3.50284</v>
      </c>
      <c r="O12" s="5">
        <v>-6.9729799999999997</v>
      </c>
      <c r="P12" s="5">
        <f t="shared" si="7"/>
        <v>1.4629799999999999</v>
      </c>
      <c r="Q12" s="10">
        <v>-1.37486</v>
      </c>
      <c r="R12" s="15">
        <f t="shared" si="8"/>
        <v>1.35514</v>
      </c>
      <c r="S12" s="10">
        <f t="shared" si="9"/>
        <v>5.5981199999999998</v>
      </c>
      <c r="T12" s="15">
        <f t="shared" si="10"/>
        <v>2.81812</v>
      </c>
      <c r="U12" s="118"/>
      <c r="V12" s="119"/>
    </row>
    <row r="13" spans="1:22">
      <c r="A13" s="97"/>
      <c r="B13" s="17" t="s">
        <v>39</v>
      </c>
      <c r="C13" s="5">
        <v>-6.5940000000000003</v>
      </c>
      <c r="D13" s="5">
        <f t="shared" si="11"/>
        <v>1.6640000000000006</v>
      </c>
      <c r="E13" s="10">
        <v>-1.12286</v>
      </c>
      <c r="F13" s="10">
        <f t="shared" si="0"/>
        <v>1.87714</v>
      </c>
      <c r="G13" s="10">
        <f t="shared" si="1"/>
        <v>5.4711400000000001</v>
      </c>
      <c r="H13" s="10">
        <f t="shared" si="2"/>
        <v>3.5411400000000004</v>
      </c>
      <c r="I13" s="5">
        <v>-6.5127100000000002</v>
      </c>
      <c r="J13" s="5">
        <f t="shared" si="3"/>
        <v>1.6127099999999999</v>
      </c>
      <c r="K13" s="10">
        <v>-1.5430900000000001</v>
      </c>
      <c r="L13" s="10">
        <f t="shared" si="4"/>
        <v>1.6569100000000001</v>
      </c>
      <c r="M13" s="10">
        <f t="shared" si="5"/>
        <v>4.9696199999999999</v>
      </c>
      <c r="N13" s="10">
        <f t="shared" si="6"/>
        <v>3.2696199999999997</v>
      </c>
      <c r="O13" s="5">
        <v>-6.8300200000000002</v>
      </c>
      <c r="P13" s="5">
        <f t="shared" si="7"/>
        <v>1.3200200000000004</v>
      </c>
      <c r="Q13" s="10">
        <v>-1.47787</v>
      </c>
      <c r="R13" s="15">
        <f t="shared" si="8"/>
        <v>1.25213</v>
      </c>
      <c r="S13" s="10">
        <f t="shared" si="9"/>
        <v>5.35215</v>
      </c>
      <c r="T13" s="15">
        <f t="shared" si="10"/>
        <v>2.5721500000000002</v>
      </c>
      <c r="U13" s="118"/>
      <c r="V13" s="119"/>
    </row>
    <row r="14" spans="1:22">
      <c r="A14" s="97"/>
      <c r="B14" s="17" t="s">
        <v>13</v>
      </c>
      <c r="C14" s="5">
        <v>-6.4489999999999998</v>
      </c>
      <c r="D14" s="5">
        <f t="shared" si="11"/>
        <v>1.5190000000000001</v>
      </c>
      <c r="E14" s="10">
        <v>-1.19293</v>
      </c>
      <c r="F14" s="10">
        <f t="shared" si="0"/>
        <v>1.80707</v>
      </c>
      <c r="G14" s="10">
        <f t="shared" si="1"/>
        <v>5.2560699999999994</v>
      </c>
      <c r="H14" s="10">
        <f t="shared" si="2"/>
        <v>3.3260699999999996</v>
      </c>
      <c r="I14" s="5">
        <v>-6.3803999999999998</v>
      </c>
      <c r="J14" s="5">
        <f t="shared" si="3"/>
        <v>1.4803999999999995</v>
      </c>
      <c r="K14" s="10">
        <v>-1.60623</v>
      </c>
      <c r="L14" s="10">
        <f t="shared" si="4"/>
        <v>1.5937700000000001</v>
      </c>
      <c r="M14" s="10">
        <f t="shared" si="5"/>
        <v>4.7741699999999998</v>
      </c>
      <c r="N14" s="10">
        <f t="shared" si="6"/>
        <v>3.0741699999999996</v>
      </c>
      <c r="O14" s="5">
        <v>-6.694</v>
      </c>
      <c r="P14" s="5">
        <f t="shared" si="7"/>
        <v>1.1840000000000002</v>
      </c>
      <c r="Q14" s="10">
        <v>-1.5494399999999999</v>
      </c>
      <c r="R14" s="15">
        <f t="shared" si="8"/>
        <v>1.1805600000000001</v>
      </c>
      <c r="S14" s="10">
        <f t="shared" si="9"/>
        <v>5.1445600000000002</v>
      </c>
      <c r="T14" s="15">
        <f t="shared" si="10"/>
        <v>2.3645600000000004</v>
      </c>
      <c r="U14" s="118"/>
      <c r="V14" s="119"/>
    </row>
    <row r="15" spans="1:22">
      <c r="A15" s="97" t="s">
        <v>17</v>
      </c>
      <c r="B15" s="17" t="s">
        <v>15</v>
      </c>
      <c r="C15" s="5">
        <v>-4.5839999999999996</v>
      </c>
      <c r="D15" s="5">
        <f t="shared" si="11"/>
        <v>0.34600000000000009</v>
      </c>
      <c r="E15" s="10">
        <v>-2.9663300000000001</v>
      </c>
      <c r="F15" s="10">
        <f t="shared" si="0"/>
        <v>3.3669999999999867E-2</v>
      </c>
      <c r="G15" s="10">
        <f t="shared" si="1"/>
        <v>1.6176699999999995</v>
      </c>
      <c r="H15" s="10">
        <f t="shared" si="2"/>
        <v>0.31233000000000044</v>
      </c>
      <c r="I15" s="5">
        <v>-4.4602500000000003</v>
      </c>
      <c r="J15" s="5">
        <f t="shared" si="3"/>
        <v>0.43975000000000009</v>
      </c>
      <c r="K15" s="10">
        <v>-3.22357</v>
      </c>
      <c r="L15" s="10">
        <f t="shared" si="4"/>
        <v>2.3569999999999869E-2</v>
      </c>
      <c r="M15" s="10">
        <f t="shared" si="5"/>
        <v>1.2366800000000002</v>
      </c>
      <c r="N15" s="10">
        <f t="shared" si="6"/>
        <v>0.46331999999999973</v>
      </c>
      <c r="O15" s="5">
        <v>-4.6967699999999999</v>
      </c>
      <c r="P15" s="5">
        <f t="shared" si="7"/>
        <v>0.8132299999999999</v>
      </c>
      <c r="Q15" s="10">
        <v>-3.2620900000000002</v>
      </c>
      <c r="R15" s="15">
        <f t="shared" si="8"/>
        <v>0.53209000000000017</v>
      </c>
      <c r="S15" s="10">
        <f t="shared" si="9"/>
        <v>1.4346799999999997</v>
      </c>
      <c r="T15" s="15">
        <f t="shared" si="10"/>
        <v>1.3453200000000001</v>
      </c>
      <c r="U15" s="118"/>
      <c r="V15" s="119"/>
    </row>
    <row r="16" spans="1:22">
      <c r="A16" s="97"/>
      <c r="B16" s="67" t="s">
        <v>23</v>
      </c>
      <c r="C16" s="5">
        <v>-4.899</v>
      </c>
      <c r="D16" s="5">
        <f t="shared" si="11"/>
        <v>3.0999999999999694E-2</v>
      </c>
      <c r="E16" s="10">
        <v>-2.6676099999999998</v>
      </c>
      <c r="F16" s="10">
        <f t="shared" si="0"/>
        <v>0.33239000000000019</v>
      </c>
      <c r="G16" s="10">
        <f t="shared" si="1"/>
        <v>2.2313900000000002</v>
      </c>
      <c r="H16" s="10">
        <f t="shared" si="2"/>
        <v>0.30139000000000027</v>
      </c>
      <c r="I16" s="5">
        <v>-4.90524</v>
      </c>
      <c r="J16" s="5">
        <f t="shared" si="3"/>
        <v>5.2399999999996894E-3</v>
      </c>
      <c r="K16" s="10">
        <v>-2.9658099999999998</v>
      </c>
      <c r="L16" s="10">
        <f t="shared" si="4"/>
        <v>0.23419000000000034</v>
      </c>
      <c r="M16" s="10">
        <f t="shared" si="5"/>
        <v>1.9394300000000002</v>
      </c>
      <c r="N16" s="10">
        <f t="shared" si="6"/>
        <v>0.23943000000000025</v>
      </c>
      <c r="O16" s="5">
        <v>-5.2161499999999998</v>
      </c>
      <c r="P16" s="5">
        <f t="shared" si="7"/>
        <v>0.29384999999999994</v>
      </c>
      <c r="Q16" s="10">
        <v>-3.0117099999999999</v>
      </c>
      <c r="R16" s="15">
        <f t="shared" si="8"/>
        <v>0.2817099999999999</v>
      </c>
      <c r="S16" s="10">
        <f t="shared" si="9"/>
        <v>2.20444</v>
      </c>
      <c r="T16" s="15">
        <f t="shared" si="10"/>
        <v>0.57555999999999985</v>
      </c>
      <c r="U16" s="118"/>
      <c r="V16" s="119"/>
    </row>
    <row r="17" spans="1:22">
      <c r="A17" s="97"/>
      <c r="B17" s="67" t="s">
        <v>24</v>
      </c>
      <c r="C17" s="5">
        <v>-4.9169999999999998</v>
      </c>
      <c r="D17" s="5">
        <f t="shared" si="11"/>
        <v>1.2999999999999901E-2</v>
      </c>
      <c r="E17" s="10">
        <v>-2.65</v>
      </c>
      <c r="F17" s="10">
        <f t="shared" si="0"/>
        <v>0.35000000000000009</v>
      </c>
      <c r="G17" s="10">
        <f t="shared" si="1"/>
        <v>2.2669999999999999</v>
      </c>
      <c r="H17" s="10">
        <f t="shared" si="2"/>
        <v>0.33699999999999997</v>
      </c>
      <c r="I17" s="5">
        <v>-4.8973699999999996</v>
      </c>
      <c r="J17" s="5">
        <f t="shared" si="3"/>
        <v>2.6300000000007984E-3</v>
      </c>
      <c r="K17" s="10">
        <v>-2.9580899999999999</v>
      </c>
      <c r="L17" s="10">
        <f t="shared" si="4"/>
        <v>0.24191000000000029</v>
      </c>
      <c r="M17" s="10">
        <f t="shared" si="5"/>
        <v>1.9392799999999997</v>
      </c>
      <c r="N17" s="10">
        <f t="shared" si="6"/>
        <v>0.23927999999999972</v>
      </c>
      <c r="O17" s="5">
        <v>-5.1834100000000003</v>
      </c>
      <c r="P17" s="5">
        <f t="shared" si="7"/>
        <v>0.32658999999999949</v>
      </c>
      <c r="Q17" s="10">
        <v>-3.0055499999999999</v>
      </c>
      <c r="R17" s="15">
        <f t="shared" si="8"/>
        <v>0.27554999999999996</v>
      </c>
      <c r="S17" s="10">
        <f t="shared" si="9"/>
        <v>2.1778600000000004</v>
      </c>
      <c r="T17" s="15">
        <f t="shared" si="10"/>
        <v>0.60213999999999945</v>
      </c>
      <c r="U17" s="118"/>
      <c r="V17" s="119"/>
    </row>
    <row r="18" spans="1:22">
      <c r="A18" s="97"/>
      <c r="B18" s="17" t="s">
        <v>16</v>
      </c>
      <c r="C18" s="5">
        <v>-5.6920000000000002</v>
      </c>
      <c r="D18" s="5">
        <f t="shared" si="11"/>
        <v>0.76200000000000045</v>
      </c>
      <c r="E18" s="10">
        <v>-2.1673499999999999</v>
      </c>
      <c r="F18" s="10">
        <f t="shared" si="0"/>
        <v>0.83265000000000011</v>
      </c>
      <c r="G18" s="10">
        <f t="shared" si="1"/>
        <v>3.5246500000000003</v>
      </c>
      <c r="H18" s="10">
        <f t="shared" si="2"/>
        <v>1.5946500000000003</v>
      </c>
      <c r="I18" s="5">
        <v>-5.6604900000000002</v>
      </c>
      <c r="J18" s="5">
        <f t="shared" si="3"/>
        <v>0.76048999999999989</v>
      </c>
      <c r="K18" s="10">
        <v>-2.5443099999999998</v>
      </c>
      <c r="L18" s="10">
        <f t="shared" si="4"/>
        <v>0.65569000000000033</v>
      </c>
      <c r="M18" s="10">
        <f t="shared" si="5"/>
        <v>3.1161800000000004</v>
      </c>
      <c r="N18" s="10">
        <f t="shared" si="6"/>
        <v>1.4161800000000004</v>
      </c>
      <c r="O18" s="5">
        <v>-6.0015900000000002</v>
      </c>
      <c r="P18" s="5">
        <f t="shared" si="7"/>
        <v>0.49159000000000042</v>
      </c>
      <c r="Q18" s="10">
        <v>-2.5442100000000001</v>
      </c>
      <c r="R18" s="15">
        <f t="shared" si="8"/>
        <v>0.1857899999999999</v>
      </c>
      <c r="S18" s="10">
        <f t="shared" si="9"/>
        <v>3.4573800000000001</v>
      </c>
      <c r="T18" s="15">
        <f t="shared" si="10"/>
        <v>0.67738000000000032</v>
      </c>
      <c r="U18" s="118"/>
      <c r="V18" s="119"/>
    </row>
    <row r="19" spans="1:22">
      <c r="A19" s="3" t="s">
        <v>19</v>
      </c>
      <c r="B19" s="66" t="s">
        <v>18</v>
      </c>
      <c r="C19" s="5">
        <v>-5.19</v>
      </c>
      <c r="D19" s="5">
        <f t="shared" si="11"/>
        <v>0.26000000000000068</v>
      </c>
      <c r="E19" s="10">
        <v>-1.7155199999999999</v>
      </c>
      <c r="F19" s="10">
        <f t="shared" si="0"/>
        <v>1.2844800000000001</v>
      </c>
      <c r="G19" s="10">
        <f t="shared" si="1"/>
        <v>3.4744800000000007</v>
      </c>
      <c r="H19" s="10">
        <f t="shared" si="2"/>
        <v>1.5444800000000007</v>
      </c>
      <c r="I19" s="5">
        <v>-5.16</v>
      </c>
      <c r="J19" s="5">
        <f t="shared" si="3"/>
        <v>0.25999999999999979</v>
      </c>
      <c r="K19" s="10">
        <v>-2.0299999999999998</v>
      </c>
      <c r="L19" s="10">
        <f t="shared" si="4"/>
        <v>1.1700000000000004</v>
      </c>
      <c r="M19" s="10">
        <v>3.13</v>
      </c>
      <c r="N19" s="10">
        <f t="shared" si="6"/>
        <v>1.43</v>
      </c>
      <c r="O19" s="5">
        <v>-5.4926899999999996</v>
      </c>
      <c r="P19" s="5">
        <f t="shared" si="7"/>
        <v>1.7310000000000159E-2</v>
      </c>
      <c r="Q19" s="10">
        <v>-2.0299999999999998</v>
      </c>
      <c r="R19" s="15">
        <f t="shared" si="8"/>
        <v>0.70000000000000018</v>
      </c>
      <c r="S19" s="10">
        <f t="shared" si="9"/>
        <v>3.4626899999999998</v>
      </c>
      <c r="T19" s="15">
        <f t="shared" si="10"/>
        <v>0.68269000000000002</v>
      </c>
      <c r="U19" s="118"/>
      <c r="V19" s="119"/>
    </row>
    <row r="20" spans="1:22" ht="15.75">
      <c r="B20" s="77" t="s">
        <v>71</v>
      </c>
      <c r="C20" s="78">
        <v>-4.93</v>
      </c>
      <c r="D20" s="5">
        <f t="shared" si="11"/>
        <v>0</v>
      </c>
      <c r="E20" s="79">
        <v>-3</v>
      </c>
      <c r="F20" s="10">
        <f t="shared" si="0"/>
        <v>0</v>
      </c>
      <c r="G20" s="10">
        <f t="shared" si="1"/>
        <v>1.9299999999999997</v>
      </c>
      <c r="H20" s="10">
        <f t="shared" si="2"/>
        <v>2.2204460492503131E-16</v>
      </c>
      <c r="I20" s="79">
        <v>-4.9000000000000004</v>
      </c>
      <c r="J20" s="5">
        <f t="shared" si="3"/>
        <v>0</v>
      </c>
      <c r="K20" s="80">
        <v>-3.2</v>
      </c>
      <c r="L20" s="10">
        <f t="shared" si="4"/>
        <v>0</v>
      </c>
      <c r="M20" s="10">
        <f t="shared" si="5"/>
        <v>1.7000000000000002</v>
      </c>
      <c r="N20" s="10">
        <f t="shared" si="6"/>
        <v>2.2204460492503131E-16</v>
      </c>
      <c r="O20" s="78">
        <v>-5.51</v>
      </c>
      <c r="P20" s="5">
        <f t="shared" si="7"/>
        <v>0</v>
      </c>
      <c r="Q20" s="81">
        <v>-2.73</v>
      </c>
      <c r="R20" s="15">
        <f t="shared" si="8"/>
        <v>0</v>
      </c>
      <c r="S20" s="10">
        <f t="shared" si="9"/>
        <v>2.78</v>
      </c>
      <c r="T20" s="15">
        <f t="shared" si="10"/>
        <v>0</v>
      </c>
      <c r="U20" s="120"/>
      <c r="V20" s="120"/>
    </row>
  </sheetData>
  <mergeCells count="8">
    <mergeCell ref="A11:A14"/>
    <mergeCell ref="A15:A18"/>
    <mergeCell ref="C1:E1"/>
    <mergeCell ref="I1:K1"/>
    <mergeCell ref="O1:Q1"/>
    <mergeCell ref="A4:A5"/>
    <mergeCell ref="A6:A7"/>
    <mergeCell ref="A8:A10"/>
  </mergeCells>
  <conditionalFormatting sqref="D3:D2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{CB42D110-8C00-426D-879A-E8DAECF2DE4E}</x14:id>
        </ext>
      </extLst>
    </cfRule>
  </conditionalFormatting>
  <conditionalFormatting sqref="F3:F2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{578E0A87-8A66-40BE-9512-8FDD750D41DA}</x14:id>
        </ext>
      </extLst>
    </cfRule>
  </conditionalFormatting>
  <conditionalFormatting sqref="H3:H2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{A0F0EC4E-672F-473C-9995-D4E8C44FFB1C}</x14:id>
        </ext>
      </extLst>
    </cfRule>
  </conditionalFormatting>
  <conditionalFormatting sqref="J3:J2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{2C070A28-82BB-4B54-AD28-47C1D8129A8C}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{594C0EA4-6520-42DB-BE85-54E6C00ABC0E}</x14:id>
        </ext>
      </extLst>
    </cfRule>
  </conditionalFormatting>
  <conditionalFormatting sqref="L3:L2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{FD563CF8-97C8-4895-A320-BA15943CF6F7}</x14:id>
        </ext>
      </extLst>
    </cfRule>
  </conditionalFormatting>
  <conditionalFormatting sqref="N3:N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{C7F9A6A9-9EE9-428D-AFB2-E8A5555898B9}</x14:id>
        </ext>
      </extLst>
    </cfRule>
  </conditionalFormatting>
  <conditionalFormatting sqref="P3:P2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{30F55B7E-309B-41A8-B4F8-F6AF217F3D94}</x14:id>
        </ext>
      </extLst>
    </cfRule>
  </conditionalFormatting>
  <conditionalFormatting sqref="R3:R2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{D0500D75-A99E-46AD-8BC1-D56DDC6286E3}</x14:id>
        </ext>
      </extLst>
    </cfRule>
  </conditionalFormatting>
  <conditionalFormatting sqref="T3:T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{9080EDB4-84DB-426C-A12B-78B4261FB4E5}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42D110-8C00-426D-879A-E8DAECF2DE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D3:D20</xm:sqref>
        </x14:conditionalFormatting>
        <x14:conditionalFormatting xmlns:xm="http://schemas.microsoft.com/office/excel/2006/main">
          <x14:cfRule type="dataBar" id="{578E0A87-8A66-40BE-9512-8FDD750D41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F3:F20</xm:sqref>
        </x14:conditionalFormatting>
        <x14:conditionalFormatting xmlns:xm="http://schemas.microsoft.com/office/excel/2006/main">
          <x14:cfRule type="dataBar" id="{A0F0EC4E-672F-473C-9995-D4E8C44FFB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H3:H20</xm:sqref>
        </x14:conditionalFormatting>
        <x14:conditionalFormatting xmlns:xm="http://schemas.microsoft.com/office/excel/2006/main">
          <x14:cfRule type="dataBar" id="{2C070A28-82BB-4B54-AD28-47C1D8129A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94C0EA4-6520-42DB-BE85-54E6C00ABC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J3:J20</xm:sqref>
        </x14:conditionalFormatting>
        <x14:conditionalFormatting xmlns:xm="http://schemas.microsoft.com/office/excel/2006/main">
          <x14:cfRule type="dataBar" id="{FD563CF8-97C8-4895-A320-BA15943CF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L3:L20</xm:sqref>
        </x14:conditionalFormatting>
        <x14:conditionalFormatting xmlns:xm="http://schemas.microsoft.com/office/excel/2006/main">
          <x14:cfRule type="dataBar" id="{C7F9A6A9-9EE9-428D-AFB2-E8A5555898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N3:N20</xm:sqref>
        </x14:conditionalFormatting>
        <x14:conditionalFormatting xmlns:xm="http://schemas.microsoft.com/office/excel/2006/main">
          <x14:cfRule type="dataBar" id="{30F55B7E-309B-41A8-B4F8-F6AF217F3D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P3:P20</xm:sqref>
        </x14:conditionalFormatting>
        <x14:conditionalFormatting xmlns:xm="http://schemas.microsoft.com/office/excel/2006/main">
          <x14:cfRule type="dataBar" id="{D0500D75-A99E-46AD-8BC1-D56DDC6286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R3:R20</xm:sqref>
        </x14:conditionalFormatting>
        <x14:conditionalFormatting xmlns:xm="http://schemas.microsoft.com/office/excel/2006/main">
          <x14:cfRule type="dataBar" id="{9080EDB4-84DB-426C-A12B-78B4261FB4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T3:T20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411D-17AC-4CCC-9BCE-8B84A0B59404}">
  <dimension ref="A2:AD24"/>
  <sheetViews>
    <sheetView workbookViewId="0">
      <selection activeCell="B3" sqref="B3:R11"/>
    </sheetView>
  </sheetViews>
  <sheetFormatPr defaultRowHeight="15"/>
  <cols>
    <col min="2" max="2" width="11.42578125" bestFit="1" customWidth="1"/>
    <col min="10" max="10" width="12.28515625" customWidth="1"/>
    <col min="20" max="20" width="16.28515625" bestFit="1" customWidth="1"/>
    <col min="21" max="21" width="13.42578125" bestFit="1" customWidth="1"/>
    <col min="22" max="22" width="19.7109375" bestFit="1" customWidth="1"/>
    <col min="23" max="23" width="13.42578125" customWidth="1"/>
    <col min="24" max="24" width="11.42578125" bestFit="1" customWidth="1"/>
  </cols>
  <sheetData>
    <row r="2" spans="1:30" ht="24">
      <c r="A2" s="100" t="s">
        <v>69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Y2" s="17" t="s">
        <v>28</v>
      </c>
      <c r="Z2" s="17"/>
      <c r="AA2" s="17" t="s">
        <v>29</v>
      </c>
      <c r="AB2" s="17"/>
    </row>
    <row r="3" spans="1:30">
      <c r="A3" t="s">
        <v>67</v>
      </c>
      <c r="B3" s="66" t="s">
        <v>1</v>
      </c>
      <c r="C3" s="17" t="s">
        <v>2</v>
      </c>
      <c r="D3" s="17" t="s">
        <v>4</v>
      </c>
      <c r="E3" s="17" t="s">
        <v>5</v>
      </c>
      <c r="F3" s="17" t="s">
        <v>6</v>
      </c>
      <c r="G3" s="17" t="s">
        <v>8</v>
      </c>
      <c r="H3" s="17" t="s">
        <v>10</v>
      </c>
      <c r="I3" s="17" t="s">
        <v>9</v>
      </c>
      <c r="J3" s="17" t="s">
        <v>12</v>
      </c>
      <c r="K3" s="17" t="s">
        <v>63</v>
      </c>
      <c r="L3" s="17" t="s">
        <v>39</v>
      </c>
      <c r="M3" s="17" t="s">
        <v>13</v>
      </c>
      <c r="N3" s="17" t="s">
        <v>15</v>
      </c>
      <c r="O3" s="67" t="s">
        <v>23</v>
      </c>
      <c r="P3" s="67" t="s">
        <v>24</v>
      </c>
      <c r="Q3" s="17" t="s">
        <v>16</v>
      </c>
      <c r="R3" s="66" t="s">
        <v>18</v>
      </c>
      <c r="T3" s="1" t="s">
        <v>74</v>
      </c>
      <c r="U3" s="1" t="s">
        <v>76</v>
      </c>
      <c r="V3" s="1" t="s">
        <v>78</v>
      </c>
      <c r="W3" s="1"/>
      <c r="X3" s="66" t="s">
        <v>1</v>
      </c>
      <c r="Y3" s="5">
        <v>-4.282</v>
      </c>
      <c r="Z3" s="5">
        <f>ABS(Y3-AC3)</f>
        <v>0.64799999999999969</v>
      </c>
      <c r="AA3" s="10">
        <v>-3.2086000000000001</v>
      </c>
      <c r="AB3" s="10">
        <f>ABS(AA3-AD3)</f>
        <v>0.20860000000000012</v>
      </c>
      <c r="AC3" s="1">
        <v>-4.93</v>
      </c>
      <c r="AD3" s="10">
        <v>-3</v>
      </c>
    </row>
    <row r="4" spans="1:30">
      <c r="A4" s="7">
        <v>1</v>
      </c>
      <c r="B4" s="5">
        <v>-6.0396999999999998</v>
      </c>
      <c r="C4" s="5">
        <v>-5.8841000000000001</v>
      </c>
      <c r="D4" s="5">
        <v>-5.9273999999999996</v>
      </c>
      <c r="E4" s="5">
        <v>-5.8609999999999998</v>
      </c>
      <c r="F4" s="5">
        <v>-5.9257</v>
      </c>
      <c r="G4" s="5">
        <v>-6.5824999999999996</v>
      </c>
      <c r="H4" s="5">
        <v>-6.5824999999999996</v>
      </c>
      <c r="I4" s="5">
        <v>-6.9005999999999998</v>
      </c>
      <c r="J4" s="5">
        <v>-8.1463000000000001</v>
      </c>
      <c r="K4" s="5">
        <v>-9.3663000000000007</v>
      </c>
      <c r="L4" s="5">
        <v>-9.1448999999999998</v>
      </c>
      <c r="M4" s="5">
        <v>-8.9469999999999992</v>
      </c>
      <c r="N4" s="5">
        <v>-6.2739000000000003</v>
      </c>
      <c r="O4" s="5">
        <v>-6.9653</v>
      </c>
      <c r="P4" s="5">
        <v>-6.9249999999999998</v>
      </c>
      <c r="Q4" s="5">
        <v>-8.01</v>
      </c>
      <c r="R4" s="5">
        <v>-7.6227</v>
      </c>
      <c r="S4" s="6"/>
      <c r="T4" s="10">
        <f>Q4-F4</f>
        <v>-2.0842999999999998</v>
      </c>
      <c r="U4" s="15">
        <f>P4-F4</f>
        <v>-0.99929999999999986</v>
      </c>
      <c r="V4" s="10">
        <f>J4-G4</f>
        <v>-1.5638000000000005</v>
      </c>
      <c r="X4" s="17" t="s">
        <v>2</v>
      </c>
      <c r="Y4" s="5">
        <v>-4.2190000000000003</v>
      </c>
      <c r="Z4" s="5">
        <f t="shared" ref="Z4:Z20" si="0">ABS(Y4-AC4)</f>
        <v>0.71099999999999941</v>
      </c>
      <c r="AA4" s="10">
        <v>-3.2340900000000001</v>
      </c>
      <c r="AB4" s="10">
        <f t="shared" ref="AB4:AB20" si="1">ABS(AA4-AD4)</f>
        <v>0.23409000000000013</v>
      </c>
      <c r="AC4" s="1">
        <v>-4.93</v>
      </c>
      <c r="AD4" s="10">
        <v>-3</v>
      </c>
    </row>
    <row r="5" spans="1:30">
      <c r="A5" s="7">
        <v>0.5</v>
      </c>
      <c r="B5" s="5">
        <v>-5.2054999999999998</v>
      </c>
      <c r="C5" s="10">
        <v>-5.0918999999999999</v>
      </c>
      <c r="D5" s="10">
        <v>-5.1364000000000001</v>
      </c>
      <c r="E5" s="10">
        <v>-5.0561999999999996</v>
      </c>
      <c r="F5" s="10">
        <v>-5.1067</v>
      </c>
      <c r="G5" s="10">
        <v>-5.6643999999999997</v>
      </c>
      <c r="H5" s="10">
        <v>-5.6643999999999997</v>
      </c>
      <c r="I5" s="10">
        <v>-5.9611000000000001</v>
      </c>
      <c r="J5" s="10">
        <v>-7.077</v>
      </c>
      <c r="K5" s="10">
        <v>-8.1944999999999997</v>
      </c>
      <c r="L5" s="10">
        <v>-8.0044000000000004</v>
      </c>
      <c r="M5" s="10">
        <v>-7.8324999999999996</v>
      </c>
      <c r="N5" s="10">
        <v>-5.4069000000000003</v>
      </c>
      <c r="O5" s="10">
        <v>-6.0204000000000004</v>
      </c>
      <c r="P5" s="10">
        <v>-6.0057</v>
      </c>
      <c r="Q5" s="10">
        <v>-6.9627999999999997</v>
      </c>
      <c r="R5" s="10">
        <v>-6.5328999999999997</v>
      </c>
      <c r="S5" s="6"/>
      <c r="T5" s="10">
        <f t="shared" ref="T5:T11" si="2">Q5-F5</f>
        <v>-1.8560999999999996</v>
      </c>
      <c r="U5" s="15">
        <f t="shared" ref="U5:U11" si="3">P5-F5</f>
        <v>-0.89900000000000002</v>
      </c>
      <c r="V5" s="10">
        <f t="shared" ref="V5:V11" si="4">J5-G5</f>
        <v>-1.4126000000000003</v>
      </c>
      <c r="X5" s="17" t="s">
        <v>4</v>
      </c>
      <c r="Y5" s="5">
        <v>-4.2629999999999999</v>
      </c>
      <c r="Z5" s="5">
        <f t="shared" si="0"/>
        <v>0.66699999999999982</v>
      </c>
      <c r="AA5" s="10">
        <v>-3.2835800000000002</v>
      </c>
      <c r="AB5" s="10">
        <f t="shared" si="1"/>
        <v>0.28358000000000017</v>
      </c>
      <c r="AC5" s="1">
        <v>-4.93</v>
      </c>
      <c r="AD5" s="10">
        <v>-3</v>
      </c>
    </row>
    <row r="6" spans="1:30">
      <c r="A6" s="7">
        <v>0.33333000000000002</v>
      </c>
      <c r="B6" s="5">
        <v>-4.8838999999999997</v>
      </c>
      <c r="C6" s="10">
        <v>-4.7874999999999996</v>
      </c>
      <c r="D6" s="10">
        <v>-4.8322000000000003</v>
      </c>
      <c r="E6" s="10">
        <v>-4.7449000000000003</v>
      </c>
      <c r="F6" s="10">
        <v>-4.7865000000000002</v>
      </c>
      <c r="G6" s="10">
        <v>-5.2927999999999997</v>
      </c>
      <c r="H6" s="10">
        <v>-5.2927999999999997</v>
      </c>
      <c r="I6" s="10">
        <v>-5.5784000000000002</v>
      </c>
      <c r="J6" s="10">
        <v>-6.6227</v>
      </c>
      <c r="K6" s="10">
        <v>-7.6920000000000002</v>
      </c>
      <c r="L6" s="10">
        <v>-7.5143000000000004</v>
      </c>
      <c r="M6" s="10">
        <v>-7.3526999999999996</v>
      </c>
      <c r="N6" s="10">
        <v>-5.0613999999999999</v>
      </c>
      <c r="O6" s="10">
        <v>-5.6341999999999999</v>
      </c>
      <c r="P6" s="10">
        <v>-5.6315</v>
      </c>
      <c r="Q6" s="10">
        <v>-6.5220000000000002</v>
      </c>
      <c r="R6" s="10">
        <v>-6.0696000000000003</v>
      </c>
      <c r="S6" s="6"/>
      <c r="T6" s="10">
        <f t="shared" si="2"/>
        <v>-1.7355</v>
      </c>
      <c r="U6" s="15">
        <f t="shared" si="3"/>
        <v>-0.84499999999999975</v>
      </c>
      <c r="V6" s="10">
        <f t="shared" si="4"/>
        <v>-1.3299000000000003</v>
      </c>
      <c r="X6" s="17" t="s">
        <v>5</v>
      </c>
      <c r="Y6" s="5">
        <v>-4.1639999999999997</v>
      </c>
      <c r="Z6" s="5">
        <f t="shared" si="0"/>
        <v>0.76600000000000001</v>
      </c>
      <c r="AA6" s="10">
        <v>-3.1488299999999998</v>
      </c>
      <c r="AB6" s="10">
        <f t="shared" si="1"/>
        <v>0.1488299999999998</v>
      </c>
      <c r="AC6" s="1">
        <v>-4.93</v>
      </c>
      <c r="AD6" s="10">
        <v>-3</v>
      </c>
    </row>
    <row r="7" spans="1:30">
      <c r="A7" s="7">
        <v>0.25</v>
      </c>
      <c r="B7" s="5">
        <v>-4.7206999999999999</v>
      </c>
      <c r="C7" s="10">
        <v>-4.6337000000000002</v>
      </c>
      <c r="D7" s="10">
        <v>-4.6784999999999997</v>
      </c>
      <c r="E7" s="10">
        <v>-4.5865</v>
      </c>
      <c r="F7" s="10">
        <v>-4.6220999999999997</v>
      </c>
      <c r="G7" s="10">
        <v>-5.0964999999999998</v>
      </c>
      <c r="H7" s="10">
        <v>-5.0964999999999998</v>
      </c>
      <c r="I7" s="10">
        <v>-5.3766999999999996</v>
      </c>
      <c r="J7" s="10">
        <v>-6.3771000000000004</v>
      </c>
      <c r="K7" s="10">
        <v>-7.4241000000000001</v>
      </c>
      <c r="L7" s="10">
        <v>-7.2515999999999998</v>
      </c>
      <c r="M7" s="10">
        <v>-7.0956000000000001</v>
      </c>
      <c r="N7" s="10">
        <v>-4.8846999999999996</v>
      </c>
      <c r="O7" s="10">
        <v>-5.4295999999999998</v>
      </c>
      <c r="P7" s="10">
        <v>-5.4325999999999999</v>
      </c>
      <c r="Q7" s="10">
        <v>-6.2870999999999997</v>
      </c>
      <c r="R7" s="10">
        <v>-5.8213999999999997</v>
      </c>
      <c r="S7" s="6"/>
      <c r="T7" s="10">
        <f t="shared" si="2"/>
        <v>-1.665</v>
      </c>
      <c r="U7" s="15">
        <f t="shared" si="3"/>
        <v>-0.81050000000000022</v>
      </c>
      <c r="V7" s="10">
        <f t="shared" si="4"/>
        <v>-1.2806000000000006</v>
      </c>
      <c r="X7" s="17" t="s">
        <v>6</v>
      </c>
      <c r="Y7" s="5">
        <v>-4.1840000000000002</v>
      </c>
      <c r="Z7" s="5">
        <f t="shared" si="0"/>
        <v>0.74599999999999955</v>
      </c>
      <c r="AA7" s="10">
        <v>-3.0604900000000002</v>
      </c>
      <c r="AB7" s="10">
        <f t="shared" si="1"/>
        <v>6.0490000000000155E-2</v>
      </c>
      <c r="AC7" s="1">
        <v>-4.93</v>
      </c>
      <c r="AD7" s="10">
        <v>-3</v>
      </c>
    </row>
    <row r="8" spans="1:30">
      <c r="A8" s="7">
        <v>0.2</v>
      </c>
      <c r="B8" s="5">
        <v>-4.6253000000000002</v>
      </c>
      <c r="C8" s="10">
        <v>-4.5438000000000001</v>
      </c>
      <c r="D8" s="10">
        <v>-4.5885999999999996</v>
      </c>
      <c r="E8" s="10">
        <v>-4.4936999999999996</v>
      </c>
      <c r="F8" s="10">
        <v>-4.5252999999999997</v>
      </c>
      <c r="G8" s="10">
        <v>-4.9779</v>
      </c>
      <c r="H8" s="10">
        <v>-4.9779</v>
      </c>
      <c r="I8" s="10">
        <v>-5.2565999999999997</v>
      </c>
      <c r="J8" s="10">
        <v>-6.2343999999999999</v>
      </c>
      <c r="K8" s="10">
        <v>-7.2649999999999997</v>
      </c>
      <c r="L8" s="10">
        <v>-7.0956999999999999</v>
      </c>
      <c r="M8" s="10">
        <v>-6.9425999999999997</v>
      </c>
      <c r="N8" s="10">
        <v>-4.7796000000000003</v>
      </c>
      <c r="O8" s="10">
        <v>-5.3076999999999996</v>
      </c>
      <c r="P8" s="10">
        <v>-5.3109000000000002</v>
      </c>
      <c r="Q8" s="10">
        <v>-6.1501000000000001</v>
      </c>
      <c r="R8" s="10">
        <v>-5.6718999999999999</v>
      </c>
      <c r="S8" s="6"/>
      <c r="T8" s="10">
        <f t="shared" si="2"/>
        <v>-1.6248000000000005</v>
      </c>
      <c r="U8" s="15">
        <f t="shared" si="3"/>
        <v>-0.78560000000000052</v>
      </c>
      <c r="V8" s="10">
        <f t="shared" si="4"/>
        <v>-1.2565</v>
      </c>
      <c r="X8" s="17" t="s">
        <v>8</v>
      </c>
      <c r="Y8" s="5">
        <v>-4.5839999999999996</v>
      </c>
      <c r="Z8" s="5">
        <f t="shared" si="0"/>
        <v>0.34600000000000009</v>
      </c>
      <c r="AA8" s="10">
        <v>-2.7328100000000002</v>
      </c>
      <c r="AB8" s="10">
        <f t="shared" si="1"/>
        <v>0.26718999999999982</v>
      </c>
      <c r="AC8" s="1">
        <v>-4.93</v>
      </c>
      <c r="AD8" s="10">
        <v>-3</v>
      </c>
    </row>
    <row r="9" spans="1:30">
      <c r="A9" s="7">
        <v>0.16667000000000001</v>
      </c>
      <c r="B9" s="5">
        <v>-4.5648</v>
      </c>
      <c r="C9" s="10">
        <v>-4.4869000000000003</v>
      </c>
      <c r="D9" s="10">
        <v>-4.5316999999999998</v>
      </c>
      <c r="E9" s="10">
        <v>-4.4349999999999996</v>
      </c>
      <c r="F9" s="10">
        <v>-4.4637000000000002</v>
      </c>
      <c r="G9" s="10">
        <v>-4.9029999999999996</v>
      </c>
      <c r="H9" s="10">
        <v>-4.9029999999999996</v>
      </c>
      <c r="I9" s="10">
        <v>-5.1803999999999997</v>
      </c>
      <c r="J9" s="10">
        <v>-6.1413000000000002</v>
      </c>
      <c r="K9" s="10">
        <v>-7.1643999999999997</v>
      </c>
      <c r="L9" s="10">
        <v>-6.9966999999999997</v>
      </c>
      <c r="M9" s="10">
        <v>-6.8446999999999996</v>
      </c>
      <c r="N9" s="10">
        <v>-4.7117000000000004</v>
      </c>
      <c r="O9" s="10">
        <v>-5.2293000000000003</v>
      </c>
      <c r="P9" s="10">
        <v>-5.2356999999999996</v>
      </c>
      <c r="Q9" s="10">
        <v>-6.0617999999999999</v>
      </c>
      <c r="R9" s="10">
        <v>-5.5773000000000001</v>
      </c>
      <c r="S9" s="6"/>
      <c r="T9" s="10">
        <f t="shared" si="2"/>
        <v>-1.5980999999999996</v>
      </c>
      <c r="U9" s="15">
        <f t="shared" si="3"/>
        <v>-0.77199999999999935</v>
      </c>
      <c r="V9" s="10">
        <f t="shared" si="4"/>
        <v>-1.2383000000000006</v>
      </c>
      <c r="X9" s="17" t="s">
        <v>10</v>
      </c>
      <c r="Y9" s="5">
        <v>-4.5839999999999996</v>
      </c>
      <c r="Z9" s="5">
        <f t="shared" si="0"/>
        <v>0.34600000000000009</v>
      </c>
      <c r="AA9" s="10">
        <v>-2.7328100000000002</v>
      </c>
      <c r="AB9" s="10">
        <f t="shared" si="1"/>
        <v>0.26718999999999982</v>
      </c>
      <c r="AC9" s="1">
        <v>-4.93</v>
      </c>
      <c r="AD9" s="10">
        <v>-3</v>
      </c>
    </row>
    <row r="10" spans="1:30">
      <c r="A10" s="7">
        <v>0.11111</v>
      </c>
      <c r="B10" s="5">
        <v>-4.4726999999999997</v>
      </c>
      <c r="C10" s="10">
        <v>-4.3986000000000001</v>
      </c>
      <c r="D10" s="10">
        <v>-4.5316999999999998</v>
      </c>
      <c r="E10" s="10">
        <v>-4.3456000000000001</v>
      </c>
      <c r="F10" s="10">
        <v>-4.3700999999999999</v>
      </c>
      <c r="G10" s="10">
        <v>-4.7885</v>
      </c>
      <c r="H10" s="10">
        <v>-4.7885</v>
      </c>
      <c r="I10" s="10">
        <v>-5.0613000000000001</v>
      </c>
      <c r="J10" s="10">
        <v>-5.9965000000000002</v>
      </c>
      <c r="K10" s="10">
        <v>-7.0141999999999998</v>
      </c>
      <c r="L10" s="10">
        <v>-6.8491999999999997</v>
      </c>
      <c r="M10" s="10">
        <v>-6.6970999999999998</v>
      </c>
      <c r="N10" s="10">
        <v>-4.6124000000000001</v>
      </c>
      <c r="O10" s="10">
        <v>-5.1101000000000001</v>
      </c>
      <c r="P10" s="10">
        <v>-5.1242000000000001</v>
      </c>
      <c r="Q10" s="10">
        <v>-5.9257</v>
      </c>
      <c r="R10" s="10">
        <v>-5.4321000000000002</v>
      </c>
      <c r="S10" s="6"/>
      <c r="T10" s="10">
        <f t="shared" si="2"/>
        <v>-1.5556000000000001</v>
      </c>
      <c r="U10" s="15">
        <f t="shared" si="3"/>
        <v>-0.75410000000000021</v>
      </c>
      <c r="V10" s="10">
        <f t="shared" si="4"/>
        <v>-1.2080000000000002</v>
      </c>
      <c r="X10" s="17" t="s">
        <v>9</v>
      </c>
      <c r="Y10" s="5">
        <v>-4.8520000000000003</v>
      </c>
      <c r="Z10" s="5">
        <f t="shared" si="0"/>
        <v>7.7999999999999403E-2</v>
      </c>
      <c r="AA10" s="10">
        <v>-2.7410199999999998</v>
      </c>
      <c r="AB10" s="10">
        <f t="shared" si="1"/>
        <v>0.25898000000000021</v>
      </c>
      <c r="AC10" s="1">
        <v>-4.93</v>
      </c>
      <c r="AD10" s="10">
        <v>-3</v>
      </c>
    </row>
    <row r="11" spans="1:30">
      <c r="A11" s="7">
        <v>8.3330000000000001E-2</v>
      </c>
      <c r="B11" s="5">
        <v>-4.4349999999999996</v>
      </c>
      <c r="C11" s="10">
        <v>-4.3654000000000002</v>
      </c>
      <c r="D11" s="10">
        <v>-4.4076000000000004</v>
      </c>
      <c r="E11" s="10">
        <v>-4.3163999999999998</v>
      </c>
      <c r="F11" s="10">
        <v>-4.3308</v>
      </c>
      <c r="G11" s="10">
        <v>-4.7420999999999998</v>
      </c>
      <c r="H11" s="10">
        <v>-4.7420999999999998</v>
      </c>
      <c r="I11" s="10">
        <v>-5.0130999999999997</v>
      </c>
      <c r="J11" s="10">
        <v>-5.9394999999999998</v>
      </c>
      <c r="K11" s="10">
        <v>-6.9549000000000003</v>
      </c>
      <c r="L11" s="10">
        <v>-6.7904999999999998</v>
      </c>
      <c r="M11" s="10">
        <v>-6.6386000000000003</v>
      </c>
      <c r="N11" s="10">
        <v>-4.5651999999999999</v>
      </c>
      <c r="O11" s="10">
        <v>-5.0625</v>
      </c>
      <c r="P11" s="10">
        <v>-5.0766</v>
      </c>
      <c r="Q11" s="10">
        <v>-5.8726000000000003</v>
      </c>
      <c r="R11" s="10">
        <v>-5.3711000000000002</v>
      </c>
      <c r="S11" s="6"/>
      <c r="T11" s="10">
        <f t="shared" si="2"/>
        <v>-1.5418000000000003</v>
      </c>
      <c r="U11" s="15">
        <f t="shared" si="3"/>
        <v>-0.74580000000000002</v>
      </c>
      <c r="V11" s="10">
        <f t="shared" si="4"/>
        <v>-1.1974</v>
      </c>
      <c r="X11" s="17" t="s">
        <v>12</v>
      </c>
      <c r="Y11" s="5">
        <v>-5.7610000000000001</v>
      </c>
      <c r="Z11" s="5">
        <f t="shared" si="0"/>
        <v>0.83100000000000041</v>
      </c>
      <c r="AA11" s="10">
        <v>-1.8956999999999999</v>
      </c>
      <c r="AB11" s="10">
        <f t="shared" si="1"/>
        <v>1.1043000000000001</v>
      </c>
      <c r="AC11" s="1">
        <v>-4.93</v>
      </c>
      <c r="AD11" s="10">
        <v>-3</v>
      </c>
    </row>
    <row r="12" spans="1:30">
      <c r="B12" s="5"/>
      <c r="S12" s="60" t="s">
        <v>77</v>
      </c>
      <c r="T12" s="74">
        <f>AVERAGE(T4:T11)</f>
        <v>-1.7076500000000001</v>
      </c>
      <c r="U12" s="83">
        <f>AVERAGE(U4:U11)</f>
        <v>-0.82641249999999999</v>
      </c>
      <c r="V12" s="74">
        <f>AVERAGE(V4:V11)</f>
        <v>-1.3108875000000002</v>
      </c>
      <c r="X12" s="17" t="s">
        <v>63</v>
      </c>
      <c r="Y12" s="5">
        <v>-6.7510000000000003</v>
      </c>
      <c r="Z12" s="5">
        <f t="shared" si="0"/>
        <v>1.8210000000000006</v>
      </c>
      <c r="AA12" s="10">
        <v>-1.0174700000000001</v>
      </c>
      <c r="AB12" s="10">
        <f t="shared" si="1"/>
        <v>1.9825299999999999</v>
      </c>
      <c r="AC12" s="1">
        <v>-4.93</v>
      </c>
      <c r="AD12" s="10">
        <v>-3</v>
      </c>
    </row>
    <row r="13" spans="1:30">
      <c r="B13" s="5"/>
      <c r="X13" s="17" t="s">
        <v>39</v>
      </c>
      <c r="Y13" s="5">
        <v>-6.5940000000000003</v>
      </c>
      <c r="Z13" s="5">
        <f t="shared" si="0"/>
        <v>1.6640000000000006</v>
      </c>
      <c r="AA13" s="10">
        <v>-1.12286</v>
      </c>
      <c r="AB13" s="10">
        <f t="shared" si="1"/>
        <v>1.87714</v>
      </c>
      <c r="AC13" s="1">
        <v>-4.93</v>
      </c>
      <c r="AD13" s="10">
        <v>-3</v>
      </c>
    </row>
    <row r="14" spans="1:30">
      <c r="B14" s="5"/>
      <c r="X14" s="17" t="s">
        <v>13</v>
      </c>
      <c r="Y14" s="5">
        <v>-6.4489999999999998</v>
      </c>
      <c r="Z14" s="5">
        <f t="shared" si="0"/>
        <v>1.5190000000000001</v>
      </c>
      <c r="AA14" s="10">
        <v>-1.19293</v>
      </c>
      <c r="AB14" s="10">
        <f t="shared" si="1"/>
        <v>1.80707</v>
      </c>
      <c r="AC14" s="1">
        <v>-4.93</v>
      </c>
      <c r="AD14" s="10">
        <v>-3</v>
      </c>
    </row>
    <row r="15" spans="1:30" ht="24">
      <c r="A15" s="100" t="s">
        <v>70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X15" s="17" t="s">
        <v>15</v>
      </c>
      <c r="Y15" s="5">
        <v>-4.5839999999999996</v>
      </c>
      <c r="Z15" s="5">
        <f t="shared" si="0"/>
        <v>0.34600000000000009</v>
      </c>
      <c r="AA15" s="10">
        <v>-2.9663300000000001</v>
      </c>
      <c r="AB15" s="10">
        <f t="shared" si="1"/>
        <v>3.3669999999999867E-2</v>
      </c>
      <c r="AC15" s="1">
        <v>-4.93</v>
      </c>
      <c r="AD15" s="10">
        <v>-3</v>
      </c>
    </row>
    <row r="16" spans="1:30">
      <c r="A16" t="s">
        <v>67</v>
      </c>
      <c r="B16" s="66" t="s">
        <v>1</v>
      </c>
      <c r="C16" s="17" t="s">
        <v>2</v>
      </c>
      <c r="D16" s="17" t="s">
        <v>4</v>
      </c>
      <c r="E16" s="17" t="s">
        <v>5</v>
      </c>
      <c r="F16" s="17" t="s">
        <v>6</v>
      </c>
      <c r="G16" s="17" t="s">
        <v>8</v>
      </c>
      <c r="H16" s="17" t="s">
        <v>10</v>
      </c>
      <c r="I16" s="17" t="s">
        <v>9</v>
      </c>
      <c r="J16" s="17" t="s">
        <v>12</v>
      </c>
      <c r="K16" s="71" t="s">
        <v>63</v>
      </c>
      <c r="L16" s="17" t="s">
        <v>39</v>
      </c>
      <c r="M16" s="17" t="s">
        <v>13</v>
      </c>
      <c r="N16" s="17" t="s">
        <v>15</v>
      </c>
      <c r="O16" s="67" t="s">
        <v>23</v>
      </c>
      <c r="P16" s="67" t="s">
        <v>24</v>
      </c>
      <c r="Q16" s="17" t="s">
        <v>16</v>
      </c>
      <c r="R16" s="66" t="s">
        <v>18</v>
      </c>
      <c r="X16" s="67" t="s">
        <v>23</v>
      </c>
      <c r="Y16" s="5">
        <v>-4.899</v>
      </c>
      <c r="Z16" s="5">
        <f t="shared" si="0"/>
        <v>3.0999999999999694E-2</v>
      </c>
      <c r="AA16" s="10">
        <v>-2.6676099999999998</v>
      </c>
      <c r="AB16" s="10">
        <f t="shared" si="1"/>
        <v>0.33239000000000019</v>
      </c>
      <c r="AC16" s="1">
        <v>-4.93</v>
      </c>
      <c r="AD16" s="10">
        <v>-3</v>
      </c>
    </row>
    <row r="17" spans="1:30">
      <c r="A17" s="7">
        <v>1</v>
      </c>
      <c r="B17" s="5">
        <v>-1.1664000000000001</v>
      </c>
      <c r="C17" s="5">
        <v>-1.3434999999999999</v>
      </c>
      <c r="D17" s="5">
        <v>-1.3969</v>
      </c>
      <c r="E17" s="5">
        <v>-1.1969000000000001</v>
      </c>
      <c r="F17" s="5">
        <v>-1.0790999999999999</v>
      </c>
      <c r="G17" s="5">
        <v>-0.58230000000000004</v>
      </c>
      <c r="H17" s="5">
        <v>-0.58230000000000004</v>
      </c>
      <c r="I17" s="5">
        <v>-0.4708</v>
      </c>
      <c r="J17" s="5">
        <v>0.59509999999999996</v>
      </c>
      <c r="K17" s="5">
        <v>1.7317</v>
      </c>
      <c r="L17" s="5">
        <v>1.5804</v>
      </c>
      <c r="M17" s="5">
        <v>1.4613</v>
      </c>
      <c r="N17" s="5">
        <v>-0.86250000000000004</v>
      </c>
      <c r="O17" s="5">
        <v>-0.3926</v>
      </c>
      <c r="P17" s="5">
        <v>-0.56720000000000004</v>
      </c>
      <c r="Q17" s="5">
        <v>0.36959999999999998</v>
      </c>
      <c r="R17" s="5">
        <v>0.81969999999999998</v>
      </c>
      <c r="X17" s="67" t="s">
        <v>24</v>
      </c>
      <c r="Y17" s="5">
        <v>-4.9169999999999998</v>
      </c>
      <c r="Z17" s="5">
        <f t="shared" si="0"/>
        <v>1.2999999999999901E-2</v>
      </c>
      <c r="AA17" s="10">
        <v>-2.65</v>
      </c>
      <c r="AB17" s="10">
        <f t="shared" si="1"/>
        <v>0.35000000000000009</v>
      </c>
      <c r="AC17" s="1">
        <v>-4.93</v>
      </c>
      <c r="AD17" s="10">
        <v>-3</v>
      </c>
    </row>
    <row r="18" spans="1:30">
      <c r="A18" s="7">
        <v>0.5</v>
      </c>
      <c r="B18" s="5">
        <v>-2.0876999999999999</v>
      </c>
      <c r="C18" s="10">
        <v>-2.1991000000000001</v>
      </c>
      <c r="D18" s="10">
        <v>-2.2511999999999999</v>
      </c>
      <c r="E18" s="10">
        <v>-2.0768</v>
      </c>
      <c r="F18" s="10">
        <v>-1.9689000000000001</v>
      </c>
      <c r="G18" s="10">
        <v>-1.5367</v>
      </c>
      <c r="H18" s="10">
        <v>-1.5367</v>
      </c>
      <c r="I18" s="10">
        <v>-1.4717</v>
      </c>
      <c r="J18" s="10">
        <v>-0.49490000000000001</v>
      </c>
      <c r="K18" s="10">
        <v>0.54290000000000005</v>
      </c>
      <c r="L18" s="10">
        <v>0.40339999999999998</v>
      </c>
      <c r="M18" s="10">
        <v>0.30890000000000001</v>
      </c>
      <c r="N18" s="10">
        <v>-1.7991999999999999</v>
      </c>
      <c r="O18" s="10">
        <v>-1.3953</v>
      </c>
      <c r="P18" s="10">
        <v>-1.4412</v>
      </c>
      <c r="Q18" s="10">
        <v>-0.74129999999999996</v>
      </c>
      <c r="R18" s="10">
        <v>-0.28989999999999999</v>
      </c>
      <c r="X18" s="17" t="s">
        <v>16</v>
      </c>
      <c r="Y18" s="5">
        <v>-5.6920000000000002</v>
      </c>
      <c r="Z18" s="5">
        <f t="shared" si="0"/>
        <v>0.76200000000000045</v>
      </c>
      <c r="AA18" s="10">
        <v>-2.1673499999999999</v>
      </c>
      <c r="AB18" s="10">
        <f t="shared" si="1"/>
        <v>0.83265000000000011</v>
      </c>
      <c r="AC18" s="1">
        <v>-4.93</v>
      </c>
      <c r="AD18" s="10">
        <v>-3</v>
      </c>
    </row>
    <row r="19" spans="1:30">
      <c r="A19" s="7">
        <v>0.33333000000000002</v>
      </c>
      <c r="B19" s="5">
        <v>-2.4641000000000002</v>
      </c>
      <c r="C19" s="10">
        <v>-2.5466000000000002</v>
      </c>
      <c r="D19" s="10">
        <v>-2.5981000000000001</v>
      </c>
      <c r="E19" s="10">
        <v>-2.4363000000000001</v>
      </c>
      <c r="F19" s="10">
        <v>-2.3355000000000001</v>
      </c>
      <c r="G19" s="10">
        <v>-1.9390000000000001</v>
      </c>
      <c r="H19" s="10">
        <v>-1.9390000000000001</v>
      </c>
      <c r="I19" s="10">
        <v>-1.8975</v>
      </c>
      <c r="J19" s="10">
        <v>-0.96730000000000005</v>
      </c>
      <c r="K19" s="10">
        <v>1.2800000000000001E-2</v>
      </c>
      <c r="L19" s="10">
        <v>-0.1128</v>
      </c>
      <c r="M19" s="10">
        <v>-0.19789999999999999</v>
      </c>
      <c r="N19" s="10">
        <v>-2.1892</v>
      </c>
      <c r="O19" s="10">
        <v>-1.8226</v>
      </c>
      <c r="P19" s="10">
        <v>-1.8552</v>
      </c>
      <c r="Q19" s="10">
        <v>-1.2212000000000001</v>
      </c>
      <c r="R19" s="10">
        <v>-0.76959999999999995</v>
      </c>
      <c r="X19" s="66" t="s">
        <v>18</v>
      </c>
      <c r="Y19" s="5">
        <v>-5.19</v>
      </c>
      <c r="Z19" s="5">
        <f t="shared" si="0"/>
        <v>0.26000000000000068</v>
      </c>
      <c r="AA19" s="10">
        <v>-1.7155199999999999</v>
      </c>
      <c r="AB19" s="10">
        <f t="shared" si="1"/>
        <v>1.2844800000000001</v>
      </c>
      <c r="AC19" s="1">
        <v>-4.93</v>
      </c>
      <c r="AD19" s="10">
        <v>-3</v>
      </c>
    </row>
    <row r="20" spans="1:30">
      <c r="A20" s="7">
        <v>0.25</v>
      </c>
      <c r="B20" s="5">
        <v>-2.6665999999999999</v>
      </c>
      <c r="C20" s="10">
        <v>-2.7334000000000001</v>
      </c>
      <c r="D20" s="10">
        <v>-2.7844000000000002</v>
      </c>
      <c r="E20" s="10">
        <v>-2.6297000000000001</v>
      </c>
      <c r="F20" s="10">
        <v>-2.5337000000000001</v>
      </c>
      <c r="G20" s="10">
        <v>-2.1574</v>
      </c>
      <c r="H20" s="10">
        <v>-2.1574</v>
      </c>
      <c r="I20" s="10">
        <v>-2.1307</v>
      </c>
      <c r="J20" s="10">
        <v>-1.2263999999999999</v>
      </c>
      <c r="K20" s="10">
        <v>-0.27960000000000002</v>
      </c>
      <c r="L20" s="10">
        <v>-0.39739999999999998</v>
      </c>
      <c r="M20" s="10">
        <v>-0.47849999999999998</v>
      </c>
      <c r="N20" s="10">
        <v>-2.4030999999999998</v>
      </c>
      <c r="O20" s="10">
        <v>-2.0562</v>
      </c>
      <c r="P20" s="10">
        <v>-2.0809000000000002</v>
      </c>
      <c r="Q20" s="10">
        <v>-1.4852000000000001</v>
      </c>
      <c r="R20" s="10">
        <v>-1.0338000000000001</v>
      </c>
      <c r="X20" t="s">
        <v>71</v>
      </c>
      <c r="Y20" s="1">
        <v>-4.93</v>
      </c>
      <c r="Z20" s="5">
        <f t="shared" si="0"/>
        <v>0</v>
      </c>
      <c r="AA20" s="10">
        <v>-3</v>
      </c>
      <c r="AB20" s="10">
        <f t="shared" si="1"/>
        <v>0</v>
      </c>
      <c r="AC20" s="1">
        <v>-4.93</v>
      </c>
      <c r="AD20" s="10">
        <v>-3</v>
      </c>
    </row>
    <row r="21" spans="1:30">
      <c r="A21" s="7">
        <v>0.2</v>
      </c>
      <c r="B21" s="5">
        <v>-2.7915999999999999</v>
      </c>
      <c r="C21" s="10">
        <v>-2.8483000000000001</v>
      </c>
      <c r="D21" s="10">
        <v>-2.8988999999999998</v>
      </c>
      <c r="E21" s="10">
        <v>-2.7488999999999999</v>
      </c>
      <c r="F21" s="10">
        <v>-2.6556000000000002</v>
      </c>
      <c r="G21" s="10">
        <v>-2.2921999999999998</v>
      </c>
      <c r="H21" s="10">
        <v>-2.2921999999999998</v>
      </c>
      <c r="I21" s="10">
        <v>-2.2755999999999998</v>
      </c>
      <c r="J21" s="10">
        <v>-1.3889</v>
      </c>
      <c r="K21" s="10">
        <v>-0.45939999999999998</v>
      </c>
      <c r="L21" s="10">
        <v>-0.57350000000000001</v>
      </c>
      <c r="M21" s="10">
        <v>-0.65269999999999995</v>
      </c>
      <c r="N21" s="10">
        <v>-2.5352000000000001</v>
      </c>
      <c r="O21" s="10">
        <v>-2.2014</v>
      </c>
      <c r="P21" s="10">
        <v>-2.2195</v>
      </c>
      <c r="Q21" s="10">
        <v>-1.65</v>
      </c>
      <c r="R21" s="10">
        <v>-1.1976</v>
      </c>
      <c r="W21" s="99" t="s">
        <v>80</v>
      </c>
      <c r="X21" s="99"/>
      <c r="Y21" s="99"/>
      <c r="Z21" s="85">
        <f>MAX(Z3:Z20)</f>
        <v>1.8210000000000006</v>
      </c>
      <c r="AA21" s="58"/>
      <c r="AB21" s="85">
        <f>MAX(AB3:AB20)</f>
        <v>1.9825299999999999</v>
      </c>
    </row>
    <row r="22" spans="1:30">
      <c r="A22" s="7">
        <v>0.16667000000000001</v>
      </c>
      <c r="B22" s="5">
        <v>-2.8752</v>
      </c>
      <c r="C22" s="10">
        <v>-2.9253999999999998</v>
      </c>
      <c r="D22" s="10">
        <v>-2.9759000000000002</v>
      </c>
      <c r="E22" s="10">
        <v>-2.8290999999999999</v>
      </c>
      <c r="F22" s="10">
        <v>-2.7372999999999998</v>
      </c>
      <c r="G22" s="10">
        <v>-2.3831000000000002</v>
      </c>
      <c r="H22" s="10">
        <v>-2.3831000000000002</v>
      </c>
      <c r="I22" s="10">
        <v>-2.3734000000000002</v>
      </c>
      <c r="J22" s="10">
        <v>-1.496</v>
      </c>
      <c r="K22" s="10">
        <v>-0.57820000000000005</v>
      </c>
      <c r="L22" s="10">
        <v>-0.68959999999999999</v>
      </c>
      <c r="M22" s="10">
        <v>-0.76770000000000005</v>
      </c>
      <c r="N22" s="10">
        <v>-2.6233</v>
      </c>
      <c r="O22" s="10">
        <v>-2.2988</v>
      </c>
      <c r="P22" s="10">
        <v>-2.3136999999999999</v>
      </c>
      <c r="Q22" s="10">
        <v>-1.7594000000000001</v>
      </c>
      <c r="R22" s="10">
        <v>-1.3069</v>
      </c>
    </row>
    <row r="23" spans="1:30">
      <c r="A23" s="7">
        <v>0.11111</v>
      </c>
      <c r="B23" s="5">
        <v>-3.0123000000000002</v>
      </c>
      <c r="C23" s="10">
        <v>-3.0506000000000002</v>
      </c>
      <c r="D23" s="10">
        <v>-3.1006</v>
      </c>
      <c r="E23" s="10">
        <v>-2.9603000000000002</v>
      </c>
      <c r="F23" s="10">
        <v>-2.8713000000000002</v>
      </c>
      <c r="G23" s="10">
        <v>-2.5304000000000002</v>
      </c>
      <c r="H23" s="10">
        <v>-2.5304000000000002</v>
      </c>
      <c r="I23" s="10">
        <v>-2.5301999999999998</v>
      </c>
      <c r="J23" s="10">
        <v>-1.6646000000000001</v>
      </c>
      <c r="K23" s="10">
        <v>-0.76449999999999996</v>
      </c>
      <c r="L23" s="10">
        <v>-0.87329999999999997</v>
      </c>
      <c r="M23" s="10">
        <v>-0.94930000000000003</v>
      </c>
      <c r="N23" s="10">
        <v>-2.7706</v>
      </c>
      <c r="O23" s="10">
        <v>-2.4561999999999999</v>
      </c>
      <c r="P23" s="10">
        <v>-2.468</v>
      </c>
      <c r="Q23" s="10">
        <v>-1.9323999999999999</v>
      </c>
      <c r="R23" s="10">
        <v>-1.4823999999999999</v>
      </c>
    </row>
    <row r="24" spans="1:30">
      <c r="A24" s="7">
        <v>8.3330000000000001E-2</v>
      </c>
      <c r="B24" s="5">
        <v>-3.0769000000000002</v>
      </c>
      <c r="C24" s="10">
        <v>-3.1114999999999999</v>
      </c>
      <c r="D24" s="10">
        <v>-3.1598999999999999</v>
      </c>
      <c r="E24" s="10">
        <v>-3.0268000000000002</v>
      </c>
      <c r="F24" s="10">
        <v>-2.9338000000000002</v>
      </c>
      <c r="G24" s="10">
        <v>-2.6</v>
      </c>
      <c r="H24" s="10">
        <v>-2.6</v>
      </c>
      <c r="I24" s="10">
        <v>-2.6025999999999998</v>
      </c>
      <c r="J24" s="10">
        <v>-1.7401</v>
      </c>
      <c r="K24" s="10">
        <v>-0.84540000000000004</v>
      </c>
      <c r="L24" s="10">
        <v>-0.95330000000000004</v>
      </c>
      <c r="M24" s="10">
        <v>-1.0290999999999999</v>
      </c>
      <c r="N24" s="10">
        <v>-2.8351000000000002</v>
      </c>
      <c r="O24" s="10">
        <v>-2.5289999999999999</v>
      </c>
      <c r="P24" s="10">
        <v>-2.5367999999999999</v>
      </c>
      <c r="Q24" s="10">
        <v>-2.0105</v>
      </c>
      <c r="R24" s="10">
        <v>-1.5589999999999999</v>
      </c>
    </row>
  </sheetData>
  <mergeCells count="3">
    <mergeCell ref="W21:Y21"/>
    <mergeCell ref="A2:R2"/>
    <mergeCell ref="A15:R1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19C6-5FD7-4C26-B035-4AE85D7D382A}">
  <dimension ref="A1:BB26"/>
  <sheetViews>
    <sheetView zoomScale="110" zoomScaleNormal="110" workbookViewId="0">
      <pane xSplit="3" topLeftCell="D1" activePane="topRight" state="frozen"/>
      <selection pane="topRight" activeCell="AV16" sqref="AV16"/>
    </sheetView>
  </sheetViews>
  <sheetFormatPr defaultRowHeight="15"/>
  <cols>
    <col min="1" max="1" width="23.42578125" style="2" bestFit="1" customWidth="1"/>
    <col min="2" max="2" width="12.7109375" customWidth="1"/>
    <col min="3" max="3" width="13.7109375" style="1" bestFit="1" customWidth="1"/>
    <col min="4" max="4" width="10.85546875" style="2" bestFit="1" customWidth="1"/>
    <col min="5" max="5" width="10.85546875" style="54" customWidth="1"/>
    <col min="6" max="6" width="10.85546875" style="2" bestFit="1" customWidth="1"/>
    <col min="7" max="7" width="10.85546875" style="2" customWidth="1"/>
    <col min="8" max="8" width="10.85546875" style="1" bestFit="1" customWidth="1"/>
    <col min="9" max="9" width="10.85546875" style="56" customWidth="1"/>
    <col min="10" max="10" width="9.140625" style="1"/>
    <col min="11" max="11" width="10.42578125" style="1" bestFit="1" customWidth="1"/>
    <col min="12" max="12" width="9.140625" style="1"/>
    <col min="13" max="13" width="10.42578125" style="1" bestFit="1" customWidth="1"/>
    <col min="15" max="15" width="9.140625" style="60"/>
    <col min="19" max="19" width="10.42578125" bestFit="1" customWidth="1"/>
    <col min="22" max="22" width="10.5703125" bestFit="1" customWidth="1"/>
    <col min="23" max="23" width="10.42578125" bestFit="1" customWidth="1"/>
    <col min="25" max="25" width="10.42578125" bestFit="1" customWidth="1"/>
    <col min="29" max="29" width="10.42578125" bestFit="1" customWidth="1"/>
    <col min="31" max="31" width="10.42578125" bestFit="1" customWidth="1"/>
    <col min="35" max="35" width="10.42578125" bestFit="1" customWidth="1"/>
    <col min="37" max="37" width="10.42578125" bestFit="1" customWidth="1"/>
    <col min="38" max="39" width="12.7109375" customWidth="1"/>
    <col min="40" max="43" width="12.7109375" style="1" customWidth="1"/>
    <col min="44" max="51" width="12.7109375" customWidth="1"/>
  </cols>
  <sheetData>
    <row r="1" spans="1:54"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"/>
    </row>
    <row r="2" spans="1:54" s="17" customFormat="1">
      <c r="A2" s="9"/>
      <c r="C2" s="71"/>
      <c r="D2" s="95" t="s">
        <v>33</v>
      </c>
      <c r="E2" s="95"/>
      <c r="F2" s="95"/>
      <c r="G2" s="95"/>
      <c r="H2" s="95"/>
      <c r="I2" s="95"/>
      <c r="J2" s="94" t="s">
        <v>34</v>
      </c>
      <c r="K2" s="94"/>
      <c r="L2" s="94"/>
      <c r="M2" s="94"/>
      <c r="N2" s="94"/>
      <c r="O2" s="94"/>
      <c r="P2" s="94" t="s">
        <v>25</v>
      </c>
      <c r="Q2" s="94"/>
      <c r="R2" s="94"/>
      <c r="S2" s="94"/>
      <c r="T2" s="94"/>
      <c r="U2" s="94"/>
      <c r="V2" s="94" t="s">
        <v>26</v>
      </c>
      <c r="W2" s="94"/>
      <c r="X2" s="94"/>
      <c r="Y2" s="94"/>
      <c r="Z2" s="94"/>
      <c r="AA2" s="94"/>
      <c r="AB2" s="94" t="s">
        <v>31</v>
      </c>
      <c r="AC2" s="94"/>
      <c r="AD2" s="94"/>
      <c r="AE2" s="94"/>
      <c r="AF2" s="94"/>
      <c r="AG2" s="94"/>
      <c r="AH2" s="94" t="s">
        <v>32</v>
      </c>
      <c r="AI2" s="94"/>
      <c r="AJ2" s="94"/>
      <c r="AK2" s="94"/>
      <c r="AL2" s="94"/>
      <c r="AM2" s="71"/>
      <c r="AN2" s="94" t="s">
        <v>48</v>
      </c>
      <c r="AO2" s="94"/>
      <c r="AP2" s="94"/>
      <c r="AQ2" s="94"/>
      <c r="AR2" s="94"/>
      <c r="AS2" s="94"/>
      <c r="AT2" s="94" t="s">
        <v>81</v>
      </c>
      <c r="AU2" s="94"/>
      <c r="AV2" s="94"/>
      <c r="AW2" s="94"/>
      <c r="AX2" s="94"/>
      <c r="AY2" s="71"/>
    </row>
    <row r="3" spans="1:54" s="1" customFormat="1" hidden="1">
      <c r="A3" s="2"/>
      <c r="D3" s="30">
        <v>1</v>
      </c>
      <c r="E3" s="51"/>
      <c r="F3" s="30">
        <v>1</v>
      </c>
      <c r="G3" s="30"/>
      <c r="H3" s="30">
        <v>1</v>
      </c>
      <c r="I3" s="30"/>
      <c r="J3" s="11">
        <v>2</v>
      </c>
      <c r="K3" s="11"/>
      <c r="L3" s="11">
        <v>2</v>
      </c>
      <c r="M3" s="11"/>
      <c r="N3" s="11">
        <v>2</v>
      </c>
      <c r="O3" s="11"/>
      <c r="P3" s="11">
        <v>3</v>
      </c>
      <c r="Q3" s="11"/>
      <c r="R3" s="11">
        <v>3</v>
      </c>
      <c r="S3" s="11"/>
      <c r="T3" s="11">
        <v>3</v>
      </c>
      <c r="U3" s="11"/>
      <c r="V3" s="11">
        <v>4</v>
      </c>
      <c r="W3" s="11"/>
      <c r="X3" s="11">
        <v>4</v>
      </c>
      <c r="Y3" s="11"/>
      <c r="Z3" s="11">
        <v>4</v>
      </c>
      <c r="AA3" s="11"/>
      <c r="AB3" s="11">
        <v>5</v>
      </c>
      <c r="AC3" s="11"/>
      <c r="AD3" s="11">
        <v>5</v>
      </c>
      <c r="AE3" s="11"/>
      <c r="AF3" s="11">
        <v>5</v>
      </c>
      <c r="AG3" s="11"/>
      <c r="AH3" s="11">
        <v>6</v>
      </c>
      <c r="AI3" s="11"/>
      <c r="AJ3" s="11">
        <v>6</v>
      </c>
      <c r="AK3" s="11"/>
      <c r="AL3" s="11">
        <v>6</v>
      </c>
      <c r="AM3" s="11"/>
      <c r="AN3" s="11">
        <v>9</v>
      </c>
      <c r="AO3" s="11"/>
      <c r="AP3" s="11">
        <v>9</v>
      </c>
      <c r="AQ3" s="11"/>
      <c r="AR3" s="11">
        <v>9</v>
      </c>
      <c r="AS3" s="11"/>
      <c r="AT3" s="11">
        <v>12</v>
      </c>
      <c r="AU3" s="11"/>
      <c r="AV3" s="11">
        <v>12</v>
      </c>
      <c r="AW3" s="11"/>
      <c r="AX3" s="11">
        <v>12</v>
      </c>
      <c r="AY3" s="11"/>
      <c r="AZ3" s="11" t="s">
        <v>27</v>
      </c>
      <c r="BA3" s="11" t="s">
        <v>27</v>
      </c>
      <c r="BB3" s="11" t="s">
        <v>27</v>
      </c>
    </row>
    <row r="4" spans="1:54" ht="18">
      <c r="B4" t="s">
        <v>0</v>
      </c>
      <c r="C4" s="2" t="s">
        <v>21</v>
      </c>
      <c r="D4" s="9" t="s">
        <v>28</v>
      </c>
      <c r="E4" s="51" t="s">
        <v>61</v>
      </c>
      <c r="F4" s="9" t="s">
        <v>29</v>
      </c>
      <c r="G4" s="51" t="s">
        <v>61</v>
      </c>
      <c r="H4" s="9" t="s">
        <v>30</v>
      </c>
      <c r="I4" s="51" t="s">
        <v>61</v>
      </c>
      <c r="J4" s="9" t="s">
        <v>28</v>
      </c>
      <c r="K4" s="51" t="s">
        <v>61</v>
      </c>
      <c r="L4" s="9" t="s">
        <v>29</v>
      </c>
      <c r="M4" s="51" t="s">
        <v>61</v>
      </c>
      <c r="N4" s="9" t="s">
        <v>30</v>
      </c>
      <c r="O4" s="51" t="s">
        <v>61</v>
      </c>
      <c r="P4" s="9" t="s">
        <v>28</v>
      </c>
      <c r="Q4" s="51" t="s">
        <v>61</v>
      </c>
      <c r="R4" s="9" t="s">
        <v>29</v>
      </c>
      <c r="S4" s="51" t="s">
        <v>61</v>
      </c>
      <c r="T4" s="9" t="s">
        <v>30</v>
      </c>
      <c r="U4" s="51" t="s">
        <v>61</v>
      </c>
      <c r="V4" s="9" t="s">
        <v>28</v>
      </c>
      <c r="W4" s="51" t="s">
        <v>61</v>
      </c>
      <c r="X4" s="9" t="s">
        <v>29</v>
      </c>
      <c r="Y4" s="51" t="s">
        <v>61</v>
      </c>
      <c r="Z4" s="9" t="s">
        <v>30</v>
      </c>
      <c r="AA4" s="51" t="s">
        <v>61</v>
      </c>
      <c r="AB4" s="9" t="s">
        <v>28</v>
      </c>
      <c r="AC4" s="51" t="s">
        <v>61</v>
      </c>
      <c r="AD4" s="9" t="s">
        <v>29</v>
      </c>
      <c r="AE4" s="51" t="s">
        <v>61</v>
      </c>
      <c r="AF4" s="9" t="s">
        <v>30</v>
      </c>
      <c r="AG4" s="51" t="s">
        <v>61</v>
      </c>
      <c r="AH4" s="9" t="s">
        <v>28</v>
      </c>
      <c r="AI4" s="51" t="s">
        <v>61</v>
      </c>
      <c r="AJ4" s="9" t="s">
        <v>29</v>
      </c>
      <c r="AK4" s="51" t="s">
        <v>61</v>
      </c>
      <c r="AL4" s="9" t="s">
        <v>30</v>
      </c>
      <c r="AM4" s="51" t="s">
        <v>61</v>
      </c>
      <c r="AN4" s="9" t="s">
        <v>28</v>
      </c>
      <c r="AO4" s="51" t="s">
        <v>61</v>
      </c>
      <c r="AP4" s="9" t="s">
        <v>29</v>
      </c>
      <c r="AQ4" s="51" t="s">
        <v>61</v>
      </c>
      <c r="AR4" s="9" t="s">
        <v>30</v>
      </c>
      <c r="AS4" s="51" t="s">
        <v>61</v>
      </c>
      <c r="AT4" s="9" t="s">
        <v>28</v>
      </c>
      <c r="AU4" s="9"/>
      <c r="AV4" s="9" t="s">
        <v>29</v>
      </c>
      <c r="AW4" s="51" t="s">
        <v>61</v>
      </c>
      <c r="AX4" s="9" t="s">
        <v>30</v>
      </c>
      <c r="AY4" s="51" t="s">
        <v>61</v>
      </c>
      <c r="AZ4" s="9" t="s">
        <v>28</v>
      </c>
      <c r="BA4" s="9" t="s">
        <v>29</v>
      </c>
      <c r="BB4" s="9" t="s">
        <v>30</v>
      </c>
    </row>
    <row r="5" spans="1:54" ht="30">
      <c r="A5" s="3" t="s">
        <v>20</v>
      </c>
      <c r="B5" s="66" t="s">
        <v>1</v>
      </c>
      <c r="C5" s="1" t="s">
        <v>22</v>
      </c>
      <c r="D5" s="5">
        <v>-4.8169000000000004</v>
      </c>
      <c r="E5" s="52">
        <f t="shared" ref="E5:E21" si="0">ABS(D5-AZ5)</f>
        <v>8.3099999999999952E-2</v>
      </c>
      <c r="F5" s="5">
        <v>-2.4977</v>
      </c>
      <c r="G5" s="52">
        <f t="shared" ref="G5:G21" si="1">ABS(F5-BA5)</f>
        <v>0.70230000000000015</v>
      </c>
      <c r="H5" s="5">
        <v>2.3192000000000004</v>
      </c>
      <c r="I5" s="55">
        <f>(H5-BB5)</f>
        <v>0.61920000000000019</v>
      </c>
      <c r="J5" s="5">
        <v>-4.5686999999999998</v>
      </c>
      <c r="K5" s="52">
        <f>ABS(J5-AZ5)</f>
        <v>0.33130000000000059</v>
      </c>
      <c r="L5" s="5">
        <v>-2.9977999999999998</v>
      </c>
      <c r="M5" s="52">
        <f>ABS(L5-BA5)</f>
        <v>0.20220000000000038</v>
      </c>
      <c r="N5" s="5">
        <v>1.5709</v>
      </c>
      <c r="O5" s="55">
        <f>N5-BB5</f>
        <v>-0.12910000000000021</v>
      </c>
      <c r="P5" s="5">
        <v>-4.4885000000000002</v>
      </c>
      <c r="Q5" s="52">
        <f>ABS(P5-AZ5)</f>
        <v>0.4115000000000002</v>
      </c>
      <c r="R5" s="5">
        <v>-3.1495000000000002</v>
      </c>
      <c r="S5" s="52">
        <f>ABS(R5-BA5)</f>
        <v>5.0499999999999989E-2</v>
      </c>
      <c r="T5" s="5">
        <v>1.339</v>
      </c>
      <c r="U5" s="55">
        <f>T5-BB5</f>
        <v>-0.36100000000000021</v>
      </c>
      <c r="V5" s="5">
        <v>-4.4543999999999997</v>
      </c>
      <c r="W5" s="52">
        <f>ABS(V5-AZ5)</f>
        <v>0.44560000000000066</v>
      </c>
      <c r="X5" s="5">
        <v>-3.2219000000000002</v>
      </c>
      <c r="Y5" s="52">
        <f>ABS(X5-BA5)</f>
        <v>2.1900000000000031E-2</v>
      </c>
      <c r="Z5" s="5">
        <v>1.2324999999999995</v>
      </c>
      <c r="AA5" s="55">
        <f>Z5-BB5</f>
        <v>-0.46750000000000069</v>
      </c>
      <c r="AB5" s="5">
        <v>-4.4379</v>
      </c>
      <c r="AC5" s="52">
        <f>ABS(AB5-AZ5)</f>
        <v>0.4621000000000004</v>
      </c>
      <c r="AD5" s="5">
        <v>-3.2625000000000002</v>
      </c>
      <c r="AE5" s="52">
        <f>ABS(AD5-BA5)</f>
        <v>6.25E-2</v>
      </c>
      <c r="AF5" s="5">
        <v>1.1753999999999998</v>
      </c>
      <c r="AG5" s="55">
        <f>AF5-BB5</f>
        <v>-0.5246000000000004</v>
      </c>
      <c r="AH5" s="5">
        <v>-4.4295999999999998</v>
      </c>
      <c r="AI5" s="52">
        <f>ABS(AH5-AZ5)</f>
        <v>0.4704000000000006</v>
      </c>
      <c r="AJ5" s="5">
        <v>-3.2854999999999999</v>
      </c>
      <c r="AK5" s="52">
        <f>ABS(AJ5-BA5)</f>
        <v>8.5499999999999687E-2</v>
      </c>
      <c r="AL5" s="5">
        <v>1.1440999999999999</v>
      </c>
      <c r="AM5" s="55">
        <f>AL5-BB5</f>
        <v>-0.55590000000000028</v>
      </c>
      <c r="AN5" s="5">
        <v>-4.4165999999999999</v>
      </c>
      <c r="AO5" s="5">
        <f>ABS(AN5-AZ5)</f>
        <v>0.4834000000000005</v>
      </c>
      <c r="AP5" s="5">
        <v>-3.3248000000000002</v>
      </c>
      <c r="AQ5" s="5">
        <f>ABS(AP5-BA5)</f>
        <v>0.12480000000000002</v>
      </c>
      <c r="AR5" s="5">
        <f>AP5-AN5</f>
        <v>1.0917999999999997</v>
      </c>
      <c r="AS5" s="55">
        <f>AR5-BB5</f>
        <v>-0.60820000000000052</v>
      </c>
      <c r="AT5" s="5">
        <v>-4.3888999999999996</v>
      </c>
      <c r="AU5" s="5">
        <f>(AT5-AZ5)</f>
        <v>0.51110000000000078</v>
      </c>
      <c r="AV5" s="5">
        <v>-3.3290999999999999</v>
      </c>
      <c r="AW5" s="5">
        <f>AV5-BA5</f>
        <v>-0.12909999999999977</v>
      </c>
      <c r="AX5" s="5">
        <f>AV5-AT5</f>
        <v>1.0597999999999996</v>
      </c>
      <c r="AY5" s="5">
        <f>AX5-BB5</f>
        <v>-0.64020000000000055</v>
      </c>
      <c r="AZ5" s="6">
        <v>-4.9000000000000004</v>
      </c>
      <c r="BA5" s="6">
        <v>-3.2</v>
      </c>
      <c r="BB5" s="6">
        <f>BA5-AZ5</f>
        <v>1.7000000000000002</v>
      </c>
    </row>
    <row r="6" spans="1:54" ht="15.75" customHeight="1">
      <c r="A6" s="98" t="s">
        <v>3</v>
      </c>
      <c r="B6" s="17" t="s">
        <v>2</v>
      </c>
      <c r="C6" s="1" t="s">
        <v>22</v>
      </c>
      <c r="D6" s="5">
        <v>-4.7133000000000003</v>
      </c>
      <c r="E6" s="52">
        <f t="shared" si="0"/>
        <v>0.18670000000000009</v>
      </c>
      <c r="F6" s="5">
        <v>-2.5728</v>
      </c>
      <c r="G6" s="52">
        <f t="shared" si="1"/>
        <v>0.6272000000000002</v>
      </c>
      <c r="H6" s="5">
        <v>2.1405000000000003</v>
      </c>
      <c r="I6" s="55">
        <f t="shared" ref="I6:I21" si="2">(H6-BB6)</f>
        <v>0.44050000000000011</v>
      </c>
      <c r="J6" s="10">
        <v>-4.4851000000000001</v>
      </c>
      <c r="K6" s="52">
        <f t="shared" ref="K6:K21" si="3">ABS(J6-AZ6)</f>
        <v>0.41490000000000027</v>
      </c>
      <c r="L6" s="10">
        <v>-3.0356999999999998</v>
      </c>
      <c r="M6" s="52">
        <f t="shared" ref="M6:M21" si="4">ABS(L6-BA6)</f>
        <v>0.16430000000000033</v>
      </c>
      <c r="N6" s="5">
        <v>1.4494000000000002</v>
      </c>
      <c r="O6" s="55">
        <f t="shared" ref="O6:O21" si="5">N6-BB6</f>
        <v>-0.25059999999999993</v>
      </c>
      <c r="P6" s="10">
        <v>-4.4104000000000001</v>
      </c>
      <c r="Q6" s="52">
        <f t="shared" ref="Q6:Q21" si="6">ABS(P6-AZ6)</f>
        <v>0.48960000000000026</v>
      </c>
      <c r="R6" s="10">
        <v>-3.1760000000000002</v>
      </c>
      <c r="S6" s="52">
        <f t="shared" ref="S6:S21" si="7">ABS(R6-BA6)</f>
        <v>2.4000000000000021E-2</v>
      </c>
      <c r="T6" s="5">
        <v>1.2343999999999999</v>
      </c>
      <c r="U6" s="55">
        <f t="shared" ref="U6:U21" si="8">T6-BB6</f>
        <v>-0.46560000000000024</v>
      </c>
      <c r="V6" s="10">
        <v>-4.3796999999999997</v>
      </c>
      <c r="W6" s="52">
        <f t="shared" ref="W6:W21" si="9">ABS(V6-AZ6)</f>
        <v>0.52030000000000065</v>
      </c>
      <c r="X6" s="10">
        <v>-3.2440000000000002</v>
      </c>
      <c r="Y6" s="52">
        <f t="shared" ref="Y6:Y21" si="10">ABS(X6-BA6)</f>
        <v>4.4000000000000039E-2</v>
      </c>
      <c r="Z6" s="5">
        <v>1.1356999999999995</v>
      </c>
      <c r="AA6" s="55">
        <f t="shared" ref="AA6:AA21" si="11">Z6-BB6</f>
        <v>-0.56430000000000069</v>
      </c>
      <c r="AB6" s="10">
        <v>-4.3630000000000004</v>
      </c>
      <c r="AC6" s="52">
        <f t="shared" ref="AC6:AC21" si="12">ABS(AB6-AZ6)</f>
        <v>0.53699999999999992</v>
      </c>
      <c r="AD6" s="10">
        <v>-3.2808000000000002</v>
      </c>
      <c r="AE6" s="52">
        <f t="shared" ref="AE6:AE21" si="13">ABS(AD6-BA6)</f>
        <v>8.0799999999999983E-2</v>
      </c>
      <c r="AF6" s="10">
        <v>1.0822000000000003</v>
      </c>
      <c r="AG6" s="55">
        <f t="shared" ref="AG6:AG21" si="14">AF6-BB6</f>
        <v>-0.6177999999999999</v>
      </c>
      <c r="AH6" s="10">
        <v>-4.3562000000000003</v>
      </c>
      <c r="AI6" s="52">
        <f t="shared" ref="AI6:AI21" si="15">ABS(AH6-AZ6)</f>
        <v>0.54380000000000006</v>
      </c>
      <c r="AJ6" s="10">
        <v>-3.3029999999999999</v>
      </c>
      <c r="AK6" s="52">
        <f t="shared" ref="AK6:AK21" si="16">ABS(AJ6-BA6)</f>
        <v>0.10299999999999976</v>
      </c>
      <c r="AL6" s="10">
        <v>1.0532000000000004</v>
      </c>
      <c r="AM6" s="55">
        <f t="shared" ref="AM6:AM21" si="17">AL6-BB6</f>
        <v>-0.64679999999999982</v>
      </c>
      <c r="AN6" s="10">
        <v>-4.3437999999999999</v>
      </c>
      <c r="AO6" s="5">
        <f t="shared" ref="AO6:AO21" si="18">ABS(AN6-AZ6)</f>
        <v>0.55620000000000047</v>
      </c>
      <c r="AP6" s="10">
        <v>-3.3393999999999999</v>
      </c>
      <c r="AQ6" s="5">
        <f t="shared" ref="AQ6:AQ21" si="19">ABS(AP6-BA6)</f>
        <v>0.13939999999999975</v>
      </c>
      <c r="AR6" s="5">
        <f t="shared" ref="AR6:AR8" si="20">AP6-AN6</f>
        <v>1.0044</v>
      </c>
      <c r="AS6" s="55">
        <f t="shared" ref="AS6:AS21" si="21">AR6-BB6</f>
        <v>-0.69560000000000022</v>
      </c>
      <c r="AT6" s="10">
        <v>-4.3167</v>
      </c>
      <c r="AU6" s="5">
        <f t="shared" ref="AU6:AU21" si="22">(AT6-AZ6)</f>
        <v>0.58330000000000037</v>
      </c>
      <c r="AV6" s="10">
        <v>-3.343</v>
      </c>
      <c r="AW6" s="5">
        <f t="shared" ref="AW6:AW21" si="23">AV6-BA6</f>
        <v>-0.14299999999999979</v>
      </c>
      <c r="AX6" s="5">
        <f t="shared" ref="AX6:AX21" si="24">AV6-AT6</f>
        <v>0.97370000000000001</v>
      </c>
      <c r="AY6" s="5">
        <f t="shared" ref="AY6:AY21" si="25">AX6-BB6</f>
        <v>-0.72630000000000017</v>
      </c>
      <c r="AZ6" s="6">
        <v>-4.9000000000000004</v>
      </c>
      <c r="BA6" s="6">
        <v>-3.2</v>
      </c>
      <c r="BB6" s="6">
        <f t="shared" ref="BB6:BB21" si="26">BA6-AZ6</f>
        <v>1.7000000000000002</v>
      </c>
    </row>
    <row r="7" spans="1:54">
      <c r="A7" s="98"/>
      <c r="B7" s="17" t="s">
        <v>4</v>
      </c>
      <c r="C7" s="1" t="s">
        <v>22</v>
      </c>
      <c r="D7" s="5">
        <v>-4.7584</v>
      </c>
      <c r="E7" s="52">
        <f t="shared" si="0"/>
        <v>0.14160000000000039</v>
      </c>
      <c r="F7" s="5">
        <v>-2.6213000000000002</v>
      </c>
      <c r="G7" s="52">
        <f t="shared" si="1"/>
        <v>0.57869999999999999</v>
      </c>
      <c r="H7" s="5">
        <v>2.1370999999999998</v>
      </c>
      <c r="I7" s="55">
        <f t="shared" si="2"/>
        <v>0.4370999999999996</v>
      </c>
      <c r="J7" s="10">
        <v>-4.5297999999999998</v>
      </c>
      <c r="K7" s="52">
        <f t="shared" si="3"/>
        <v>0.37020000000000053</v>
      </c>
      <c r="L7" s="10">
        <v>-3.0832000000000002</v>
      </c>
      <c r="M7" s="52">
        <f t="shared" si="4"/>
        <v>0.11680000000000001</v>
      </c>
      <c r="N7" s="5">
        <v>1.4465999999999997</v>
      </c>
      <c r="O7" s="55">
        <f t="shared" si="5"/>
        <v>-0.25340000000000051</v>
      </c>
      <c r="P7" s="10">
        <v>-4.4550999999999998</v>
      </c>
      <c r="Q7" s="52">
        <f t="shared" si="6"/>
        <v>0.44490000000000052</v>
      </c>
      <c r="R7" s="10">
        <v>-3.2231000000000001</v>
      </c>
      <c r="S7" s="52">
        <f t="shared" si="7"/>
        <v>2.3099999999999898E-2</v>
      </c>
      <c r="T7" s="5">
        <v>1.2319999999999998</v>
      </c>
      <c r="U7" s="55">
        <f t="shared" si="8"/>
        <v>-0.46800000000000042</v>
      </c>
      <c r="V7" s="10">
        <v>-4.4230999999999998</v>
      </c>
      <c r="W7" s="52">
        <f t="shared" si="9"/>
        <v>0.47690000000000055</v>
      </c>
      <c r="X7" s="10">
        <v>-3.2898999999999998</v>
      </c>
      <c r="Y7" s="52">
        <f t="shared" si="10"/>
        <v>8.9899999999999647E-2</v>
      </c>
      <c r="Z7" s="5">
        <v>1.1332</v>
      </c>
      <c r="AA7" s="55">
        <f t="shared" si="11"/>
        <v>-0.56680000000000019</v>
      </c>
      <c r="AB7" s="10">
        <v>-4.4074999999999998</v>
      </c>
      <c r="AC7" s="52">
        <f t="shared" si="12"/>
        <v>0.4925000000000006</v>
      </c>
      <c r="AD7" s="10">
        <v>-3.3275999999999999</v>
      </c>
      <c r="AE7" s="52">
        <f t="shared" si="13"/>
        <v>0.12759999999999971</v>
      </c>
      <c r="AF7" s="10">
        <v>1.0798999999999999</v>
      </c>
      <c r="AG7" s="55">
        <f t="shared" si="14"/>
        <v>-0.62010000000000032</v>
      </c>
      <c r="AH7" s="10">
        <v>-4.4006999999999996</v>
      </c>
      <c r="AI7" s="52">
        <f t="shared" si="15"/>
        <v>0.49930000000000074</v>
      </c>
      <c r="AJ7" s="10">
        <v>-3.3496999999999999</v>
      </c>
      <c r="AK7" s="52">
        <f t="shared" si="16"/>
        <v>0.14969999999999972</v>
      </c>
      <c r="AL7" s="10">
        <v>1.0509999999999997</v>
      </c>
      <c r="AM7" s="55">
        <f t="shared" si="17"/>
        <v>-0.64900000000000047</v>
      </c>
      <c r="AN7" s="10">
        <v>-4.3882000000000003</v>
      </c>
      <c r="AO7" s="5">
        <f t="shared" si="18"/>
        <v>0.51180000000000003</v>
      </c>
      <c r="AP7" s="1">
        <v>-3.3860999999999999</v>
      </c>
      <c r="AQ7" s="5">
        <f t="shared" si="19"/>
        <v>0.18609999999999971</v>
      </c>
      <c r="AR7" s="5">
        <f t="shared" si="20"/>
        <v>1.0021000000000004</v>
      </c>
      <c r="AS7" s="55">
        <f t="shared" si="21"/>
        <v>-0.69789999999999974</v>
      </c>
      <c r="AT7" s="10">
        <v>-4.3612000000000002</v>
      </c>
      <c r="AU7" s="5">
        <f t="shared" si="22"/>
        <v>0.53880000000000017</v>
      </c>
      <c r="AV7" s="10">
        <v>-3.3895</v>
      </c>
      <c r="AW7" s="5">
        <f t="shared" si="23"/>
        <v>-0.18949999999999978</v>
      </c>
      <c r="AX7" s="5">
        <f t="shared" si="24"/>
        <v>0.97170000000000023</v>
      </c>
      <c r="AY7" s="5">
        <f t="shared" si="25"/>
        <v>-0.72829999999999995</v>
      </c>
      <c r="AZ7" s="6">
        <v>-4.9000000000000004</v>
      </c>
      <c r="BA7" s="6">
        <v>-3.2</v>
      </c>
      <c r="BB7" s="6">
        <f t="shared" si="26"/>
        <v>1.7000000000000002</v>
      </c>
    </row>
    <row r="8" spans="1:54">
      <c r="A8" s="98" t="s">
        <v>7</v>
      </c>
      <c r="B8" s="17" t="s">
        <v>5</v>
      </c>
      <c r="C8" s="1" t="s">
        <v>22</v>
      </c>
      <c r="D8" s="5">
        <v>-4.6825999999999999</v>
      </c>
      <c r="E8" s="52">
        <f t="shared" si="0"/>
        <v>0.21740000000000048</v>
      </c>
      <c r="F8" s="5">
        <v>-2.4615999999999998</v>
      </c>
      <c r="G8" s="52">
        <f t="shared" si="1"/>
        <v>0.73840000000000039</v>
      </c>
      <c r="H8" s="5">
        <v>2.2210000000000001</v>
      </c>
      <c r="I8" s="55">
        <f t="shared" si="2"/>
        <v>0.52099999999999991</v>
      </c>
      <c r="J8" s="10">
        <v>-4.4420000000000002</v>
      </c>
      <c r="K8" s="52">
        <f t="shared" si="3"/>
        <v>0.45800000000000018</v>
      </c>
      <c r="L8" s="10">
        <v>-2.9388999999999998</v>
      </c>
      <c r="M8" s="52">
        <f t="shared" si="4"/>
        <v>0.26110000000000033</v>
      </c>
      <c r="N8" s="5">
        <v>1.5031000000000003</v>
      </c>
      <c r="O8" s="55">
        <f t="shared" si="5"/>
        <v>-0.19689999999999985</v>
      </c>
      <c r="P8" s="10">
        <v>-4.3643000000000001</v>
      </c>
      <c r="Q8" s="52">
        <f t="shared" si="6"/>
        <v>0.53570000000000029</v>
      </c>
      <c r="R8" s="10">
        <v>-3.0838999999999999</v>
      </c>
      <c r="S8" s="52">
        <f t="shared" si="7"/>
        <v>0.11610000000000031</v>
      </c>
      <c r="T8" s="5">
        <v>1.2804000000000002</v>
      </c>
      <c r="U8" s="55">
        <f t="shared" si="8"/>
        <v>-0.41959999999999997</v>
      </c>
      <c r="V8" s="10">
        <v>-4.3319999999999999</v>
      </c>
      <c r="W8" s="52">
        <f t="shared" si="9"/>
        <v>0.5680000000000005</v>
      </c>
      <c r="X8" s="10">
        <v>-3.1539000000000001</v>
      </c>
      <c r="Y8" s="52">
        <f>ABS(X8-BA8)</f>
        <v>4.610000000000003E-2</v>
      </c>
      <c r="Z8" s="5">
        <v>1.1780999999999997</v>
      </c>
      <c r="AA8" s="55">
        <f t="shared" si="11"/>
        <v>-0.52190000000000047</v>
      </c>
      <c r="AB8" s="10">
        <v>-4.3151000000000002</v>
      </c>
      <c r="AC8" s="52">
        <f t="shared" si="12"/>
        <v>0.5849000000000002</v>
      </c>
      <c r="AD8" s="10">
        <v>-3.1920000000000002</v>
      </c>
      <c r="AE8" s="52">
        <f t="shared" si="13"/>
        <v>8.0000000000000071E-3</v>
      </c>
      <c r="AF8" s="10">
        <v>1.1231</v>
      </c>
      <c r="AG8" s="55">
        <f t="shared" si="14"/>
        <v>-0.57690000000000019</v>
      </c>
      <c r="AH8" s="10">
        <v>-4.3076999999999996</v>
      </c>
      <c r="AI8" s="52">
        <f t="shared" si="15"/>
        <v>0.59230000000000071</v>
      </c>
      <c r="AJ8" s="10">
        <v>-3.2147999999999999</v>
      </c>
      <c r="AK8" s="52">
        <f t="shared" si="16"/>
        <v>1.4799999999999702E-2</v>
      </c>
      <c r="AL8" s="10">
        <v>1.0928999999999998</v>
      </c>
      <c r="AM8" s="55">
        <f t="shared" si="17"/>
        <v>-0.60710000000000042</v>
      </c>
      <c r="AN8" s="10">
        <v>-4.2949000000000002</v>
      </c>
      <c r="AO8" s="5">
        <f t="shared" si="18"/>
        <v>0.60510000000000019</v>
      </c>
      <c r="AP8" s="10">
        <v>-3.2523</v>
      </c>
      <c r="AQ8" s="5">
        <f t="shared" si="19"/>
        <v>5.2299999999999791E-2</v>
      </c>
      <c r="AR8" s="5">
        <f t="shared" si="20"/>
        <v>1.0426000000000002</v>
      </c>
      <c r="AS8" s="55">
        <f t="shared" si="21"/>
        <v>-0.65739999999999998</v>
      </c>
      <c r="AT8" s="10">
        <v>-4.2676999999999996</v>
      </c>
      <c r="AU8" s="5">
        <f t="shared" si="22"/>
        <v>0.63230000000000075</v>
      </c>
      <c r="AV8" s="10">
        <v>-3.2557</v>
      </c>
      <c r="AW8" s="5">
        <f t="shared" si="23"/>
        <v>-5.5699999999999861E-2</v>
      </c>
      <c r="AX8" s="5">
        <f t="shared" si="24"/>
        <v>1.0119999999999996</v>
      </c>
      <c r="AY8" s="5">
        <f t="shared" si="25"/>
        <v>-0.68800000000000061</v>
      </c>
      <c r="AZ8" s="6">
        <v>-4.9000000000000004</v>
      </c>
      <c r="BA8" s="6">
        <v>-3.2</v>
      </c>
      <c r="BB8" s="6">
        <f t="shared" si="26"/>
        <v>1.7000000000000002</v>
      </c>
    </row>
    <row r="9" spans="1:54">
      <c r="A9" s="98"/>
      <c r="B9" s="17" t="s">
        <v>6</v>
      </c>
      <c r="C9" s="1" t="s">
        <v>22</v>
      </c>
      <c r="D9" s="5">
        <v>-4.7119</v>
      </c>
      <c r="E9" s="52">
        <f t="shared" si="0"/>
        <v>0.18810000000000038</v>
      </c>
      <c r="F9" s="5">
        <v>-2.3675999999999999</v>
      </c>
      <c r="G9" s="52">
        <f t="shared" si="1"/>
        <v>0.83240000000000025</v>
      </c>
      <c r="H9" s="5">
        <v>2.3443000000000001</v>
      </c>
      <c r="I9" s="55">
        <f t="shared" si="2"/>
        <v>0.64429999999999987</v>
      </c>
      <c r="J9" s="10">
        <v>-4.4522000000000004</v>
      </c>
      <c r="K9" s="52">
        <f t="shared" si="3"/>
        <v>0.44779999999999998</v>
      </c>
      <c r="L9" s="10">
        <v>-2.8527</v>
      </c>
      <c r="M9" s="52">
        <f t="shared" si="4"/>
        <v>0.34730000000000016</v>
      </c>
      <c r="N9" s="5">
        <v>1.5995000000000004</v>
      </c>
      <c r="O9" s="55">
        <f t="shared" si="5"/>
        <v>-0.10049999999999981</v>
      </c>
      <c r="P9" s="10">
        <v>-4.3691000000000004</v>
      </c>
      <c r="Q9" s="52">
        <f t="shared" si="6"/>
        <v>0.53089999999999993</v>
      </c>
      <c r="R9" s="10">
        <v>-2.9992000000000001</v>
      </c>
      <c r="S9" s="52">
        <f t="shared" si="7"/>
        <v>0.20080000000000009</v>
      </c>
      <c r="T9" s="5">
        <v>1.3699000000000003</v>
      </c>
      <c r="U9" s="55">
        <f t="shared" si="8"/>
        <v>-0.33009999999999984</v>
      </c>
      <c r="V9" s="10">
        <v>-4.3341000000000003</v>
      </c>
      <c r="W9" s="52">
        <f t="shared" si="9"/>
        <v>0.56590000000000007</v>
      </c>
      <c r="X9" s="10">
        <v>-3.0691000000000002</v>
      </c>
      <c r="Y9" s="52">
        <f t="shared" si="10"/>
        <v>0.13090000000000002</v>
      </c>
      <c r="Z9" s="5">
        <v>1.2650000000000001</v>
      </c>
      <c r="AA9" s="55">
        <f t="shared" si="11"/>
        <v>-0.43500000000000005</v>
      </c>
      <c r="AB9" s="10">
        <v>-4.3159999999999998</v>
      </c>
      <c r="AC9" s="52">
        <f t="shared" si="12"/>
        <v>0.58400000000000052</v>
      </c>
      <c r="AD9" s="10">
        <v>-3.1073</v>
      </c>
      <c r="AE9" s="52">
        <f t="shared" si="13"/>
        <v>9.2700000000000227E-2</v>
      </c>
      <c r="AF9" s="10">
        <v>1.2086999999999999</v>
      </c>
      <c r="AG9" s="55">
        <f t="shared" si="14"/>
        <v>-0.49130000000000029</v>
      </c>
      <c r="AH9" s="10">
        <v>-4.3072999999999997</v>
      </c>
      <c r="AI9" s="52">
        <f t="shared" si="15"/>
        <v>0.59270000000000067</v>
      </c>
      <c r="AJ9" s="10">
        <v>-3.1291000000000002</v>
      </c>
      <c r="AK9" s="52">
        <f t="shared" si="16"/>
        <v>7.0899999999999963E-2</v>
      </c>
      <c r="AL9" s="10">
        <v>1.1781999999999995</v>
      </c>
      <c r="AM9" s="55">
        <f t="shared" si="17"/>
        <v>-0.52180000000000071</v>
      </c>
      <c r="AN9" s="10">
        <v>-4.2934000000000001</v>
      </c>
      <c r="AO9" s="5">
        <f t="shared" si="18"/>
        <v>0.60660000000000025</v>
      </c>
      <c r="AP9" s="10">
        <v>-3.1661000000000001</v>
      </c>
      <c r="AQ9" s="5">
        <f t="shared" si="19"/>
        <v>3.3900000000000041E-2</v>
      </c>
      <c r="AR9" s="5">
        <f t="shared" ref="AR9:AR21" si="27">AP9-AN9</f>
        <v>1.1273</v>
      </c>
      <c r="AS9" s="55">
        <f t="shared" si="21"/>
        <v>-0.57270000000000021</v>
      </c>
      <c r="AT9" s="10">
        <v>-4.2648000000000001</v>
      </c>
      <c r="AU9" s="5">
        <f t="shared" si="22"/>
        <v>0.63520000000000021</v>
      </c>
      <c r="AV9" s="10">
        <v>-3.1682000000000001</v>
      </c>
      <c r="AW9" s="5">
        <f t="shared" si="23"/>
        <v>3.180000000000005E-2</v>
      </c>
      <c r="AX9" s="5">
        <f t="shared" si="24"/>
        <v>1.0966</v>
      </c>
      <c r="AY9" s="5">
        <f t="shared" si="25"/>
        <v>-0.60340000000000016</v>
      </c>
      <c r="AZ9" s="6">
        <v>-4.9000000000000004</v>
      </c>
      <c r="BA9" s="6">
        <v>-3.2</v>
      </c>
      <c r="BB9" s="6">
        <f t="shared" si="26"/>
        <v>1.7000000000000002</v>
      </c>
    </row>
    <row r="10" spans="1:54">
      <c r="A10" s="98" t="s">
        <v>11</v>
      </c>
      <c r="B10" s="17" t="s">
        <v>8</v>
      </c>
      <c r="C10" s="1">
        <v>20</v>
      </c>
      <c r="D10" s="5">
        <v>-5.2051999999999996</v>
      </c>
      <c r="E10" s="52">
        <f t="shared" si="0"/>
        <v>0.30519999999999925</v>
      </c>
      <c r="F10" s="5">
        <v>-1.9523999999999999</v>
      </c>
      <c r="G10" s="52">
        <f t="shared" si="1"/>
        <v>1.2476000000000003</v>
      </c>
      <c r="H10" s="5">
        <v>3.2527999999999997</v>
      </c>
      <c r="I10" s="55">
        <f t="shared" si="2"/>
        <v>1.5527999999999995</v>
      </c>
      <c r="J10" s="10">
        <v>-4.8868</v>
      </c>
      <c r="K10" s="52">
        <f t="shared" si="3"/>
        <v>1.3200000000000323E-2</v>
      </c>
      <c r="L10" s="10">
        <v>-2.5051999999999999</v>
      </c>
      <c r="M10" s="52">
        <f t="shared" si="4"/>
        <v>0.69480000000000031</v>
      </c>
      <c r="N10" s="5">
        <v>2.3816000000000002</v>
      </c>
      <c r="O10" s="55">
        <f t="shared" si="5"/>
        <v>0.68159999999999998</v>
      </c>
      <c r="P10" s="10">
        <v>-4.7808000000000002</v>
      </c>
      <c r="Q10" s="52">
        <f t="shared" si="6"/>
        <v>0.11920000000000019</v>
      </c>
      <c r="R10" s="10">
        <v>-2.6680999999999999</v>
      </c>
      <c r="S10" s="52">
        <f t="shared" si="7"/>
        <v>0.53190000000000026</v>
      </c>
      <c r="T10" s="5">
        <v>2.1127000000000002</v>
      </c>
      <c r="U10" s="55">
        <f t="shared" si="8"/>
        <v>0.41270000000000007</v>
      </c>
      <c r="V10" s="10">
        <v>-4.7365000000000004</v>
      </c>
      <c r="W10" s="52">
        <f t="shared" si="9"/>
        <v>0.16349999999999998</v>
      </c>
      <c r="X10" s="10">
        <v>-2.7456</v>
      </c>
      <c r="Y10" s="52">
        <f t="shared" si="10"/>
        <v>0.45440000000000014</v>
      </c>
      <c r="Z10" s="5">
        <v>1.9909000000000003</v>
      </c>
      <c r="AA10" s="55">
        <f t="shared" si="11"/>
        <v>0.29090000000000016</v>
      </c>
      <c r="AB10" s="10">
        <v>-4.7164999999999999</v>
      </c>
      <c r="AC10" s="52">
        <f t="shared" si="12"/>
        <v>0.18350000000000044</v>
      </c>
      <c r="AD10" s="10">
        <v>-2.7898000000000001</v>
      </c>
      <c r="AE10" s="52">
        <f t="shared" si="13"/>
        <v>0.41020000000000012</v>
      </c>
      <c r="AF10" s="10">
        <v>1.9266999999999999</v>
      </c>
      <c r="AG10" s="55">
        <f t="shared" si="14"/>
        <v>0.22669999999999968</v>
      </c>
      <c r="AH10" s="10">
        <v>-4.7038000000000002</v>
      </c>
      <c r="AI10" s="52">
        <f t="shared" si="15"/>
        <v>0.19620000000000015</v>
      </c>
      <c r="AJ10" s="10">
        <v>-2.8109000000000002</v>
      </c>
      <c r="AK10" s="52">
        <f t="shared" si="16"/>
        <v>0.3891</v>
      </c>
      <c r="AL10" s="10">
        <v>1.8929</v>
      </c>
      <c r="AM10" s="55">
        <f t="shared" si="17"/>
        <v>0.19289999999999985</v>
      </c>
      <c r="AN10" s="10">
        <v>-4.6881000000000004</v>
      </c>
      <c r="AO10" s="5">
        <f t="shared" si="18"/>
        <v>0.21189999999999998</v>
      </c>
      <c r="AP10" s="10">
        <v>-2.8517000000000001</v>
      </c>
      <c r="AQ10" s="5">
        <f t="shared" si="19"/>
        <v>0.34830000000000005</v>
      </c>
      <c r="AR10" s="5">
        <f t="shared" si="27"/>
        <v>1.8364000000000003</v>
      </c>
      <c r="AS10" s="55">
        <f t="shared" si="21"/>
        <v>0.13640000000000008</v>
      </c>
      <c r="AT10" s="10">
        <v>-4.6581999999999999</v>
      </c>
      <c r="AU10" s="5">
        <f t="shared" si="22"/>
        <v>0.24180000000000046</v>
      </c>
      <c r="AV10" s="10">
        <v>-2.8553000000000002</v>
      </c>
      <c r="AW10" s="5">
        <f t="shared" si="23"/>
        <v>0.34470000000000001</v>
      </c>
      <c r="AX10" s="5">
        <f t="shared" si="24"/>
        <v>1.8028999999999997</v>
      </c>
      <c r="AY10" s="5">
        <f t="shared" si="25"/>
        <v>0.10289999999999955</v>
      </c>
      <c r="AZ10" s="6">
        <v>-4.9000000000000004</v>
      </c>
      <c r="BA10" s="6">
        <v>-3.2</v>
      </c>
      <c r="BB10" s="6">
        <f t="shared" si="26"/>
        <v>1.7000000000000002</v>
      </c>
    </row>
    <row r="11" spans="1:54">
      <c r="A11" s="98"/>
      <c r="B11" s="17" t="s">
        <v>10</v>
      </c>
      <c r="C11" s="1">
        <v>20</v>
      </c>
      <c r="D11" s="5">
        <v>-5.2051999999999996</v>
      </c>
      <c r="E11" s="52">
        <f t="shared" si="0"/>
        <v>0.30519999999999925</v>
      </c>
      <c r="F11" s="5">
        <v>-1.9523999999999999</v>
      </c>
      <c r="G11" s="52">
        <f t="shared" si="1"/>
        <v>1.2476000000000003</v>
      </c>
      <c r="H11" s="5">
        <v>3.2527999999999997</v>
      </c>
      <c r="I11" s="55">
        <f t="shared" si="2"/>
        <v>1.5527999999999995</v>
      </c>
      <c r="J11" s="10">
        <v>-4.8868</v>
      </c>
      <c r="K11" s="52">
        <f t="shared" si="3"/>
        <v>1.3200000000000323E-2</v>
      </c>
      <c r="L11" s="10">
        <v>-2.5051999999999999</v>
      </c>
      <c r="M11" s="52">
        <f t="shared" si="4"/>
        <v>0.69480000000000031</v>
      </c>
      <c r="N11" s="5">
        <v>2.3816000000000002</v>
      </c>
      <c r="O11" s="55">
        <f t="shared" si="5"/>
        <v>0.68159999999999998</v>
      </c>
      <c r="P11" s="10">
        <v>-4.7808000000000002</v>
      </c>
      <c r="Q11" s="52">
        <f t="shared" si="6"/>
        <v>0.11920000000000019</v>
      </c>
      <c r="R11" s="10">
        <v>-2.6680999999999999</v>
      </c>
      <c r="S11" s="52">
        <f t="shared" si="7"/>
        <v>0.53190000000000026</v>
      </c>
      <c r="T11" s="5">
        <v>2.1127000000000002</v>
      </c>
      <c r="U11" s="55">
        <f t="shared" si="8"/>
        <v>0.41270000000000007</v>
      </c>
      <c r="V11" s="10">
        <v>-4.7365000000000004</v>
      </c>
      <c r="W11" s="52">
        <f t="shared" si="9"/>
        <v>0.16349999999999998</v>
      </c>
      <c r="X11" s="10">
        <v>-2.7456</v>
      </c>
      <c r="Y11" s="52">
        <f t="shared" si="10"/>
        <v>0.45440000000000014</v>
      </c>
      <c r="Z11" s="5">
        <v>1.9909000000000003</v>
      </c>
      <c r="AA11" s="55">
        <f t="shared" si="11"/>
        <v>0.29090000000000016</v>
      </c>
      <c r="AB11" s="10">
        <v>-4.7164999999999999</v>
      </c>
      <c r="AC11" s="52">
        <f t="shared" si="12"/>
        <v>0.18350000000000044</v>
      </c>
      <c r="AD11" s="10">
        <v>-2.7898000000000001</v>
      </c>
      <c r="AE11" s="52">
        <f t="shared" si="13"/>
        <v>0.41020000000000012</v>
      </c>
      <c r="AF11" s="10">
        <v>1.9266999999999999</v>
      </c>
      <c r="AG11" s="55">
        <f t="shared" si="14"/>
        <v>0.22669999999999968</v>
      </c>
      <c r="AH11" s="10">
        <v>-4.7038000000000002</v>
      </c>
      <c r="AI11" s="52">
        <f t="shared" si="15"/>
        <v>0.19620000000000015</v>
      </c>
      <c r="AJ11" s="10">
        <v>-2.8109000000000002</v>
      </c>
      <c r="AK11" s="52">
        <f t="shared" si="16"/>
        <v>0.3891</v>
      </c>
      <c r="AL11" s="10">
        <v>1.8929</v>
      </c>
      <c r="AM11" s="55">
        <f t="shared" si="17"/>
        <v>0.19289999999999985</v>
      </c>
      <c r="AN11" s="10">
        <v>-4.6881000000000004</v>
      </c>
      <c r="AO11" s="5">
        <f t="shared" si="18"/>
        <v>0.21189999999999998</v>
      </c>
      <c r="AP11" s="10">
        <v>-2.8517000000000001</v>
      </c>
      <c r="AQ11" s="5">
        <f t="shared" si="19"/>
        <v>0.34830000000000005</v>
      </c>
      <c r="AR11" s="5">
        <f t="shared" si="27"/>
        <v>1.8364000000000003</v>
      </c>
      <c r="AS11" s="55">
        <f t="shared" si="21"/>
        <v>0.13640000000000008</v>
      </c>
      <c r="AT11" s="10">
        <v>-4.6581999999999999</v>
      </c>
      <c r="AU11" s="5">
        <f t="shared" si="22"/>
        <v>0.24180000000000046</v>
      </c>
      <c r="AV11" s="10">
        <v>-2.8553000000000002</v>
      </c>
      <c r="AW11" s="5">
        <f t="shared" si="23"/>
        <v>0.34470000000000001</v>
      </c>
      <c r="AX11" s="5">
        <f t="shared" si="24"/>
        <v>1.8028999999999997</v>
      </c>
      <c r="AY11" s="5">
        <f t="shared" si="25"/>
        <v>0.10289999999999955</v>
      </c>
      <c r="AZ11" s="6">
        <v>-4.9000000000000004</v>
      </c>
      <c r="BA11" s="6">
        <v>-3.2</v>
      </c>
      <c r="BB11" s="6">
        <f t="shared" si="26"/>
        <v>1.7000000000000002</v>
      </c>
    </row>
    <row r="12" spans="1:54">
      <c r="A12" s="98"/>
      <c r="B12" s="17" t="s">
        <v>9</v>
      </c>
      <c r="C12" s="1">
        <v>25</v>
      </c>
      <c r="D12" s="5">
        <v>-5.4871999999999996</v>
      </c>
      <c r="E12" s="52">
        <f t="shared" si="0"/>
        <v>0.58719999999999928</v>
      </c>
      <c r="F12" s="5">
        <v>-1.9325000000000001</v>
      </c>
      <c r="G12" s="52">
        <f t="shared" si="1"/>
        <v>1.2675000000000001</v>
      </c>
      <c r="H12" s="5">
        <v>3.5546999999999995</v>
      </c>
      <c r="I12" s="55">
        <f t="shared" si="2"/>
        <v>1.8546999999999993</v>
      </c>
      <c r="J12" s="10">
        <v>-5.1609999999999996</v>
      </c>
      <c r="K12" s="52">
        <f t="shared" si="3"/>
        <v>0.26099999999999923</v>
      </c>
      <c r="L12" s="10">
        <v>-2.5219999999999998</v>
      </c>
      <c r="M12" s="52">
        <f t="shared" si="4"/>
        <v>0.67800000000000038</v>
      </c>
      <c r="N12" s="5">
        <v>2.6389999999999998</v>
      </c>
      <c r="O12" s="55">
        <f t="shared" si="5"/>
        <v>0.93899999999999961</v>
      </c>
      <c r="P12" s="10">
        <v>-5.0548999999999999</v>
      </c>
      <c r="Q12" s="52">
        <f t="shared" si="6"/>
        <v>0.15489999999999959</v>
      </c>
      <c r="R12" s="10">
        <v>-2.6985999999999999</v>
      </c>
      <c r="S12" s="52">
        <f t="shared" si="7"/>
        <v>0.50140000000000029</v>
      </c>
      <c r="T12" s="5">
        <v>2.3563000000000001</v>
      </c>
      <c r="U12" s="55">
        <f t="shared" si="8"/>
        <v>0.65629999999999988</v>
      </c>
      <c r="V12" s="10">
        <v>-5.0136000000000003</v>
      </c>
      <c r="W12" s="52">
        <f t="shared" si="9"/>
        <v>0.11359999999999992</v>
      </c>
      <c r="X12" s="10">
        <v>-2.7831999999999999</v>
      </c>
      <c r="Y12" s="52">
        <f t="shared" si="10"/>
        <v>0.41680000000000028</v>
      </c>
      <c r="Z12" s="5">
        <v>2.2304000000000004</v>
      </c>
      <c r="AA12" s="55">
        <f t="shared" si="11"/>
        <v>0.5304000000000002</v>
      </c>
      <c r="AB12" s="10">
        <v>-4.9877000000000002</v>
      </c>
      <c r="AC12" s="52">
        <f t="shared" si="12"/>
        <v>8.7699999999999889E-2</v>
      </c>
      <c r="AD12" s="10">
        <v>-2.8256000000000001</v>
      </c>
      <c r="AE12" s="52">
        <f t="shared" si="13"/>
        <v>0.37440000000000007</v>
      </c>
      <c r="AF12" s="10">
        <v>2.1621000000000001</v>
      </c>
      <c r="AG12" s="55">
        <f t="shared" si="14"/>
        <v>0.46209999999999996</v>
      </c>
      <c r="AH12" s="10">
        <v>-4.9770000000000003</v>
      </c>
      <c r="AI12" s="52">
        <f t="shared" si="15"/>
        <v>7.6999999999999957E-2</v>
      </c>
      <c r="AJ12" s="10">
        <v>-2.8500999999999999</v>
      </c>
      <c r="AK12" s="52">
        <f t="shared" si="16"/>
        <v>0.34990000000000032</v>
      </c>
      <c r="AL12" s="10">
        <v>2.1269000000000005</v>
      </c>
      <c r="AM12" s="55">
        <f t="shared" si="17"/>
        <v>0.42690000000000028</v>
      </c>
      <c r="AN12" s="10">
        <v>-4.9598000000000004</v>
      </c>
      <c r="AO12" s="5">
        <f t="shared" si="18"/>
        <v>5.9800000000000075E-2</v>
      </c>
      <c r="AP12" s="10">
        <v>-2.8913000000000002</v>
      </c>
      <c r="AQ12" s="5">
        <f t="shared" si="19"/>
        <v>0.30869999999999997</v>
      </c>
      <c r="AR12" s="5">
        <f t="shared" si="27"/>
        <v>2.0685000000000002</v>
      </c>
      <c r="AS12" s="55">
        <f t="shared" si="21"/>
        <v>0.36850000000000005</v>
      </c>
      <c r="AT12" s="10">
        <v>-4.9310999999999998</v>
      </c>
      <c r="AU12" s="5">
        <f t="shared" si="22"/>
        <v>-3.1099999999999461E-2</v>
      </c>
      <c r="AV12" s="10">
        <v>-2.8971</v>
      </c>
      <c r="AW12" s="5">
        <f t="shared" si="23"/>
        <v>0.30290000000000017</v>
      </c>
      <c r="AX12" s="5">
        <f t="shared" si="24"/>
        <v>2.0339999999999998</v>
      </c>
      <c r="AY12" s="5">
        <f t="shared" si="25"/>
        <v>0.33399999999999963</v>
      </c>
      <c r="AZ12" s="6">
        <v>-4.9000000000000004</v>
      </c>
      <c r="BA12" s="6">
        <v>-3.2</v>
      </c>
      <c r="BB12" s="6">
        <f t="shared" si="26"/>
        <v>1.7000000000000002</v>
      </c>
    </row>
    <row r="13" spans="1:54">
      <c r="A13" s="97" t="s">
        <v>14</v>
      </c>
      <c r="B13" s="17" t="s">
        <v>12</v>
      </c>
      <c r="C13" s="1">
        <v>19</v>
      </c>
      <c r="D13" s="5">
        <v>-6.4859</v>
      </c>
      <c r="E13" s="52">
        <f t="shared" si="0"/>
        <v>1.5858999999999996</v>
      </c>
      <c r="F13" s="5">
        <v>-1.0045999999999999</v>
      </c>
      <c r="G13" s="52">
        <f t="shared" si="1"/>
        <v>2.1954000000000002</v>
      </c>
      <c r="H13" s="5">
        <v>5.4813000000000001</v>
      </c>
      <c r="I13" s="55">
        <f t="shared" si="2"/>
        <v>3.7812999999999999</v>
      </c>
      <c r="J13" s="10">
        <v>-6.0689000000000002</v>
      </c>
      <c r="K13" s="52">
        <f t="shared" si="3"/>
        <v>1.1688999999999998</v>
      </c>
      <c r="L13" s="10">
        <v>-1.675</v>
      </c>
      <c r="M13" s="52">
        <f t="shared" si="4"/>
        <v>1.5250000000000001</v>
      </c>
      <c r="N13" s="5">
        <v>4.3939000000000004</v>
      </c>
      <c r="O13" s="55">
        <f t="shared" si="5"/>
        <v>2.6939000000000002</v>
      </c>
      <c r="P13" s="10">
        <v>-5.9410999999999996</v>
      </c>
      <c r="Q13" s="52">
        <f t="shared" si="6"/>
        <v>1.0410999999999992</v>
      </c>
      <c r="R13" s="10">
        <v>-1.8722000000000001</v>
      </c>
      <c r="S13" s="52">
        <f t="shared" si="7"/>
        <v>1.3278000000000001</v>
      </c>
      <c r="T13" s="5">
        <v>4.0688999999999993</v>
      </c>
      <c r="U13" s="55">
        <f t="shared" si="8"/>
        <v>2.3688999999999991</v>
      </c>
      <c r="V13" s="10">
        <v>-5.8868</v>
      </c>
      <c r="W13" s="52">
        <f t="shared" si="9"/>
        <v>0.98679999999999968</v>
      </c>
      <c r="X13" s="10">
        <v>-1.9602999999999999</v>
      </c>
      <c r="Y13" s="52">
        <f t="shared" si="10"/>
        <v>1.2397000000000002</v>
      </c>
      <c r="Z13" s="5">
        <v>3.9264999999999999</v>
      </c>
      <c r="AA13" s="55">
        <f t="shared" si="11"/>
        <v>2.2264999999999997</v>
      </c>
      <c r="AB13" s="10">
        <v>-5.8605999999999998</v>
      </c>
      <c r="AC13" s="52">
        <f t="shared" si="12"/>
        <v>0.96059999999999945</v>
      </c>
      <c r="AD13" s="10">
        <v>-2.0068000000000001</v>
      </c>
      <c r="AE13" s="52">
        <f t="shared" si="13"/>
        <v>1.1932</v>
      </c>
      <c r="AF13" s="10">
        <v>3.8537999999999997</v>
      </c>
      <c r="AG13" s="55">
        <f t="shared" si="14"/>
        <v>2.1537999999999995</v>
      </c>
      <c r="AH13" s="10">
        <v>-5.8438999999999997</v>
      </c>
      <c r="AI13" s="52">
        <f t="shared" si="15"/>
        <v>0.9438999999999993</v>
      </c>
      <c r="AJ13" s="10">
        <v>-2.0284</v>
      </c>
      <c r="AK13" s="52">
        <f t="shared" si="16"/>
        <v>1.1716000000000002</v>
      </c>
      <c r="AL13" s="10">
        <v>3.8154999999999997</v>
      </c>
      <c r="AM13" s="55">
        <f t="shared" si="17"/>
        <v>2.1154999999999995</v>
      </c>
      <c r="AN13" s="10">
        <v>-5.8272000000000004</v>
      </c>
      <c r="AO13" s="5">
        <f t="shared" si="18"/>
        <v>0.92720000000000002</v>
      </c>
      <c r="AP13" s="10">
        <v>-2.0718999999999999</v>
      </c>
      <c r="AQ13" s="5">
        <f t="shared" si="19"/>
        <v>1.1281000000000003</v>
      </c>
      <c r="AR13" s="5">
        <f t="shared" si="27"/>
        <v>3.7553000000000005</v>
      </c>
      <c r="AS13" s="55">
        <f t="shared" si="21"/>
        <v>2.0553000000000003</v>
      </c>
      <c r="AT13" s="10">
        <v>-5.7965</v>
      </c>
      <c r="AU13" s="5">
        <f t="shared" si="22"/>
        <v>-0.89649999999999963</v>
      </c>
      <c r="AV13" s="10">
        <v>-2.0752000000000002</v>
      </c>
      <c r="AW13" s="5">
        <f t="shared" si="23"/>
        <v>1.1248</v>
      </c>
      <c r="AX13" s="5">
        <f t="shared" si="24"/>
        <v>3.7212999999999998</v>
      </c>
      <c r="AY13" s="5">
        <f t="shared" si="25"/>
        <v>2.0212999999999997</v>
      </c>
      <c r="AZ13" s="6">
        <v>-4.9000000000000004</v>
      </c>
      <c r="BA13" s="6">
        <v>-3.2</v>
      </c>
      <c r="BB13" s="6">
        <f t="shared" si="26"/>
        <v>1.7000000000000002</v>
      </c>
    </row>
    <row r="14" spans="1:54">
      <c r="A14" s="97"/>
      <c r="B14" s="17" t="s">
        <v>63</v>
      </c>
      <c r="C14" s="1" t="s">
        <v>22</v>
      </c>
      <c r="D14" s="5">
        <v>-7.5057</v>
      </c>
      <c r="E14" s="52">
        <f t="shared" si="0"/>
        <v>2.6056999999999997</v>
      </c>
      <c r="F14" s="5">
        <v>-6.59E-2</v>
      </c>
      <c r="G14" s="52">
        <f t="shared" si="1"/>
        <v>3.1341000000000001</v>
      </c>
      <c r="H14" s="5">
        <v>7.4398</v>
      </c>
      <c r="I14" s="55">
        <f t="shared" si="2"/>
        <v>5.7397999999999998</v>
      </c>
      <c r="J14" s="10">
        <v>-7.0441000000000003</v>
      </c>
      <c r="K14" s="52">
        <f t="shared" si="3"/>
        <v>2.1440999999999999</v>
      </c>
      <c r="L14" s="10">
        <v>-0.82499999999999996</v>
      </c>
      <c r="M14" s="52">
        <f t="shared" si="4"/>
        <v>2.375</v>
      </c>
      <c r="N14" s="5">
        <v>6.2191000000000001</v>
      </c>
      <c r="O14" s="55">
        <f t="shared" si="5"/>
        <v>4.5190999999999999</v>
      </c>
      <c r="P14" s="10">
        <v>-6.9039000000000001</v>
      </c>
      <c r="Q14" s="52">
        <f t="shared" si="6"/>
        <v>2.0038999999999998</v>
      </c>
      <c r="R14" s="10">
        <v>-1.0388999999999999</v>
      </c>
      <c r="S14" s="52">
        <f t="shared" si="7"/>
        <v>2.1611000000000002</v>
      </c>
      <c r="T14" s="5">
        <v>5.8650000000000002</v>
      </c>
      <c r="U14" s="55">
        <f t="shared" si="8"/>
        <v>4.165</v>
      </c>
      <c r="V14" s="10">
        <v>-6.8475000000000001</v>
      </c>
      <c r="W14" s="52">
        <f t="shared" si="9"/>
        <v>1.9474999999999998</v>
      </c>
      <c r="X14" s="10">
        <v>-1.1337999999999999</v>
      </c>
      <c r="Y14" s="52">
        <f t="shared" si="10"/>
        <v>2.0662000000000003</v>
      </c>
      <c r="Z14" s="5">
        <v>5.7137000000000002</v>
      </c>
      <c r="AA14" s="55">
        <f t="shared" si="11"/>
        <v>4.0137</v>
      </c>
      <c r="AB14" s="10">
        <v>-6.8213999999999997</v>
      </c>
      <c r="AC14" s="52">
        <f t="shared" si="12"/>
        <v>1.9213999999999993</v>
      </c>
      <c r="AD14" s="10">
        <v>-1.1831</v>
      </c>
      <c r="AE14" s="52">
        <f t="shared" si="13"/>
        <v>2.0169000000000001</v>
      </c>
      <c r="AF14" s="10">
        <v>5.6382999999999992</v>
      </c>
      <c r="AG14" s="55">
        <f t="shared" si="14"/>
        <v>3.938299999999999</v>
      </c>
      <c r="AH14" s="10">
        <v>-6.8087999999999997</v>
      </c>
      <c r="AI14" s="52">
        <f t="shared" si="15"/>
        <v>1.9087999999999994</v>
      </c>
      <c r="AJ14" s="10">
        <v>-1.2088000000000001</v>
      </c>
      <c r="AK14" s="52">
        <f t="shared" si="16"/>
        <v>1.9912000000000001</v>
      </c>
      <c r="AL14" s="10">
        <v>5.6</v>
      </c>
      <c r="AM14" s="55">
        <f t="shared" si="17"/>
        <v>3.8999999999999995</v>
      </c>
      <c r="AN14" s="10">
        <v>-6.7882999999999996</v>
      </c>
      <c r="AO14" s="5">
        <f t="shared" si="18"/>
        <v>1.8882999999999992</v>
      </c>
      <c r="AP14" s="10">
        <v>-1.2512000000000001</v>
      </c>
      <c r="AQ14" s="5">
        <f t="shared" si="19"/>
        <v>1.9488000000000001</v>
      </c>
      <c r="AR14" s="5">
        <f t="shared" si="27"/>
        <v>5.5370999999999997</v>
      </c>
      <c r="AS14" s="55">
        <f t="shared" si="21"/>
        <v>3.8370999999999995</v>
      </c>
      <c r="AT14" s="10">
        <v>-6.7595999999999998</v>
      </c>
      <c r="AU14" s="5">
        <f t="shared" si="22"/>
        <v>-1.8595999999999995</v>
      </c>
      <c r="AV14" s="10">
        <v>-1.2533000000000001</v>
      </c>
      <c r="AW14" s="5">
        <f t="shared" si="23"/>
        <v>1.9467000000000001</v>
      </c>
      <c r="AX14" s="5">
        <f t="shared" si="24"/>
        <v>5.5062999999999995</v>
      </c>
      <c r="AY14" s="5">
        <f t="shared" si="25"/>
        <v>3.8062999999999994</v>
      </c>
      <c r="AZ14" s="6">
        <v>-4.9000000000000004</v>
      </c>
      <c r="BA14" s="6">
        <v>-3.2</v>
      </c>
      <c r="BB14" s="6">
        <f t="shared" si="26"/>
        <v>1.7000000000000002</v>
      </c>
    </row>
    <row r="15" spans="1:54">
      <c r="A15" s="97"/>
      <c r="B15" s="17" t="s">
        <v>39</v>
      </c>
      <c r="D15" s="5">
        <v>-7.3459000000000003</v>
      </c>
      <c r="E15" s="52">
        <f t="shared" si="0"/>
        <v>2.4459</v>
      </c>
      <c r="F15" s="5">
        <v>-0.18720000000000001</v>
      </c>
      <c r="G15" s="52">
        <f t="shared" si="1"/>
        <v>3.0128000000000004</v>
      </c>
      <c r="H15" s="5">
        <v>7.1587000000000005</v>
      </c>
      <c r="I15" s="55">
        <f t="shared" si="2"/>
        <v>5.4587000000000003</v>
      </c>
      <c r="J15" s="10">
        <v>-6.8944000000000001</v>
      </c>
      <c r="K15" s="52">
        <f t="shared" si="3"/>
        <v>1.9943999999999997</v>
      </c>
      <c r="L15" s="10">
        <v>-0.9264</v>
      </c>
      <c r="M15" s="52">
        <f t="shared" si="4"/>
        <v>2.2736000000000001</v>
      </c>
      <c r="N15" s="5">
        <v>5.968</v>
      </c>
      <c r="O15" s="55">
        <f t="shared" si="5"/>
        <v>4.2679999999999998</v>
      </c>
      <c r="P15" s="10">
        <v>-6.7561</v>
      </c>
      <c r="Q15" s="52">
        <f t="shared" si="6"/>
        <v>1.8560999999999996</v>
      </c>
      <c r="R15" s="10">
        <v>-1.1361000000000001</v>
      </c>
      <c r="S15" s="52">
        <f t="shared" si="7"/>
        <v>2.0639000000000003</v>
      </c>
      <c r="T15" s="5">
        <v>5.62</v>
      </c>
      <c r="U15" s="55">
        <f t="shared" si="8"/>
        <v>3.92</v>
      </c>
      <c r="V15" s="10">
        <v>-6.7</v>
      </c>
      <c r="W15" s="52">
        <f t="shared" si="9"/>
        <v>1.7999999999999998</v>
      </c>
      <c r="X15" s="10">
        <v>-1.2296</v>
      </c>
      <c r="Y15" s="52">
        <f t="shared" si="10"/>
        <v>1.9704000000000002</v>
      </c>
      <c r="Z15" s="5">
        <v>5.4703999999999997</v>
      </c>
      <c r="AA15" s="55">
        <f t="shared" si="11"/>
        <v>3.7703999999999995</v>
      </c>
      <c r="AB15" s="10">
        <v>-6.6740000000000004</v>
      </c>
      <c r="AC15" s="52">
        <f t="shared" si="12"/>
        <v>1.774</v>
      </c>
      <c r="AD15" s="10">
        <v>-1.2786</v>
      </c>
      <c r="AE15" s="52">
        <f t="shared" si="13"/>
        <v>1.9214000000000002</v>
      </c>
      <c r="AF15" s="10">
        <v>5.3954000000000004</v>
      </c>
      <c r="AG15" s="55">
        <f t="shared" si="14"/>
        <v>3.6954000000000002</v>
      </c>
      <c r="AH15" s="10">
        <v>-6.6612</v>
      </c>
      <c r="AI15" s="52">
        <f t="shared" si="15"/>
        <v>1.7611999999999997</v>
      </c>
      <c r="AJ15" s="10">
        <v>-1.3037000000000001</v>
      </c>
      <c r="AK15" s="52">
        <f t="shared" si="16"/>
        <v>1.8963000000000001</v>
      </c>
      <c r="AL15" s="10">
        <v>5.3574999999999999</v>
      </c>
      <c r="AM15" s="55">
        <f t="shared" si="17"/>
        <v>3.6574999999999998</v>
      </c>
      <c r="AN15" s="10">
        <v>-6.6406999999999998</v>
      </c>
      <c r="AO15" s="5">
        <f t="shared" si="18"/>
        <v>1.7406999999999995</v>
      </c>
      <c r="AP15" s="10">
        <v>-1.3455999999999999</v>
      </c>
      <c r="AQ15" s="5">
        <f t="shared" si="19"/>
        <v>1.8544000000000003</v>
      </c>
      <c r="AR15" s="5">
        <f t="shared" si="27"/>
        <v>5.2950999999999997</v>
      </c>
      <c r="AS15" s="55">
        <f t="shared" si="21"/>
        <v>3.5950999999999995</v>
      </c>
      <c r="AT15" s="10">
        <v>-6.6108000000000002</v>
      </c>
      <c r="AU15" s="5">
        <f t="shared" si="22"/>
        <v>-1.7107999999999999</v>
      </c>
      <c r="AV15" s="10">
        <v>-1.3487</v>
      </c>
      <c r="AW15" s="5">
        <f t="shared" si="23"/>
        <v>1.8513000000000002</v>
      </c>
      <c r="AX15" s="5">
        <f t="shared" si="24"/>
        <v>5.2621000000000002</v>
      </c>
      <c r="AY15" s="5">
        <f t="shared" si="25"/>
        <v>3.5621</v>
      </c>
      <c r="AZ15" s="6">
        <v>-4.9000000000000004</v>
      </c>
      <c r="BA15" s="6">
        <v>-3.2</v>
      </c>
      <c r="BB15" s="6">
        <f t="shared" si="26"/>
        <v>1.7000000000000002</v>
      </c>
    </row>
    <row r="16" spans="1:54">
      <c r="A16" s="97"/>
      <c r="B16" s="17" t="s">
        <v>13</v>
      </c>
      <c r="C16" s="1">
        <v>22</v>
      </c>
      <c r="D16" s="5">
        <v>-7.2012</v>
      </c>
      <c r="E16" s="52">
        <f t="shared" si="0"/>
        <v>2.3011999999999997</v>
      </c>
      <c r="F16" s="5">
        <v>-0.27179999999999999</v>
      </c>
      <c r="G16" s="52">
        <f t="shared" si="1"/>
        <v>2.9282000000000004</v>
      </c>
      <c r="H16" s="5">
        <v>6.9294000000000002</v>
      </c>
      <c r="I16" s="55">
        <f t="shared" si="2"/>
        <v>5.2294</v>
      </c>
      <c r="J16" s="10">
        <v>-6.7580999999999998</v>
      </c>
      <c r="K16" s="52">
        <f t="shared" si="3"/>
        <v>1.8580999999999994</v>
      </c>
      <c r="L16" s="10">
        <v>-0.996</v>
      </c>
      <c r="M16" s="52">
        <f t="shared" si="4"/>
        <v>2.2040000000000002</v>
      </c>
      <c r="N16" s="5">
        <v>5.7621000000000002</v>
      </c>
      <c r="O16" s="55">
        <f t="shared" si="5"/>
        <v>4.0621</v>
      </c>
      <c r="P16" s="10">
        <v>-6.6211000000000002</v>
      </c>
      <c r="Q16" s="52">
        <f t="shared" si="6"/>
        <v>1.7210999999999999</v>
      </c>
      <c r="R16" s="10">
        <v>-1.2042999999999999</v>
      </c>
      <c r="S16" s="52">
        <f t="shared" si="7"/>
        <v>1.9957000000000003</v>
      </c>
      <c r="T16" s="5">
        <v>5.4168000000000003</v>
      </c>
      <c r="U16" s="55">
        <f t="shared" si="8"/>
        <v>3.7168000000000001</v>
      </c>
      <c r="V16" s="10">
        <v>-6.5651999999999999</v>
      </c>
      <c r="W16" s="52">
        <f t="shared" si="9"/>
        <v>1.6651999999999996</v>
      </c>
      <c r="X16" s="10">
        <v>-1.2972999999999999</v>
      </c>
      <c r="Y16" s="52">
        <f t="shared" si="10"/>
        <v>1.9027000000000003</v>
      </c>
      <c r="Z16" s="5">
        <v>5.2679</v>
      </c>
      <c r="AA16" s="55">
        <f t="shared" si="11"/>
        <v>3.5678999999999998</v>
      </c>
      <c r="AB16" s="10">
        <v>-6.5392000000000001</v>
      </c>
      <c r="AC16" s="52">
        <f t="shared" si="12"/>
        <v>1.6391999999999998</v>
      </c>
      <c r="AD16" s="10">
        <v>-1.3460000000000001</v>
      </c>
      <c r="AE16" s="52">
        <f t="shared" si="13"/>
        <v>1.8540000000000001</v>
      </c>
      <c r="AF16" s="10">
        <v>5.1932</v>
      </c>
      <c r="AG16" s="55">
        <f t="shared" si="14"/>
        <v>3.4931999999999999</v>
      </c>
      <c r="AH16" s="10">
        <v>-6.5263999999999998</v>
      </c>
      <c r="AI16" s="52">
        <f t="shared" si="15"/>
        <v>1.6263999999999994</v>
      </c>
      <c r="AJ16" s="10">
        <v>-1.3711</v>
      </c>
      <c r="AK16" s="52">
        <f t="shared" si="16"/>
        <v>1.8289000000000002</v>
      </c>
      <c r="AL16" s="10">
        <v>5.1552999999999995</v>
      </c>
      <c r="AM16" s="55">
        <f t="shared" si="17"/>
        <v>3.4552999999999994</v>
      </c>
      <c r="AN16" s="10">
        <v>-6.5057999999999998</v>
      </c>
      <c r="AO16" s="5">
        <f t="shared" si="18"/>
        <v>1.6057999999999995</v>
      </c>
      <c r="AP16" s="10">
        <v>-1.413</v>
      </c>
      <c r="AQ16" s="5">
        <f t="shared" si="19"/>
        <v>1.7870000000000001</v>
      </c>
      <c r="AR16" s="5">
        <f t="shared" si="27"/>
        <v>5.0927999999999995</v>
      </c>
      <c r="AS16" s="55">
        <f t="shared" si="21"/>
        <v>3.3927999999999994</v>
      </c>
      <c r="AT16" s="10">
        <v>-6.4753999999999996</v>
      </c>
      <c r="AU16" s="5">
        <f t="shared" si="22"/>
        <v>-1.5753999999999992</v>
      </c>
      <c r="AV16" s="10">
        <v>-1.4168000000000001</v>
      </c>
      <c r="AW16" s="5">
        <f t="shared" si="23"/>
        <v>1.7832000000000001</v>
      </c>
      <c r="AX16" s="5">
        <f t="shared" si="24"/>
        <v>5.0585999999999993</v>
      </c>
      <c r="AY16" s="5">
        <f t="shared" si="25"/>
        <v>3.3585999999999991</v>
      </c>
      <c r="AZ16" s="6">
        <v>-4.9000000000000004</v>
      </c>
      <c r="BA16" s="6">
        <v>-3.2</v>
      </c>
      <c r="BB16" s="6">
        <f t="shared" si="26"/>
        <v>1.7000000000000002</v>
      </c>
    </row>
    <row r="17" spans="1:54">
      <c r="A17" s="97" t="s">
        <v>17</v>
      </c>
      <c r="B17" s="17" t="s">
        <v>15</v>
      </c>
      <c r="C17" s="1">
        <v>10</v>
      </c>
      <c r="D17" s="5">
        <v>-4.9935999999999998</v>
      </c>
      <c r="E17" s="52">
        <f t="shared" si="0"/>
        <v>9.3599999999999461E-2</v>
      </c>
      <c r="F17" s="5">
        <v>-2.2189999999999999</v>
      </c>
      <c r="G17" s="52">
        <f t="shared" si="1"/>
        <v>0.98100000000000032</v>
      </c>
      <c r="H17" s="5">
        <v>2.7746</v>
      </c>
      <c r="I17" s="55">
        <f t="shared" si="2"/>
        <v>1.0745999999999998</v>
      </c>
      <c r="J17" s="10">
        <v>-4.7118000000000002</v>
      </c>
      <c r="K17" s="52">
        <f t="shared" si="3"/>
        <v>0.18820000000000014</v>
      </c>
      <c r="L17" s="10">
        <v>-2.7480000000000002</v>
      </c>
      <c r="M17" s="52">
        <f t="shared" si="4"/>
        <v>0.45199999999999996</v>
      </c>
      <c r="N17" s="5">
        <v>1.9638</v>
      </c>
      <c r="O17" s="55">
        <f t="shared" si="5"/>
        <v>0.26379999999999981</v>
      </c>
      <c r="P17" s="10">
        <v>-4.6208999999999998</v>
      </c>
      <c r="Q17" s="52">
        <f t="shared" si="6"/>
        <v>0.27910000000000057</v>
      </c>
      <c r="R17" s="10">
        <v>-2.9087999999999998</v>
      </c>
      <c r="S17" s="52">
        <f t="shared" si="7"/>
        <v>0.29120000000000035</v>
      </c>
      <c r="T17" s="5">
        <v>1.7121</v>
      </c>
      <c r="U17" s="55">
        <f t="shared" si="8"/>
        <v>1.2099999999999778E-2</v>
      </c>
      <c r="V17" s="10">
        <v>-4.5819999999999999</v>
      </c>
      <c r="W17" s="52">
        <f t="shared" si="9"/>
        <v>0.3180000000000005</v>
      </c>
      <c r="X17" s="10">
        <v>-2.9847000000000001</v>
      </c>
      <c r="Y17" s="52">
        <f t="shared" si="10"/>
        <v>0.21530000000000005</v>
      </c>
      <c r="Z17" s="5">
        <v>1.5972999999999997</v>
      </c>
      <c r="AA17" s="55">
        <f t="shared" si="11"/>
        <v>-0.10270000000000046</v>
      </c>
      <c r="AB17" s="10">
        <v>-4.5631000000000004</v>
      </c>
      <c r="AC17" s="52">
        <f t="shared" si="12"/>
        <v>0.33689999999999998</v>
      </c>
      <c r="AD17" s="10">
        <v>-3.0266999999999999</v>
      </c>
      <c r="AE17" s="52">
        <f t="shared" si="13"/>
        <v>0.17330000000000023</v>
      </c>
      <c r="AF17" s="10">
        <v>1.5364000000000004</v>
      </c>
      <c r="AG17" s="55">
        <f t="shared" si="14"/>
        <v>-0.16359999999999975</v>
      </c>
      <c r="AH17" s="10">
        <v>-4.5537000000000001</v>
      </c>
      <c r="AI17" s="52">
        <f t="shared" si="15"/>
        <v>0.34630000000000027</v>
      </c>
      <c r="AJ17" s="10">
        <v>-3.0501</v>
      </c>
      <c r="AK17" s="52">
        <f t="shared" si="16"/>
        <v>0.14990000000000014</v>
      </c>
      <c r="AL17" s="10">
        <v>1.5036</v>
      </c>
      <c r="AM17" s="55">
        <f t="shared" si="17"/>
        <v>-0.19640000000000013</v>
      </c>
      <c r="AN17" s="10">
        <v>-4.5387000000000004</v>
      </c>
      <c r="AO17" s="5">
        <f t="shared" si="18"/>
        <v>0.36129999999999995</v>
      </c>
      <c r="AP17" s="10">
        <v>-3.0897000000000001</v>
      </c>
      <c r="AQ17" s="5">
        <f t="shared" si="19"/>
        <v>0.11030000000000006</v>
      </c>
      <c r="AR17" s="5">
        <f t="shared" si="27"/>
        <v>1.4490000000000003</v>
      </c>
      <c r="AS17" s="55">
        <f t="shared" si="21"/>
        <v>-0.25099999999999989</v>
      </c>
      <c r="AT17" s="10">
        <v>-4.5102000000000002</v>
      </c>
      <c r="AU17" s="5">
        <f t="shared" si="22"/>
        <v>0.38980000000000015</v>
      </c>
      <c r="AV17" s="10">
        <v>-3.0937999999999999</v>
      </c>
      <c r="AW17" s="5">
        <f t="shared" si="23"/>
        <v>0.10620000000000029</v>
      </c>
      <c r="AX17" s="5">
        <f t="shared" si="24"/>
        <v>1.4164000000000003</v>
      </c>
      <c r="AY17" s="5">
        <f t="shared" si="25"/>
        <v>-0.28359999999999985</v>
      </c>
      <c r="AZ17" s="6">
        <v>-4.9000000000000004</v>
      </c>
      <c r="BA17" s="6">
        <v>-3.2</v>
      </c>
      <c r="BB17" s="6">
        <f t="shared" si="26"/>
        <v>1.7000000000000002</v>
      </c>
    </row>
    <row r="18" spans="1:54">
      <c r="A18" s="97"/>
      <c r="B18" s="67" t="s">
        <v>23</v>
      </c>
      <c r="C18" s="1">
        <v>28</v>
      </c>
      <c r="D18" s="5">
        <v>-5.5366999999999997</v>
      </c>
      <c r="E18" s="52">
        <f t="shared" si="0"/>
        <v>0.63669999999999938</v>
      </c>
      <c r="F18" s="5">
        <v>-1.8521000000000001</v>
      </c>
      <c r="G18" s="52">
        <f t="shared" si="1"/>
        <v>1.3479000000000001</v>
      </c>
      <c r="H18" s="5">
        <v>3.6845999999999997</v>
      </c>
      <c r="I18" s="55">
        <f t="shared" si="2"/>
        <v>1.9845999999999995</v>
      </c>
      <c r="J18" s="10">
        <v>-5.2012</v>
      </c>
      <c r="K18" s="52">
        <f t="shared" si="3"/>
        <v>0.30119999999999969</v>
      </c>
      <c r="L18" s="10">
        <v>-2.4426000000000001</v>
      </c>
      <c r="M18" s="52">
        <f t="shared" si="4"/>
        <v>0.75740000000000007</v>
      </c>
      <c r="N18" s="5">
        <v>2.7585999999999999</v>
      </c>
      <c r="O18" s="55">
        <f t="shared" si="5"/>
        <v>1.0585999999999998</v>
      </c>
      <c r="P18" s="10">
        <v>-5.0948000000000002</v>
      </c>
      <c r="Q18" s="52">
        <f t="shared" si="6"/>
        <v>0.19479999999999986</v>
      </c>
      <c r="R18" s="10">
        <v>-2.6211000000000002</v>
      </c>
      <c r="S18" s="52">
        <f t="shared" si="7"/>
        <v>0.57889999999999997</v>
      </c>
      <c r="T18" s="5">
        <v>2.7585999999999999</v>
      </c>
      <c r="U18" s="55">
        <f t="shared" si="8"/>
        <v>1.0585999999999998</v>
      </c>
      <c r="V18" s="10">
        <v>-5.0490000000000004</v>
      </c>
      <c r="W18" s="52">
        <f t="shared" si="9"/>
        <v>0.14900000000000002</v>
      </c>
      <c r="X18" s="10">
        <v>-2.7039</v>
      </c>
      <c r="Y18" s="52">
        <f t="shared" si="10"/>
        <v>0.49610000000000021</v>
      </c>
      <c r="Z18" s="5">
        <v>2.3451000000000004</v>
      </c>
      <c r="AA18" s="55">
        <f t="shared" si="11"/>
        <v>0.64510000000000023</v>
      </c>
      <c r="AB18" s="10">
        <v>-5.0275999999999996</v>
      </c>
      <c r="AC18" s="52">
        <f t="shared" si="12"/>
        <v>0.12759999999999927</v>
      </c>
      <c r="AD18" s="10">
        <v>-2.7486000000000002</v>
      </c>
      <c r="AE18" s="52">
        <f t="shared" si="13"/>
        <v>0.45140000000000002</v>
      </c>
      <c r="AF18" s="10">
        <v>2.2789999999999995</v>
      </c>
      <c r="AG18" s="55">
        <f t="shared" si="14"/>
        <v>0.57899999999999929</v>
      </c>
      <c r="AH18" s="10">
        <v>-5.016</v>
      </c>
      <c r="AI18" s="52">
        <f t="shared" si="15"/>
        <v>0.11599999999999966</v>
      </c>
      <c r="AJ18" s="10">
        <v>-2.7721</v>
      </c>
      <c r="AK18" s="52">
        <f t="shared" si="16"/>
        <v>0.42790000000000017</v>
      </c>
      <c r="AL18" s="10">
        <v>2.2439</v>
      </c>
      <c r="AM18" s="55">
        <f t="shared" si="17"/>
        <v>0.54389999999999983</v>
      </c>
      <c r="AN18" s="10">
        <v>-4.9984999999999999</v>
      </c>
      <c r="AO18" s="5">
        <f t="shared" si="18"/>
        <v>9.8499999999999588E-2</v>
      </c>
      <c r="AP18" s="10">
        <v>-2.8127</v>
      </c>
      <c r="AQ18" s="5">
        <f t="shared" si="19"/>
        <v>0.3873000000000002</v>
      </c>
      <c r="AR18" s="5">
        <f t="shared" si="27"/>
        <v>2.1858</v>
      </c>
      <c r="AS18" s="55">
        <f t="shared" si="21"/>
        <v>0.48579999999999979</v>
      </c>
      <c r="AT18" s="10">
        <v>-4.9695999999999998</v>
      </c>
      <c r="AU18" s="5">
        <f t="shared" si="22"/>
        <v>-6.959999999999944E-2</v>
      </c>
      <c r="AV18" s="10">
        <v>-2.8176999999999999</v>
      </c>
      <c r="AW18" s="5">
        <f t="shared" si="23"/>
        <v>0.38230000000000031</v>
      </c>
      <c r="AX18" s="5">
        <f t="shared" si="24"/>
        <v>2.1518999999999999</v>
      </c>
      <c r="AY18" s="5">
        <f t="shared" si="25"/>
        <v>0.45189999999999975</v>
      </c>
      <c r="AZ18" s="6">
        <v>-4.9000000000000004</v>
      </c>
      <c r="BA18" s="6">
        <v>-3.2</v>
      </c>
      <c r="BB18" s="6">
        <f t="shared" si="26"/>
        <v>1.7000000000000002</v>
      </c>
    </row>
    <row r="19" spans="1:54">
      <c r="A19" s="97"/>
      <c r="B19" s="67" t="s">
        <v>24</v>
      </c>
      <c r="C19" s="1">
        <v>27</v>
      </c>
      <c r="D19" s="5">
        <v>-5.5103</v>
      </c>
      <c r="E19" s="52">
        <f t="shared" si="0"/>
        <v>0.61029999999999962</v>
      </c>
      <c r="F19" s="5">
        <v>-1.8818999999999999</v>
      </c>
      <c r="G19" s="52">
        <f t="shared" si="1"/>
        <v>1.3181000000000003</v>
      </c>
      <c r="H19" s="5">
        <v>3.6284000000000001</v>
      </c>
      <c r="I19" s="55">
        <f t="shared" si="2"/>
        <v>1.9283999999999999</v>
      </c>
      <c r="J19" s="10">
        <v>-5.1866000000000003</v>
      </c>
      <c r="K19" s="52">
        <f t="shared" si="3"/>
        <v>0.28659999999999997</v>
      </c>
      <c r="L19" s="10">
        <v>-2.4559000000000002</v>
      </c>
      <c r="M19" s="52">
        <f t="shared" si="4"/>
        <v>0.74409999999999998</v>
      </c>
      <c r="N19" s="5">
        <v>2.7307000000000001</v>
      </c>
      <c r="O19" s="55">
        <f t="shared" si="5"/>
        <v>1.0306999999999999</v>
      </c>
      <c r="P19" s="10">
        <v>-5.0812999999999997</v>
      </c>
      <c r="Q19" s="52">
        <f t="shared" si="6"/>
        <v>0.18129999999999935</v>
      </c>
      <c r="R19" s="10">
        <v>-2.6261000000000001</v>
      </c>
      <c r="S19" s="52">
        <f t="shared" si="7"/>
        <v>0.57390000000000008</v>
      </c>
      <c r="T19" s="5">
        <v>2.4551999999999996</v>
      </c>
      <c r="U19" s="55">
        <f t="shared" si="8"/>
        <v>0.75519999999999943</v>
      </c>
      <c r="V19" s="10">
        <v>-5.0362</v>
      </c>
      <c r="W19" s="52">
        <f t="shared" si="9"/>
        <v>0.13619999999999965</v>
      </c>
      <c r="X19" s="10">
        <v>-2.7044000000000001</v>
      </c>
      <c r="Y19" s="52">
        <f t="shared" si="10"/>
        <v>0.49560000000000004</v>
      </c>
      <c r="Z19" s="5">
        <v>2.3317999999999999</v>
      </c>
      <c r="AA19" s="55">
        <f t="shared" si="11"/>
        <v>0.6317999999999997</v>
      </c>
      <c r="AB19" s="10">
        <v>-5.0147000000000004</v>
      </c>
      <c r="AC19" s="52">
        <f t="shared" si="12"/>
        <v>0.11470000000000002</v>
      </c>
      <c r="AD19" s="10">
        <v>-2.7471000000000001</v>
      </c>
      <c r="AE19" s="52">
        <f t="shared" si="13"/>
        <v>0.45290000000000008</v>
      </c>
      <c r="AF19" s="10">
        <v>2.2676000000000003</v>
      </c>
      <c r="AG19" s="55">
        <f t="shared" si="14"/>
        <v>0.5676000000000001</v>
      </c>
      <c r="AH19" s="10">
        <v>-5.0056000000000003</v>
      </c>
      <c r="AI19" s="52">
        <f t="shared" si="15"/>
        <v>0.10559999999999992</v>
      </c>
      <c r="AJ19" s="10">
        <v>-2.7711999999999999</v>
      </c>
      <c r="AK19" s="52">
        <f t="shared" si="16"/>
        <v>0.42880000000000029</v>
      </c>
      <c r="AL19" s="10">
        <v>2.2344000000000004</v>
      </c>
      <c r="AM19" s="55">
        <f t="shared" si="17"/>
        <v>0.53440000000000021</v>
      </c>
      <c r="AN19" s="10">
        <v>-4.9885999999999999</v>
      </c>
      <c r="AO19" s="5">
        <f t="shared" si="18"/>
        <v>8.8599999999999568E-2</v>
      </c>
      <c r="AP19" s="10">
        <v>-2.81</v>
      </c>
      <c r="AQ19" s="5">
        <f t="shared" si="19"/>
        <v>0.39000000000000012</v>
      </c>
      <c r="AR19" s="5">
        <f t="shared" si="27"/>
        <v>2.1785999999999999</v>
      </c>
      <c r="AS19" s="55">
        <f t="shared" si="21"/>
        <v>0.47859999999999969</v>
      </c>
      <c r="AT19" s="10">
        <v>-4.9574999999999996</v>
      </c>
      <c r="AU19" s="5">
        <f t="shared" si="22"/>
        <v>-5.7499999999999218E-2</v>
      </c>
      <c r="AV19" s="10">
        <v>-2.8119000000000001</v>
      </c>
      <c r="AW19" s="5">
        <f t="shared" si="23"/>
        <v>0.38810000000000011</v>
      </c>
      <c r="AX19" s="5">
        <f t="shared" si="24"/>
        <v>2.1455999999999995</v>
      </c>
      <c r="AY19" s="5">
        <f t="shared" si="25"/>
        <v>0.44559999999999933</v>
      </c>
      <c r="AZ19" s="6">
        <v>-4.9000000000000004</v>
      </c>
      <c r="BA19" s="6">
        <v>-3.2</v>
      </c>
      <c r="BB19" s="6">
        <f t="shared" si="26"/>
        <v>1.7000000000000002</v>
      </c>
    </row>
    <row r="20" spans="1:54">
      <c r="A20" s="97"/>
      <c r="B20" s="17" t="s">
        <v>16</v>
      </c>
      <c r="C20" s="1">
        <v>54</v>
      </c>
      <c r="D20" s="5">
        <v>-6.3795000000000002</v>
      </c>
      <c r="E20" s="52">
        <f t="shared" si="0"/>
        <v>1.4794999999999998</v>
      </c>
      <c r="F20" s="5">
        <v>-1.2706999999999999</v>
      </c>
      <c r="G20" s="52">
        <f t="shared" si="1"/>
        <v>1.9293000000000002</v>
      </c>
      <c r="H20" s="5">
        <v>5.1088000000000005</v>
      </c>
      <c r="I20" s="55">
        <f t="shared" si="2"/>
        <v>3.4088000000000003</v>
      </c>
      <c r="J20" s="10">
        <v>-5.9930000000000003</v>
      </c>
      <c r="K20" s="52">
        <f t="shared" si="3"/>
        <v>1.093</v>
      </c>
      <c r="L20" s="10">
        <v>-1.9552</v>
      </c>
      <c r="M20" s="52">
        <f t="shared" si="4"/>
        <v>1.2448000000000001</v>
      </c>
      <c r="N20" s="5">
        <v>4.0378000000000007</v>
      </c>
      <c r="O20" s="55">
        <f t="shared" si="5"/>
        <v>2.3378000000000005</v>
      </c>
      <c r="P20" s="10">
        <v>-5.8700999999999999</v>
      </c>
      <c r="Q20" s="52">
        <f t="shared" si="6"/>
        <v>0.97009999999999952</v>
      </c>
      <c r="R20" s="10">
        <v>-2.1539999999999999</v>
      </c>
      <c r="S20" s="52">
        <f t="shared" si="7"/>
        <v>1.0460000000000003</v>
      </c>
      <c r="T20" s="5">
        <v>3.7161</v>
      </c>
      <c r="U20" s="55">
        <f t="shared" si="8"/>
        <v>2.0160999999999998</v>
      </c>
      <c r="V20" s="10">
        <v>-5.8194999999999997</v>
      </c>
      <c r="W20" s="52">
        <f t="shared" si="9"/>
        <v>0.91949999999999932</v>
      </c>
      <c r="X20" s="10">
        <v>-2.2448000000000001</v>
      </c>
      <c r="Y20" s="52">
        <f t="shared" si="10"/>
        <v>0.95520000000000005</v>
      </c>
      <c r="Z20" s="5">
        <v>3.5746999999999995</v>
      </c>
      <c r="AA20" s="55">
        <f t="shared" si="11"/>
        <v>1.8746999999999994</v>
      </c>
      <c r="AB20" s="10">
        <v>-5.7949999999999999</v>
      </c>
      <c r="AC20" s="52">
        <f t="shared" si="12"/>
        <v>0.89499999999999957</v>
      </c>
      <c r="AD20" s="10">
        <v>-2.2930000000000001</v>
      </c>
      <c r="AE20" s="52">
        <f t="shared" si="13"/>
        <v>0.90700000000000003</v>
      </c>
      <c r="AF20" s="10">
        <v>3.5019999999999998</v>
      </c>
      <c r="AG20" s="55">
        <f t="shared" si="14"/>
        <v>1.8019999999999996</v>
      </c>
      <c r="AH20" s="10">
        <v>-5.7920999999999996</v>
      </c>
      <c r="AI20" s="52">
        <f t="shared" si="15"/>
        <v>0.89209999999999923</v>
      </c>
      <c r="AJ20" s="10">
        <v>-2.3241999999999998</v>
      </c>
      <c r="AK20" s="52">
        <f t="shared" si="16"/>
        <v>0.87580000000000036</v>
      </c>
      <c r="AL20" s="10">
        <v>3.4678999999999998</v>
      </c>
      <c r="AM20" s="55">
        <f t="shared" si="17"/>
        <v>1.7678999999999996</v>
      </c>
      <c r="AN20" s="10">
        <v>-5.7732000000000001</v>
      </c>
      <c r="AO20" s="5">
        <f t="shared" si="18"/>
        <v>0.87319999999999975</v>
      </c>
      <c r="AP20" s="10">
        <v>-2.3666</v>
      </c>
      <c r="AQ20" s="5">
        <f t="shared" si="19"/>
        <v>0.83340000000000014</v>
      </c>
      <c r="AR20" s="5">
        <f t="shared" si="27"/>
        <v>3.4066000000000001</v>
      </c>
      <c r="AS20" s="55">
        <f t="shared" si="21"/>
        <v>1.7065999999999999</v>
      </c>
      <c r="AT20" s="10">
        <v>-5.7363999999999997</v>
      </c>
      <c r="AU20" s="5">
        <f t="shared" si="22"/>
        <v>-0.83639999999999937</v>
      </c>
      <c r="AV20" s="10">
        <v>-2.3664000000000001</v>
      </c>
      <c r="AW20" s="5">
        <f t="shared" si="23"/>
        <v>0.83360000000000012</v>
      </c>
      <c r="AX20" s="5">
        <f t="shared" si="24"/>
        <v>3.3699999999999997</v>
      </c>
      <c r="AY20" s="5">
        <f t="shared" si="25"/>
        <v>1.6699999999999995</v>
      </c>
      <c r="AZ20" s="6">
        <v>-4.9000000000000004</v>
      </c>
      <c r="BA20" s="6">
        <v>-3.2</v>
      </c>
      <c r="BB20" s="6">
        <f t="shared" si="26"/>
        <v>1.7000000000000002</v>
      </c>
    </row>
    <row r="21" spans="1:54">
      <c r="A21" s="3" t="s">
        <v>19</v>
      </c>
      <c r="B21" s="66" t="s">
        <v>18</v>
      </c>
      <c r="C21" s="1">
        <v>53</v>
      </c>
      <c r="D21" s="5">
        <v>-5.9574999999999996</v>
      </c>
      <c r="E21" s="52">
        <f t="shared" si="0"/>
        <v>1.0574999999999992</v>
      </c>
      <c r="F21" s="5">
        <v>-0.77610000000000001</v>
      </c>
      <c r="G21" s="52">
        <f t="shared" si="1"/>
        <v>2.4239000000000002</v>
      </c>
      <c r="H21" s="5">
        <v>5.1814</v>
      </c>
      <c r="I21" s="55">
        <f t="shared" si="2"/>
        <v>3.4813999999999998</v>
      </c>
      <c r="J21" s="10">
        <v>-5.5278999999999998</v>
      </c>
      <c r="K21" s="52">
        <f t="shared" si="3"/>
        <v>0.62789999999999946</v>
      </c>
      <c r="L21" s="10">
        <v>-1.46</v>
      </c>
      <c r="M21" s="52">
        <f t="shared" si="4"/>
        <v>1.7400000000000002</v>
      </c>
      <c r="N21" s="5">
        <v>4.0678999999999998</v>
      </c>
      <c r="O21" s="55">
        <f t="shared" si="5"/>
        <v>2.3678999999999997</v>
      </c>
      <c r="P21" s="10">
        <v>-5.3924000000000003</v>
      </c>
      <c r="Q21" s="52">
        <f t="shared" si="6"/>
        <v>0.49239999999999995</v>
      </c>
      <c r="R21" s="10">
        <v>-1.6589</v>
      </c>
      <c r="S21" s="52">
        <f t="shared" si="7"/>
        <v>1.5411000000000001</v>
      </c>
      <c r="T21" s="5">
        <v>3.7335000000000003</v>
      </c>
      <c r="U21" s="55">
        <f t="shared" si="8"/>
        <v>2.0335000000000001</v>
      </c>
      <c r="V21" s="10">
        <v>-5.3358999999999996</v>
      </c>
      <c r="W21" s="52">
        <f t="shared" si="9"/>
        <v>0.43589999999999929</v>
      </c>
      <c r="X21" s="10">
        <v>-1.7494000000000001</v>
      </c>
      <c r="Y21" s="52">
        <f t="shared" si="10"/>
        <v>1.4506000000000001</v>
      </c>
      <c r="Z21" s="5">
        <v>3.5864999999999996</v>
      </c>
      <c r="AA21" s="55">
        <f t="shared" si="11"/>
        <v>1.8864999999999994</v>
      </c>
      <c r="AB21" s="10">
        <v>-5.3089000000000004</v>
      </c>
      <c r="AC21" s="52">
        <f t="shared" si="12"/>
        <v>0.40890000000000004</v>
      </c>
      <c r="AD21" s="10">
        <v>-1.7972999999999999</v>
      </c>
      <c r="AE21" s="52">
        <f t="shared" si="13"/>
        <v>1.4027000000000003</v>
      </c>
      <c r="AF21" s="10">
        <v>3.5116000000000005</v>
      </c>
      <c r="AG21" s="55">
        <f t="shared" si="14"/>
        <v>1.8116000000000003</v>
      </c>
      <c r="AH21" s="10">
        <v>-5.2961</v>
      </c>
      <c r="AI21" s="52">
        <f t="shared" si="15"/>
        <v>0.39609999999999967</v>
      </c>
      <c r="AJ21" s="10">
        <v>-1.823</v>
      </c>
      <c r="AK21" s="52">
        <f t="shared" si="16"/>
        <v>1.3770000000000002</v>
      </c>
      <c r="AL21" s="10">
        <v>3.4678999999999998</v>
      </c>
      <c r="AM21" s="55">
        <f t="shared" si="17"/>
        <v>1.7678999999999996</v>
      </c>
      <c r="AN21" s="10">
        <v>-5.28</v>
      </c>
      <c r="AO21" s="5">
        <f t="shared" si="18"/>
        <v>0.37999999999999989</v>
      </c>
      <c r="AP21" s="10">
        <v>-1.87</v>
      </c>
      <c r="AQ21" s="5">
        <f t="shared" si="19"/>
        <v>1.33</v>
      </c>
      <c r="AR21" s="5">
        <f t="shared" si="27"/>
        <v>3.41</v>
      </c>
      <c r="AS21" s="55">
        <f t="shared" si="21"/>
        <v>1.71</v>
      </c>
      <c r="AT21" s="10">
        <v>-5.25</v>
      </c>
      <c r="AU21" s="5">
        <f t="shared" si="22"/>
        <v>-0.34999999999999964</v>
      </c>
      <c r="AV21" s="10">
        <v>1.87</v>
      </c>
      <c r="AW21" s="5">
        <f t="shared" si="23"/>
        <v>5.07</v>
      </c>
      <c r="AX21" s="5">
        <f t="shared" si="24"/>
        <v>7.12</v>
      </c>
      <c r="AY21" s="5">
        <f t="shared" si="25"/>
        <v>5.42</v>
      </c>
      <c r="AZ21" s="6">
        <v>-4.9000000000000004</v>
      </c>
      <c r="BA21" s="6">
        <v>-3.2</v>
      </c>
      <c r="BB21" s="6">
        <f t="shared" si="26"/>
        <v>1.7000000000000002</v>
      </c>
    </row>
    <row r="22" spans="1:54">
      <c r="AZ22" s="6"/>
      <c r="BA22" s="6"/>
      <c r="BB22" s="6"/>
    </row>
    <row r="24" spans="1:54" s="62" customFormat="1">
      <c r="A24" s="61"/>
      <c r="C24" s="63"/>
      <c r="D24" s="61"/>
      <c r="E24" s="64">
        <f>SMALL(E4:E21,1)</f>
        <v>8.3099999999999952E-2</v>
      </c>
      <c r="F24" s="64"/>
      <c r="G24" s="64">
        <f>SMALL(G4:G21,1)</f>
        <v>0.57869999999999999</v>
      </c>
      <c r="H24" s="64"/>
      <c r="I24" s="52"/>
      <c r="J24" s="64"/>
      <c r="K24" s="64">
        <f>SMALL(K4:K21,1)</f>
        <v>1.3200000000000323E-2</v>
      </c>
      <c r="L24" s="64"/>
      <c r="M24" s="64">
        <f>SMALL(M4:M21,1)</f>
        <v>0.11680000000000001</v>
      </c>
      <c r="N24" s="64"/>
      <c r="O24" s="52"/>
      <c r="P24" s="64"/>
      <c r="Q24" s="64">
        <f>SMALL(Q4:Q21,1)</f>
        <v>0.11920000000000019</v>
      </c>
      <c r="R24" s="64"/>
      <c r="S24" s="64">
        <f>SMALL(S4:S21,1)</f>
        <v>2.3099999999999898E-2</v>
      </c>
      <c r="T24" s="64"/>
      <c r="U24" s="64"/>
      <c r="V24" s="64"/>
      <c r="W24" s="64">
        <f>SMALL(W4:W21,1)</f>
        <v>0.11359999999999992</v>
      </c>
      <c r="X24" s="64"/>
      <c r="Y24" s="64">
        <f>SMALL(Y4:Y21,1)</f>
        <v>2.1900000000000031E-2</v>
      </c>
      <c r="Z24" s="64"/>
      <c r="AA24" s="64"/>
      <c r="AB24" s="64"/>
      <c r="AC24" s="64">
        <f>SMALL(AC4:AC21,1)</f>
        <v>8.7699999999999889E-2</v>
      </c>
      <c r="AD24" s="64"/>
      <c r="AE24" s="64">
        <f>SMALL(AE4:AE21,1)</f>
        <v>8.0000000000000071E-3</v>
      </c>
      <c r="AF24" s="64"/>
      <c r="AG24" s="64"/>
      <c r="AH24" s="64"/>
      <c r="AI24" s="64">
        <f>SMALL(AI4:AI21,1)</f>
        <v>7.6999999999999957E-2</v>
      </c>
      <c r="AJ24" s="64"/>
      <c r="AK24" s="64">
        <f>SMALL(AK4:AK21,1)</f>
        <v>1.4799999999999702E-2</v>
      </c>
      <c r="AN24" s="63"/>
      <c r="AO24" s="63"/>
      <c r="AP24" s="63"/>
      <c r="AQ24" s="63"/>
    </row>
    <row r="25" spans="1:54" s="62" customFormat="1">
      <c r="A25" s="61"/>
      <c r="C25" s="63"/>
      <c r="D25" s="61"/>
      <c r="E25" s="64">
        <f>SMALL(E5:E21,2)</f>
        <v>9.3599999999999461E-2</v>
      </c>
      <c r="F25" s="64"/>
      <c r="G25" s="64">
        <f>SMALL(G5:G21,2)</f>
        <v>0.6272000000000002</v>
      </c>
      <c r="H25" s="64"/>
      <c r="I25" s="52"/>
      <c r="J25" s="64"/>
      <c r="K25" s="64">
        <f>SMALL(K5:K21,2)</f>
        <v>1.3200000000000323E-2</v>
      </c>
      <c r="L25" s="64"/>
      <c r="M25" s="64">
        <f>SMALL(M5:M21,2)</f>
        <v>0.16430000000000033</v>
      </c>
      <c r="N25" s="64"/>
      <c r="O25" s="52"/>
      <c r="P25" s="64"/>
      <c r="Q25" s="64">
        <f>SMALL(Q5:Q21,2)</f>
        <v>0.11920000000000019</v>
      </c>
      <c r="R25" s="64"/>
      <c r="S25" s="64">
        <f>SMALL(S5:S21,2)</f>
        <v>2.4000000000000021E-2</v>
      </c>
      <c r="T25" s="64"/>
      <c r="U25" s="64"/>
      <c r="V25" s="64"/>
      <c r="W25" s="64">
        <f>SMALL(W5:W21,2)</f>
        <v>0.13619999999999965</v>
      </c>
      <c r="X25" s="64"/>
      <c r="Y25" s="64">
        <f>SMALL(Y5:Y21,2)</f>
        <v>4.4000000000000039E-2</v>
      </c>
      <c r="Z25" s="64"/>
      <c r="AA25" s="64"/>
      <c r="AB25" s="64"/>
      <c r="AC25" s="64">
        <f>SMALL(AC5:AC21,2)</f>
        <v>0.11470000000000002</v>
      </c>
      <c r="AD25" s="64"/>
      <c r="AE25" s="64">
        <f>SMALL(AE5:AE21,2)</f>
        <v>6.25E-2</v>
      </c>
      <c r="AF25" s="64"/>
      <c r="AG25" s="64"/>
      <c r="AH25" s="64"/>
      <c r="AI25" s="64">
        <f>SMALL(AI5:AI21,2)</f>
        <v>0.10559999999999992</v>
      </c>
      <c r="AJ25" s="64"/>
      <c r="AK25" s="64">
        <f>SMALL(AK5:AK21,2)</f>
        <v>7.0899999999999963E-2</v>
      </c>
      <c r="AN25" s="63"/>
      <c r="AO25" s="63"/>
      <c r="AP25" s="63"/>
      <c r="AQ25" s="63"/>
    </row>
    <row r="26" spans="1:54" s="62" customFormat="1">
      <c r="A26" s="61"/>
      <c r="C26" s="63"/>
      <c r="D26" s="61"/>
      <c r="E26" s="64">
        <f>SMALL(E5:E22,3)</f>
        <v>0.14160000000000039</v>
      </c>
      <c r="F26" s="64"/>
      <c r="G26" s="64">
        <f>SMALL(G5:G22,3)</f>
        <v>0.70230000000000015</v>
      </c>
      <c r="H26" s="64"/>
      <c r="I26" s="52"/>
      <c r="J26" s="64"/>
      <c r="K26" s="64">
        <f>SMALL(K5:K22,3)</f>
        <v>0.18820000000000014</v>
      </c>
      <c r="L26" s="64"/>
      <c r="M26" s="64">
        <f>SMALL(M5:M22,3)</f>
        <v>0.20220000000000038</v>
      </c>
      <c r="N26" s="64"/>
      <c r="O26" s="52"/>
      <c r="P26" s="64"/>
      <c r="Q26" s="64">
        <f>SMALL(Q5:Q22,3)</f>
        <v>0.15489999999999959</v>
      </c>
      <c r="R26" s="64"/>
      <c r="S26" s="64">
        <f>SMALL(S5:S22,3)</f>
        <v>5.0499999999999989E-2</v>
      </c>
      <c r="T26" s="64"/>
      <c r="U26" s="64"/>
      <c r="V26" s="64"/>
      <c r="W26" s="64">
        <f>SMALL(W5:W22,3)</f>
        <v>0.14900000000000002</v>
      </c>
      <c r="X26" s="64"/>
      <c r="Y26" s="64">
        <f>SMALL(Y5:Y22,3)</f>
        <v>4.610000000000003E-2</v>
      </c>
      <c r="Z26" s="64"/>
      <c r="AA26" s="64"/>
      <c r="AB26" s="64"/>
      <c r="AC26" s="64">
        <f>SMALL(AC5:AC22,3)</f>
        <v>0.12759999999999927</v>
      </c>
      <c r="AD26" s="64"/>
      <c r="AE26" s="64">
        <f>SMALL(AE5:AE22,3)</f>
        <v>8.0799999999999983E-2</v>
      </c>
      <c r="AF26" s="64"/>
      <c r="AG26" s="64"/>
      <c r="AH26" s="64"/>
      <c r="AI26" s="64">
        <f>SMALL(AI5:AI22,3)</f>
        <v>0.11599999999999966</v>
      </c>
      <c r="AJ26" s="64"/>
      <c r="AK26" s="64">
        <f>SMALL(AK5:AK22,3)</f>
        <v>8.5499999999999687E-2</v>
      </c>
      <c r="AN26" s="63"/>
      <c r="AO26" s="63"/>
      <c r="AP26" s="63"/>
      <c r="AQ26" s="63"/>
    </row>
  </sheetData>
  <mergeCells count="14">
    <mergeCell ref="A17:A20"/>
    <mergeCell ref="AN1:AX1"/>
    <mergeCell ref="A6:A7"/>
    <mergeCell ref="A8:A9"/>
    <mergeCell ref="A10:A12"/>
    <mergeCell ref="A13:A16"/>
    <mergeCell ref="AH2:AL2"/>
    <mergeCell ref="AT2:AX2"/>
    <mergeCell ref="D2:I2"/>
    <mergeCell ref="J2:O2"/>
    <mergeCell ref="P2:U2"/>
    <mergeCell ref="V2:AA2"/>
    <mergeCell ref="AB2:AG2"/>
    <mergeCell ref="AN2:AS2"/>
  </mergeCells>
  <conditionalFormatting sqref="E5:E2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E23 E27:E1048576">
    <cfRule type="cellIs" dxfId="4" priority="47" operator="equal">
      <formula>SMALL(E23:E40,1)</formula>
    </cfRule>
  </conditionalFormatting>
  <conditionalFormatting sqref="G5:G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 I1 I22:I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2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{6CE6DE97-6532-48D4-A3DE-C4C2A6DCEF4B}</x14:id>
        </ext>
      </extLst>
    </cfRule>
  </conditionalFormatting>
  <conditionalFormatting sqref="K5:K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 O1 O22:O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2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{5DE14010-6449-43ED-89B1-0E9E018B3A93}</x14:id>
        </ext>
      </extLst>
    </cfRule>
  </conditionalFormatting>
  <conditionalFormatting sqref="Q5:Q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{25E60C7F-CB76-4FCE-B6C3-71677D696406}</x14:id>
        </ext>
      </extLst>
    </cfRule>
  </conditionalFormatting>
  <conditionalFormatting sqref="W5:W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Y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2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{216654F7-8192-44C3-BC7C-A2FD6B920137}</x14:id>
        </ext>
      </extLst>
    </cfRule>
  </conditionalFormatting>
  <conditionalFormatting sqref="AC5:AC2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E2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:AG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{203C56AF-660F-4990-A449-4067CEAD0640}</x14:id>
        </ext>
      </extLst>
    </cfRule>
  </conditionalFormatting>
  <conditionalFormatting sqref="AI5:AI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:AK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M2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{174767B3-F03F-4EC2-B240-06608BAC3D0D}</x14:id>
        </ext>
      </extLst>
    </cfRule>
  </conditionalFormatting>
  <conditionalFormatting sqref="AO5:AO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:AQ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:AS21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{1DCDC579-8CC3-44F7-9FFC-5B2EBE17B02F}</x14:id>
        </ext>
      </extLst>
    </cfRule>
  </conditionalFormatting>
  <conditionalFormatting sqref="AU5:AU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5:AW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5:AY2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{7801B1F2-CEA5-4497-9179-B216AF85A424}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E6DE97-6532-48D4-A3DE-C4C2A6DCEF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I5:I21</xm:sqref>
        </x14:conditionalFormatting>
        <x14:conditionalFormatting xmlns:xm="http://schemas.microsoft.com/office/excel/2006/main">
          <x14:cfRule type="dataBar" id="{5DE14010-6449-43ED-89B1-0E9E018B3A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O5:O21</xm:sqref>
        </x14:conditionalFormatting>
        <x14:conditionalFormatting xmlns:xm="http://schemas.microsoft.com/office/excel/2006/main">
          <x14:cfRule type="dataBar" id="{25E60C7F-CB76-4FCE-B6C3-71677D6964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U5:U21</xm:sqref>
        </x14:conditionalFormatting>
        <x14:conditionalFormatting xmlns:xm="http://schemas.microsoft.com/office/excel/2006/main">
          <x14:cfRule type="dataBar" id="{216654F7-8192-44C3-BC7C-A2FD6B9201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AA5:AA21</xm:sqref>
        </x14:conditionalFormatting>
        <x14:conditionalFormatting xmlns:xm="http://schemas.microsoft.com/office/excel/2006/main">
          <x14:cfRule type="dataBar" id="{203C56AF-660F-4990-A449-4067CEAD06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AG5:AG21</xm:sqref>
        </x14:conditionalFormatting>
        <x14:conditionalFormatting xmlns:xm="http://schemas.microsoft.com/office/excel/2006/main">
          <x14:cfRule type="dataBar" id="{174767B3-F03F-4EC2-B240-06608BAC3D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AM5:AM21</xm:sqref>
        </x14:conditionalFormatting>
        <x14:conditionalFormatting xmlns:xm="http://schemas.microsoft.com/office/excel/2006/main">
          <x14:cfRule type="dataBar" id="{1DCDC579-8CC3-44F7-9FFC-5B2EBE17B02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AS5:AS21</xm:sqref>
        </x14:conditionalFormatting>
        <x14:conditionalFormatting xmlns:xm="http://schemas.microsoft.com/office/excel/2006/main">
          <x14:cfRule type="dataBar" id="{7801B1F2-CEA5-4497-9179-B216AF85A4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AY5:AY21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40CD-4D9C-4454-8963-5F7B040EE44C}">
  <dimension ref="A1:AG25"/>
  <sheetViews>
    <sheetView topLeftCell="M1" workbookViewId="0">
      <selection activeCell="AG3" sqref="AG3:AG19"/>
    </sheetView>
  </sheetViews>
  <sheetFormatPr defaultRowHeight="15"/>
  <cols>
    <col min="2" max="2" width="11.42578125" bestFit="1" customWidth="1"/>
    <col min="20" max="20" width="16.28515625" style="1" bestFit="1" customWidth="1"/>
    <col min="21" max="21" width="13.42578125" bestFit="1" customWidth="1"/>
    <col min="22" max="22" width="19.7109375" style="1" bestFit="1" customWidth="1"/>
    <col min="24" max="24" width="11.42578125" bestFit="1" customWidth="1"/>
  </cols>
  <sheetData>
    <row r="1" spans="1:33" ht="24">
      <c r="A1" s="100" t="s">
        <v>69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AC1" s="101" t="s">
        <v>79</v>
      </c>
      <c r="AD1" s="101"/>
    </row>
    <row r="2" spans="1:33" ht="2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Y2" s="17" t="s">
        <v>28</v>
      </c>
      <c r="Z2" s="17" t="s">
        <v>29</v>
      </c>
      <c r="AA2" s="17" t="s">
        <v>28</v>
      </c>
      <c r="AB2" s="17" t="s">
        <v>29</v>
      </c>
      <c r="AC2" s="17" t="s">
        <v>28</v>
      </c>
      <c r="AD2" s="17" t="s">
        <v>29</v>
      </c>
    </row>
    <row r="3" spans="1:33">
      <c r="A3" t="s">
        <v>67</v>
      </c>
      <c r="B3" s="66" t="s">
        <v>1</v>
      </c>
      <c r="C3" s="17" t="s">
        <v>2</v>
      </c>
      <c r="D3" s="17" t="s">
        <v>4</v>
      </c>
      <c r="E3" s="17" t="s">
        <v>5</v>
      </c>
      <c r="F3" s="17" t="s">
        <v>6</v>
      </c>
      <c r="G3" s="17" t="s">
        <v>8</v>
      </c>
      <c r="H3" s="17" t="s">
        <v>10</v>
      </c>
      <c r="I3" s="17" t="s">
        <v>9</v>
      </c>
      <c r="J3" s="17" t="s">
        <v>12</v>
      </c>
      <c r="K3" s="17" t="s">
        <v>63</v>
      </c>
      <c r="L3" s="17" t="s">
        <v>39</v>
      </c>
      <c r="M3" s="17" t="s">
        <v>13</v>
      </c>
      <c r="N3" s="17" t="s">
        <v>15</v>
      </c>
      <c r="O3" s="67" t="s">
        <v>23</v>
      </c>
      <c r="P3" s="67" t="s">
        <v>24</v>
      </c>
      <c r="Q3" s="17" t="s">
        <v>16</v>
      </c>
      <c r="R3" s="66" t="s">
        <v>18</v>
      </c>
      <c r="T3" s="1" t="s">
        <v>74</v>
      </c>
      <c r="U3" s="1" t="s">
        <v>76</v>
      </c>
      <c r="V3" s="1" t="s">
        <v>78</v>
      </c>
      <c r="W3" s="1"/>
      <c r="X3" s="66" t="s">
        <v>2</v>
      </c>
      <c r="Y3" s="5">
        <v>-4.28</v>
      </c>
      <c r="Z3" s="10">
        <v>-3.44</v>
      </c>
      <c r="AA3" s="10">
        <v>-4.9000000000000004</v>
      </c>
      <c r="AB3" s="6">
        <v>-3.2</v>
      </c>
      <c r="AC3" s="7">
        <f>ABS(Y3-AA3)</f>
        <v>0.62000000000000011</v>
      </c>
      <c r="AD3" s="7">
        <f>ABS(Z3-AB3)</f>
        <v>0.23999999999999977</v>
      </c>
      <c r="AE3" s="15">
        <f>Z3-Y3</f>
        <v>0.8400000000000003</v>
      </c>
      <c r="AF3" s="117">
        <f>AB3-AA3</f>
        <v>1.7000000000000002</v>
      </c>
      <c r="AG3">
        <f>ABS(AE3-AF3)</f>
        <v>0.85999999999999988</v>
      </c>
    </row>
    <row r="4" spans="1:33">
      <c r="A4" s="7">
        <v>1</v>
      </c>
      <c r="B4" s="5">
        <v>-4.8169000000000004</v>
      </c>
      <c r="C4" s="5">
        <v>-4.7133000000000003</v>
      </c>
      <c r="D4" s="5">
        <v>-4.7584</v>
      </c>
      <c r="E4" s="5">
        <v>-4.6825999999999999</v>
      </c>
      <c r="F4" s="5">
        <v>-4.7119</v>
      </c>
      <c r="G4" s="5">
        <v>-5.2051999999999996</v>
      </c>
      <c r="H4" s="5">
        <v>-5.2051999999999996</v>
      </c>
      <c r="I4" s="5">
        <v>-5.4871999999999996</v>
      </c>
      <c r="J4" s="5">
        <v>-6.4859</v>
      </c>
      <c r="K4" s="5">
        <v>-7.5057</v>
      </c>
      <c r="L4" s="5">
        <v>-7.3459000000000003</v>
      </c>
      <c r="M4" s="5">
        <v>-7.2012</v>
      </c>
      <c r="N4" s="5">
        <v>-4.9935999999999998</v>
      </c>
      <c r="O4" s="5">
        <v>-5.5366999999999997</v>
      </c>
      <c r="P4" s="5">
        <v>-5.5103</v>
      </c>
      <c r="Q4" s="5">
        <v>-6.3795000000000002</v>
      </c>
      <c r="R4" s="5">
        <v>-5.9574999999999996</v>
      </c>
      <c r="T4" s="10">
        <f t="shared" ref="T4:T9" si="0">Q4-F4</f>
        <v>-1.6676000000000002</v>
      </c>
      <c r="U4" s="10">
        <f>P4-F4</f>
        <v>-0.7984</v>
      </c>
      <c r="V4" s="10">
        <f>J4-G4</f>
        <v>-1.2807000000000004</v>
      </c>
      <c r="X4" s="17" t="s">
        <v>4</v>
      </c>
      <c r="Y4" s="5">
        <v>-4.32</v>
      </c>
      <c r="Z4" s="10">
        <v>-3.49</v>
      </c>
      <c r="AA4" s="10">
        <v>-4.9000000000000004</v>
      </c>
      <c r="AB4" s="6">
        <v>-3.2</v>
      </c>
      <c r="AC4" s="7">
        <f t="shared" ref="AC4:AC20" si="1">ABS(Y4-AA4)</f>
        <v>0.58000000000000007</v>
      </c>
      <c r="AD4" s="7">
        <f t="shared" ref="AD4:AD20" si="2">ABS(Z4-AB4)</f>
        <v>0.29000000000000004</v>
      </c>
      <c r="AE4" s="15">
        <f t="shared" ref="AE4:AE20" si="3">Z4-Y4</f>
        <v>0.83000000000000007</v>
      </c>
      <c r="AF4" s="117">
        <f t="shared" ref="AF4:AF20" si="4">AB4-AA4</f>
        <v>1.7000000000000002</v>
      </c>
      <c r="AG4">
        <f t="shared" ref="AG4:AG20" si="5">ABS(AE4-AF4)</f>
        <v>0.87000000000000011</v>
      </c>
    </row>
    <row r="5" spans="1:33">
      <c r="A5" s="7">
        <v>0.5</v>
      </c>
      <c r="B5" s="5">
        <v>-4.5686999999999998</v>
      </c>
      <c r="C5" s="10">
        <v>-4.4851000000000001</v>
      </c>
      <c r="D5" s="10">
        <v>-4.5297999999999998</v>
      </c>
      <c r="E5" s="10">
        <v>-4.4420000000000002</v>
      </c>
      <c r="F5" s="10">
        <v>-4.4522000000000004</v>
      </c>
      <c r="G5" s="10">
        <v>-4.8868</v>
      </c>
      <c r="H5" s="10">
        <v>-4.8868</v>
      </c>
      <c r="I5" s="10">
        <v>-5.1609999999999996</v>
      </c>
      <c r="J5" s="10">
        <v>-6.0689000000000002</v>
      </c>
      <c r="K5" s="10">
        <v>-7.0441000000000003</v>
      </c>
      <c r="L5" s="10">
        <v>-6.8944000000000001</v>
      </c>
      <c r="M5" s="10">
        <v>-6.7580999999999998</v>
      </c>
      <c r="N5" s="10">
        <v>-4.7118000000000002</v>
      </c>
      <c r="O5" s="10">
        <v>-5.2012</v>
      </c>
      <c r="P5" s="10">
        <v>-5.1866000000000003</v>
      </c>
      <c r="Q5" s="10">
        <v>-5.9930000000000003</v>
      </c>
      <c r="R5" s="10">
        <v>-5.5278999999999998</v>
      </c>
      <c r="T5" s="10">
        <f t="shared" si="0"/>
        <v>-1.5407999999999999</v>
      </c>
      <c r="U5" s="10">
        <f t="shared" ref="U5:U11" si="6">P5-F5</f>
        <v>-0.73439999999999994</v>
      </c>
      <c r="V5" s="10">
        <f t="shared" ref="V5:V11" si="7">J5-G5</f>
        <v>-1.1821000000000002</v>
      </c>
      <c r="X5" s="17" t="s">
        <v>1</v>
      </c>
      <c r="Y5" s="5">
        <v>-4.3499999999999996</v>
      </c>
      <c r="Z5" s="10">
        <v>-3.44</v>
      </c>
      <c r="AA5" s="10">
        <v>-4.9000000000000004</v>
      </c>
      <c r="AB5" s="6">
        <v>-3.2</v>
      </c>
      <c r="AC5" s="7">
        <f t="shared" si="1"/>
        <v>0.55000000000000071</v>
      </c>
      <c r="AD5" s="7">
        <f t="shared" si="2"/>
        <v>0.23999999999999977</v>
      </c>
      <c r="AE5" s="15">
        <f t="shared" si="3"/>
        <v>0.9099999999999997</v>
      </c>
      <c r="AF5" s="117">
        <f t="shared" si="4"/>
        <v>1.7000000000000002</v>
      </c>
      <c r="AG5">
        <f t="shared" si="5"/>
        <v>0.79000000000000048</v>
      </c>
    </row>
    <row r="6" spans="1:33">
      <c r="A6" s="7">
        <v>0.33333000000000002</v>
      </c>
      <c r="B6" s="5">
        <v>-4.4885000000000002</v>
      </c>
      <c r="C6" s="10">
        <v>-4.4104000000000001</v>
      </c>
      <c r="D6" s="10">
        <v>-4.4550999999999998</v>
      </c>
      <c r="E6" s="10">
        <v>-4.3643000000000001</v>
      </c>
      <c r="F6" s="10">
        <v>-4.3691000000000004</v>
      </c>
      <c r="G6" s="10">
        <v>-4.7808000000000002</v>
      </c>
      <c r="H6" s="10">
        <v>-4.7808000000000002</v>
      </c>
      <c r="I6" s="10">
        <v>-5.0548999999999999</v>
      </c>
      <c r="J6" s="10">
        <v>-5.9410999999999996</v>
      </c>
      <c r="K6" s="10">
        <v>-6.9039000000000001</v>
      </c>
      <c r="L6" s="10">
        <v>-6.7561</v>
      </c>
      <c r="M6" s="10">
        <v>-6.6211000000000002</v>
      </c>
      <c r="N6" s="10">
        <v>-4.6208999999999998</v>
      </c>
      <c r="O6" s="10">
        <v>-5.0948000000000002</v>
      </c>
      <c r="P6" s="10">
        <v>-5.0812999999999997</v>
      </c>
      <c r="Q6" s="10">
        <v>-5.8700999999999999</v>
      </c>
      <c r="R6" s="10">
        <v>-5.3924000000000003</v>
      </c>
      <c r="T6" s="10">
        <f t="shared" si="0"/>
        <v>-1.5009999999999994</v>
      </c>
      <c r="U6" s="10">
        <f t="shared" si="6"/>
        <v>-0.71219999999999928</v>
      </c>
      <c r="V6" s="10">
        <f t="shared" si="7"/>
        <v>-1.1602999999999994</v>
      </c>
      <c r="X6" s="17" t="s">
        <v>5</v>
      </c>
      <c r="Y6" s="5">
        <v>-4.2300000000000004</v>
      </c>
      <c r="Z6" s="10">
        <v>-3.36</v>
      </c>
      <c r="AA6" s="10">
        <v>-4.9000000000000004</v>
      </c>
      <c r="AB6" s="6">
        <v>-3.2</v>
      </c>
      <c r="AC6" s="7">
        <f t="shared" si="1"/>
        <v>0.66999999999999993</v>
      </c>
      <c r="AD6" s="7">
        <f t="shared" si="2"/>
        <v>0.1599999999999997</v>
      </c>
      <c r="AE6" s="15">
        <f t="shared" si="3"/>
        <v>0.87000000000000055</v>
      </c>
      <c r="AF6" s="117">
        <f t="shared" si="4"/>
        <v>1.7000000000000002</v>
      </c>
      <c r="AG6">
        <f t="shared" si="5"/>
        <v>0.82999999999999963</v>
      </c>
    </row>
    <row r="7" spans="1:33">
      <c r="A7" s="7">
        <v>0.25</v>
      </c>
      <c r="B7" s="5">
        <v>-4.4543999999999997</v>
      </c>
      <c r="C7" s="10">
        <v>-4.3796999999999997</v>
      </c>
      <c r="D7" s="10">
        <v>-4.4230999999999998</v>
      </c>
      <c r="E7" s="10">
        <v>-4.3319999999999999</v>
      </c>
      <c r="F7" s="10">
        <v>-4.3341000000000003</v>
      </c>
      <c r="G7" s="10">
        <v>-4.7365000000000004</v>
      </c>
      <c r="H7" s="10">
        <v>-4.7365000000000004</v>
      </c>
      <c r="I7" s="10">
        <v>-5.0136000000000003</v>
      </c>
      <c r="J7" s="10">
        <v>-5.8868</v>
      </c>
      <c r="K7" s="10">
        <v>-6.8475000000000001</v>
      </c>
      <c r="L7" s="10">
        <v>-6.7</v>
      </c>
      <c r="M7" s="10">
        <v>-6.5651999999999999</v>
      </c>
      <c r="N7" s="10">
        <v>-4.5819999999999999</v>
      </c>
      <c r="O7" s="10">
        <v>-5.0490000000000004</v>
      </c>
      <c r="P7" s="10">
        <v>-5.0362</v>
      </c>
      <c r="Q7" s="10">
        <v>-5.8194999999999997</v>
      </c>
      <c r="R7" s="10">
        <v>-5.3358999999999996</v>
      </c>
      <c r="T7" s="10">
        <f t="shared" si="0"/>
        <v>-1.4853999999999994</v>
      </c>
      <c r="U7" s="10">
        <f t="shared" si="6"/>
        <v>-0.70209999999999972</v>
      </c>
      <c r="V7" s="10">
        <f t="shared" si="7"/>
        <v>-1.1502999999999997</v>
      </c>
      <c r="X7" s="17" t="s">
        <v>6</v>
      </c>
      <c r="Y7" s="5">
        <v>-4.22</v>
      </c>
      <c r="Z7" s="10">
        <v>-3.28</v>
      </c>
      <c r="AA7" s="10">
        <v>-4.9000000000000004</v>
      </c>
      <c r="AB7" s="6">
        <v>-3.2</v>
      </c>
      <c r="AC7" s="7">
        <f t="shared" si="1"/>
        <v>0.6800000000000006</v>
      </c>
      <c r="AD7" s="7">
        <f t="shared" si="2"/>
        <v>7.9999999999999627E-2</v>
      </c>
      <c r="AE7" s="15">
        <f t="shared" si="3"/>
        <v>0.94</v>
      </c>
      <c r="AF7" s="117">
        <f t="shared" si="4"/>
        <v>1.7000000000000002</v>
      </c>
      <c r="AG7">
        <f t="shared" si="5"/>
        <v>0.76000000000000023</v>
      </c>
    </row>
    <row r="8" spans="1:33">
      <c r="A8" s="7">
        <v>0.2</v>
      </c>
      <c r="B8" s="5">
        <v>-4.4379</v>
      </c>
      <c r="C8" s="10">
        <v>-4.3630000000000004</v>
      </c>
      <c r="D8" s="10">
        <v>-4.4074999999999998</v>
      </c>
      <c r="E8" s="10">
        <v>-4.3151000000000002</v>
      </c>
      <c r="F8" s="10">
        <v>-4.3159999999999998</v>
      </c>
      <c r="G8" s="10">
        <v>-4.7164999999999999</v>
      </c>
      <c r="H8" s="10">
        <v>-4.7164999999999999</v>
      </c>
      <c r="I8" s="10">
        <v>-4.9877000000000002</v>
      </c>
      <c r="J8" s="10">
        <v>-5.8605999999999998</v>
      </c>
      <c r="K8" s="10">
        <v>-6.8213999999999997</v>
      </c>
      <c r="L8" s="10">
        <v>-6.6740000000000004</v>
      </c>
      <c r="M8" s="10">
        <v>-6.5392000000000001</v>
      </c>
      <c r="N8" s="10">
        <v>-4.5631000000000004</v>
      </c>
      <c r="O8" s="10">
        <v>-5.0275999999999996</v>
      </c>
      <c r="P8" s="10">
        <v>-5.0147000000000004</v>
      </c>
      <c r="Q8" s="10">
        <v>-5.7949999999999999</v>
      </c>
      <c r="R8" s="10">
        <v>-5.3089000000000004</v>
      </c>
      <c r="T8" s="10">
        <f t="shared" si="0"/>
        <v>-1.4790000000000001</v>
      </c>
      <c r="U8" s="10">
        <f t="shared" si="6"/>
        <v>-0.69870000000000054</v>
      </c>
      <c r="V8" s="10">
        <f t="shared" si="7"/>
        <v>-1.1440999999999999</v>
      </c>
      <c r="X8" s="17" t="s">
        <v>8</v>
      </c>
      <c r="Y8" s="5">
        <v>-4.5999999999999996</v>
      </c>
      <c r="Z8" s="10">
        <v>-2.98</v>
      </c>
      <c r="AA8" s="10">
        <v>-4.9000000000000004</v>
      </c>
      <c r="AB8" s="6">
        <v>-3.2</v>
      </c>
      <c r="AC8" s="7">
        <f t="shared" si="1"/>
        <v>0.30000000000000071</v>
      </c>
      <c r="AD8" s="7">
        <f t="shared" si="2"/>
        <v>0.2200000000000002</v>
      </c>
      <c r="AE8" s="15">
        <f t="shared" si="3"/>
        <v>1.6199999999999997</v>
      </c>
      <c r="AF8" s="117">
        <f t="shared" si="4"/>
        <v>1.7000000000000002</v>
      </c>
      <c r="AG8">
        <f t="shared" si="5"/>
        <v>8.0000000000000515E-2</v>
      </c>
    </row>
    <row r="9" spans="1:33">
      <c r="A9" s="7">
        <v>0.16667000000000001</v>
      </c>
      <c r="B9" s="5">
        <v>-4.4295999999999998</v>
      </c>
      <c r="C9" s="10">
        <v>-4.3562000000000003</v>
      </c>
      <c r="D9" s="10">
        <v>-4.4006999999999996</v>
      </c>
      <c r="E9" s="10">
        <v>-4.3076999999999996</v>
      </c>
      <c r="F9" s="10">
        <v>-4.3072999999999997</v>
      </c>
      <c r="G9" s="10">
        <v>-4.7038000000000002</v>
      </c>
      <c r="H9" s="10">
        <v>-4.7038000000000002</v>
      </c>
      <c r="I9" s="10">
        <v>-4.9770000000000003</v>
      </c>
      <c r="J9" s="10">
        <v>-5.8438999999999997</v>
      </c>
      <c r="K9" s="10">
        <v>-6.8087999999999997</v>
      </c>
      <c r="L9" s="10">
        <v>-6.6612</v>
      </c>
      <c r="M9" s="10">
        <v>-6.5263999999999998</v>
      </c>
      <c r="N9" s="10">
        <v>-4.5537000000000001</v>
      </c>
      <c r="O9" s="10">
        <v>-5.016</v>
      </c>
      <c r="P9" s="10">
        <v>-5.0056000000000003</v>
      </c>
      <c r="Q9" s="10">
        <v>-5.7920999999999996</v>
      </c>
      <c r="R9" s="10">
        <v>-5.2961</v>
      </c>
      <c r="T9" s="10">
        <f t="shared" si="0"/>
        <v>-1.4847999999999999</v>
      </c>
      <c r="U9" s="10">
        <f t="shared" si="6"/>
        <v>-0.69830000000000059</v>
      </c>
      <c r="V9" s="10">
        <f t="shared" si="7"/>
        <v>-1.1400999999999994</v>
      </c>
      <c r="X9" s="17" t="s">
        <v>10</v>
      </c>
      <c r="Y9" s="5">
        <v>-4.5999999999999996</v>
      </c>
      <c r="Z9" s="10">
        <v>-2.98</v>
      </c>
      <c r="AA9" s="10">
        <v>-4.9000000000000004</v>
      </c>
      <c r="AB9" s="6">
        <v>-3.2</v>
      </c>
      <c r="AC9" s="7">
        <f t="shared" si="1"/>
        <v>0.30000000000000071</v>
      </c>
      <c r="AD9" s="7">
        <f t="shared" si="2"/>
        <v>0.2200000000000002</v>
      </c>
      <c r="AE9" s="15">
        <f t="shared" si="3"/>
        <v>1.6199999999999997</v>
      </c>
      <c r="AF9" s="117">
        <f t="shared" si="4"/>
        <v>1.7000000000000002</v>
      </c>
      <c r="AG9">
        <f t="shared" si="5"/>
        <v>8.0000000000000515E-2</v>
      </c>
    </row>
    <row r="10" spans="1:33">
      <c r="A10" s="7">
        <v>0.11111</v>
      </c>
      <c r="B10" s="5">
        <v>-4.4165999999999999</v>
      </c>
      <c r="C10" s="10">
        <v>-4.3437999999999999</v>
      </c>
      <c r="D10" s="10">
        <v>-4.3882000000000003</v>
      </c>
      <c r="E10" s="10">
        <v>-4.2949000000000002</v>
      </c>
      <c r="F10" s="10">
        <v>-4.2934000000000001</v>
      </c>
      <c r="G10" s="10">
        <v>-4.6881000000000004</v>
      </c>
      <c r="H10" s="10">
        <v>-4.6881000000000004</v>
      </c>
      <c r="I10" s="10">
        <v>-4.9598000000000004</v>
      </c>
      <c r="J10" s="10">
        <v>-5.8272000000000004</v>
      </c>
      <c r="K10" s="10">
        <v>-6.7882999999999996</v>
      </c>
      <c r="L10" s="10">
        <v>-6.6406999999999998</v>
      </c>
      <c r="M10" s="10">
        <v>-6.5057999999999998</v>
      </c>
      <c r="N10" s="10">
        <v>-4.5387000000000004</v>
      </c>
      <c r="O10" s="10">
        <v>-4.9984999999999999</v>
      </c>
      <c r="P10" s="10">
        <v>-4.9885999999999999</v>
      </c>
      <c r="Q10" s="10">
        <v>-5.7732000000000001</v>
      </c>
      <c r="R10" s="10">
        <v>-5.28</v>
      </c>
      <c r="T10" s="10">
        <f>Q10-F10</f>
        <v>-1.4798</v>
      </c>
      <c r="U10" s="10">
        <f t="shared" si="6"/>
        <v>-0.69519999999999982</v>
      </c>
      <c r="V10" s="10">
        <f t="shared" si="7"/>
        <v>-1.1391</v>
      </c>
      <c r="X10" s="17" t="s">
        <v>9</v>
      </c>
      <c r="Y10" s="5">
        <v>-4.87</v>
      </c>
      <c r="Z10" s="10">
        <v>-3.03</v>
      </c>
      <c r="AA10" s="10">
        <v>-4.9000000000000004</v>
      </c>
      <c r="AB10" s="6">
        <v>-3.2</v>
      </c>
      <c r="AC10" s="7">
        <f t="shared" si="1"/>
        <v>3.0000000000000249E-2</v>
      </c>
      <c r="AD10" s="7">
        <f t="shared" si="2"/>
        <v>0.17000000000000037</v>
      </c>
      <c r="AE10" s="15">
        <f t="shared" si="3"/>
        <v>1.8400000000000003</v>
      </c>
      <c r="AF10" s="117">
        <f t="shared" si="4"/>
        <v>1.7000000000000002</v>
      </c>
      <c r="AG10">
        <f t="shared" si="5"/>
        <v>0.14000000000000012</v>
      </c>
    </row>
    <row r="11" spans="1:33">
      <c r="A11" s="7">
        <v>8.3330000000000001E-2</v>
      </c>
      <c r="B11" s="5">
        <v>-4.3888999999999996</v>
      </c>
      <c r="C11" s="10">
        <v>-4.3167</v>
      </c>
      <c r="D11" s="10">
        <v>-4.3612000000000002</v>
      </c>
      <c r="E11" s="10">
        <v>-4.2676999999999996</v>
      </c>
      <c r="F11" s="10">
        <v>-4.2648000000000001</v>
      </c>
      <c r="G11" s="10">
        <v>-4.6581999999999999</v>
      </c>
      <c r="H11" s="10">
        <v>-4.6581999999999999</v>
      </c>
      <c r="I11" s="10">
        <v>-4.9310999999999998</v>
      </c>
      <c r="J11" s="10">
        <v>-5.7965</v>
      </c>
      <c r="K11" s="10">
        <v>-6.7595999999999998</v>
      </c>
      <c r="L11" s="10">
        <v>-6.6108000000000002</v>
      </c>
      <c r="M11" s="10">
        <v>-6.4753999999999996</v>
      </c>
      <c r="N11" s="10">
        <v>-4.5102000000000002</v>
      </c>
      <c r="O11" s="10">
        <v>-4.9695999999999998</v>
      </c>
      <c r="P11" s="10">
        <v>-4.9574999999999996</v>
      </c>
      <c r="Q11" s="10">
        <v>-5.7363999999999997</v>
      </c>
      <c r="R11" s="10">
        <v>-5.25</v>
      </c>
      <c r="T11" s="10">
        <f>Q11-F11</f>
        <v>-1.4715999999999996</v>
      </c>
      <c r="U11" s="10">
        <f t="shared" si="6"/>
        <v>-0.69269999999999943</v>
      </c>
      <c r="V11" s="10">
        <f t="shared" si="7"/>
        <v>-1.1383000000000001</v>
      </c>
      <c r="X11" s="17" t="s">
        <v>12</v>
      </c>
      <c r="Y11" s="5">
        <v>-5.72</v>
      </c>
      <c r="Z11" s="10">
        <v>-2.23</v>
      </c>
      <c r="AA11" s="10">
        <v>-4.9000000000000004</v>
      </c>
      <c r="AB11" s="6">
        <v>-3.2</v>
      </c>
      <c r="AC11" s="7">
        <f t="shared" si="1"/>
        <v>0.8199999999999994</v>
      </c>
      <c r="AD11" s="7">
        <f t="shared" si="2"/>
        <v>0.9700000000000002</v>
      </c>
      <c r="AE11" s="15">
        <f t="shared" si="3"/>
        <v>3.4899999999999998</v>
      </c>
      <c r="AF11" s="117">
        <f t="shared" si="4"/>
        <v>1.7000000000000002</v>
      </c>
      <c r="AG11">
        <f t="shared" si="5"/>
        <v>1.7899999999999996</v>
      </c>
    </row>
    <row r="12" spans="1:33">
      <c r="B12" s="5"/>
      <c r="S12" s="56" t="s">
        <v>75</v>
      </c>
      <c r="T12" s="74">
        <f>AVERAGE(T4:T10)</f>
        <v>-1.5197714285714288</v>
      </c>
      <c r="U12" s="74">
        <f>AVERAGE(U4:U10)</f>
        <v>-0.71989999999999998</v>
      </c>
      <c r="V12" s="74">
        <f>AVERAGE(V4:V10)</f>
        <v>-1.1709571428571428</v>
      </c>
      <c r="X12" s="17" t="s">
        <v>38</v>
      </c>
      <c r="Y12" s="5">
        <v>-6.67</v>
      </c>
      <c r="Z12" s="10">
        <v>-1.43</v>
      </c>
      <c r="AA12" s="10">
        <v>-4.9000000000000004</v>
      </c>
      <c r="AB12" s="6">
        <v>-3.2</v>
      </c>
      <c r="AC12" s="7">
        <f t="shared" si="1"/>
        <v>1.7699999999999996</v>
      </c>
      <c r="AD12" s="7">
        <f t="shared" si="2"/>
        <v>1.7700000000000002</v>
      </c>
      <c r="AE12" s="15">
        <f t="shared" si="3"/>
        <v>5.24</v>
      </c>
      <c r="AF12" s="117">
        <f t="shared" si="4"/>
        <v>1.7000000000000002</v>
      </c>
      <c r="AG12">
        <f t="shared" si="5"/>
        <v>3.54</v>
      </c>
    </row>
    <row r="13" spans="1:33">
      <c r="B13" s="5"/>
      <c r="X13" s="17" t="s">
        <v>39</v>
      </c>
      <c r="Y13" s="5">
        <v>-6.52</v>
      </c>
      <c r="Z13" s="10">
        <v>-1.52</v>
      </c>
      <c r="AA13" s="10">
        <v>-4.9000000000000004</v>
      </c>
      <c r="AB13" s="6">
        <v>-3.2</v>
      </c>
      <c r="AC13" s="7">
        <f t="shared" si="1"/>
        <v>1.6199999999999992</v>
      </c>
      <c r="AD13" s="7">
        <f t="shared" si="2"/>
        <v>1.6800000000000002</v>
      </c>
      <c r="AE13" s="15">
        <f t="shared" si="3"/>
        <v>5</v>
      </c>
      <c r="AF13" s="117">
        <f t="shared" si="4"/>
        <v>1.7000000000000002</v>
      </c>
      <c r="AG13">
        <f t="shared" si="5"/>
        <v>3.3</v>
      </c>
    </row>
    <row r="14" spans="1:33">
      <c r="B14" s="5"/>
      <c r="X14" s="17" t="s">
        <v>13</v>
      </c>
      <c r="Y14" s="5">
        <v>-6.38</v>
      </c>
      <c r="Z14" s="10">
        <v>-1.61</v>
      </c>
      <c r="AA14" s="10">
        <v>-4.9000000000000004</v>
      </c>
      <c r="AB14" s="6">
        <v>-3.2</v>
      </c>
      <c r="AC14" s="7">
        <f t="shared" si="1"/>
        <v>1.4799999999999995</v>
      </c>
      <c r="AD14" s="7">
        <f t="shared" si="2"/>
        <v>1.59</v>
      </c>
      <c r="AE14" s="15">
        <f t="shared" si="3"/>
        <v>4.7699999999999996</v>
      </c>
      <c r="AF14" s="117">
        <f t="shared" si="4"/>
        <v>1.7000000000000002</v>
      </c>
      <c r="AG14">
        <f t="shared" si="5"/>
        <v>3.0699999999999994</v>
      </c>
    </row>
    <row r="15" spans="1:33">
      <c r="B15" s="5"/>
      <c r="X15" s="17" t="s">
        <v>15</v>
      </c>
      <c r="Y15" s="5">
        <v>-4.46</v>
      </c>
      <c r="Z15" s="10">
        <v>-3.21</v>
      </c>
      <c r="AA15" s="10">
        <v>-4.9000000000000004</v>
      </c>
      <c r="AB15" s="6">
        <v>-3.2</v>
      </c>
      <c r="AC15" s="7">
        <f t="shared" si="1"/>
        <v>0.44000000000000039</v>
      </c>
      <c r="AD15" s="7">
        <f t="shared" si="2"/>
        <v>9.9999999999997868E-3</v>
      </c>
      <c r="AE15" s="15">
        <f t="shared" si="3"/>
        <v>1.25</v>
      </c>
      <c r="AF15" s="117">
        <f t="shared" si="4"/>
        <v>1.7000000000000002</v>
      </c>
      <c r="AG15">
        <f t="shared" si="5"/>
        <v>0.45000000000000018</v>
      </c>
    </row>
    <row r="16" spans="1:33" ht="24">
      <c r="A16" s="100" t="s">
        <v>70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X16" s="67" t="s">
        <v>23</v>
      </c>
      <c r="Y16" s="5">
        <v>-4.9800000000000004</v>
      </c>
      <c r="Z16" s="10">
        <v>-2.95</v>
      </c>
      <c r="AA16" s="10">
        <v>-4.9000000000000004</v>
      </c>
      <c r="AB16" s="6">
        <v>-3.2</v>
      </c>
      <c r="AC16" s="7">
        <f t="shared" si="1"/>
        <v>8.0000000000000071E-2</v>
      </c>
      <c r="AD16" s="7">
        <f t="shared" si="2"/>
        <v>0.25</v>
      </c>
      <c r="AE16" s="15">
        <f t="shared" si="3"/>
        <v>2.0300000000000002</v>
      </c>
      <c r="AF16" s="117">
        <f t="shared" si="4"/>
        <v>1.7000000000000002</v>
      </c>
      <c r="AG16">
        <f t="shared" si="5"/>
        <v>0.33000000000000007</v>
      </c>
    </row>
    <row r="17" spans="1:33">
      <c r="A17" t="s">
        <v>67</v>
      </c>
      <c r="B17" s="66" t="s">
        <v>1</v>
      </c>
      <c r="C17" s="17" t="s">
        <v>2</v>
      </c>
      <c r="D17" s="17" t="s">
        <v>4</v>
      </c>
      <c r="E17" s="17" t="s">
        <v>5</v>
      </c>
      <c r="F17" s="17" t="s">
        <v>6</v>
      </c>
      <c r="G17" s="17" t="s">
        <v>8</v>
      </c>
      <c r="H17" s="17" t="s">
        <v>10</v>
      </c>
      <c r="I17" s="17" t="s">
        <v>9</v>
      </c>
      <c r="J17" s="17" t="s">
        <v>12</v>
      </c>
      <c r="K17" s="71" t="s">
        <v>63</v>
      </c>
      <c r="L17" s="17" t="s">
        <v>39</v>
      </c>
      <c r="M17" s="17" t="s">
        <v>13</v>
      </c>
      <c r="N17" s="17" t="s">
        <v>15</v>
      </c>
      <c r="O17" s="67" t="s">
        <v>23</v>
      </c>
      <c r="P17" s="67" t="s">
        <v>24</v>
      </c>
      <c r="Q17" s="17" t="s">
        <v>16</v>
      </c>
      <c r="R17" s="66" t="s">
        <v>18</v>
      </c>
      <c r="X17" s="67" t="s">
        <v>24</v>
      </c>
      <c r="Y17" s="5">
        <v>-4.9000000000000004</v>
      </c>
      <c r="Z17" s="10">
        <v>-2.94</v>
      </c>
      <c r="AA17" s="10">
        <v>-4.9000000000000004</v>
      </c>
      <c r="AB17" s="6">
        <v>-3.2</v>
      </c>
      <c r="AC17" s="7">
        <f t="shared" si="1"/>
        <v>0</v>
      </c>
      <c r="AD17" s="7">
        <f t="shared" si="2"/>
        <v>0.26000000000000023</v>
      </c>
      <c r="AE17" s="15">
        <f t="shared" si="3"/>
        <v>1.9600000000000004</v>
      </c>
      <c r="AF17" s="117">
        <f t="shared" si="4"/>
        <v>1.7000000000000002</v>
      </c>
      <c r="AG17">
        <f t="shared" si="5"/>
        <v>0.26000000000000023</v>
      </c>
    </row>
    <row r="18" spans="1:33">
      <c r="A18" s="7">
        <v>1</v>
      </c>
      <c r="B18" s="5">
        <v>-2.4977</v>
      </c>
      <c r="C18" s="5">
        <v>-2.5728</v>
      </c>
      <c r="D18" s="5">
        <v>-2.6213000000000002</v>
      </c>
      <c r="E18" s="5">
        <v>-2.4615999999999998</v>
      </c>
      <c r="F18" s="5">
        <v>-2.3675999999999999</v>
      </c>
      <c r="G18" s="5">
        <v>-1.9523999999999999</v>
      </c>
      <c r="H18" s="5">
        <v>-1.9523999999999999</v>
      </c>
      <c r="I18" s="5">
        <v>-1.9325000000000001</v>
      </c>
      <c r="J18" s="5">
        <v>-1.0045999999999999</v>
      </c>
      <c r="K18" s="5">
        <v>-6.59E-2</v>
      </c>
      <c r="L18" s="5">
        <v>-0.18720000000000001</v>
      </c>
      <c r="M18" s="5">
        <v>-0.27179999999999999</v>
      </c>
      <c r="N18" s="5">
        <v>-2.2189999999999999</v>
      </c>
      <c r="O18" s="5">
        <v>-1.8521000000000001</v>
      </c>
      <c r="P18" s="5">
        <v>-1.8818999999999999</v>
      </c>
      <c r="Q18" s="5">
        <v>-1.2706999999999999</v>
      </c>
      <c r="R18" s="5">
        <v>-0.77610000000000001</v>
      </c>
      <c r="X18" s="17" t="s">
        <v>16</v>
      </c>
      <c r="Y18" s="5">
        <v>-5.66</v>
      </c>
      <c r="Z18" s="10">
        <v>-2.5299999999999998</v>
      </c>
      <c r="AA18" s="10">
        <v>-4.9000000000000004</v>
      </c>
      <c r="AB18" s="6">
        <v>-3.2</v>
      </c>
      <c r="AC18" s="7">
        <f t="shared" si="1"/>
        <v>0.75999999999999979</v>
      </c>
      <c r="AD18" s="7">
        <f t="shared" si="2"/>
        <v>0.67000000000000037</v>
      </c>
      <c r="AE18" s="15">
        <f t="shared" si="3"/>
        <v>3.1300000000000003</v>
      </c>
      <c r="AF18" s="117">
        <f t="shared" si="4"/>
        <v>1.7000000000000002</v>
      </c>
      <c r="AG18">
        <f t="shared" si="5"/>
        <v>1.4300000000000002</v>
      </c>
    </row>
    <row r="19" spans="1:33">
      <c r="A19" s="7">
        <v>0.5</v>
      </c>
      <c r="B19" s="5">
        <v>-2.9977999999999998</v>
      </c>
      <c r="C19" s="10">
        <v>-3.0356999999999998</v>
      </c>
      <c r="D19" s="10">
        <v>-3.0832000000000002</v>
      </c>
      <c r="E19" s="10">
        <v>-2.9388999999999998</v>
      </c>
      <c r="F19" s="10">
        <v>-2.8527</v>
      </c>
      <c r="G19" s="10">
        <v>-2.5051999999999999</v>
      </c>
      <c r="H19" s="10">
        <v>-2.5051999999999999</v>
      </c>
      <c r="I19" s="10">
        <v>-2.5219999999999998</v>
      </c>
      <c r="J19" s="10">
        <v>-1.675</v>
      </c>
      <c r="K19" s="10">
        <v>-0.82499999999999996</v>
      </c>
      <c r="L19" s="10">
        <v>-0.9264</v>
      </c>
      <c r="M19" s="10">
        <v>-0.996</v>
      </c>
      <c r="N19" s="10">
        <v>-2.7480000000000002</v>
      </c>
      <c r="O19" s="10">
        <v>-2.4426000000000001</v>
      </c>
      <c r="P19" s="10">
        <v>-2.4559000000000002</v>
      </c>
      <c r="Q19" s="10">
        <v>-1.9552</v>
      </c>
      <c r="R19" s="10">
        <v>-1.46</v>
      </c>
      <c r="X19" s="66" t="s">
        <v>18</v>
      </c>
      <c r="Y19" s="5">
        <v>-5.16</v>
      </c>
      <c r="Z19" s="10">
        <v>-2.0299999999999998</v>
      </c>
      <c r="AA19" s="10">
        <v>-4.9000000000000004</v>
      </c>
      <c r="AB19" s="6">
        <v>-3.2</v>
      </c>
      <c r="AC19" s="7">
        <f t="shared" si="1"/>
        <v>0.25999999999999979</v>
      </c>
      <c r="AD19" s="7">
        <f t="shared" si="2"/>
        <v>1.1700000000000004</v>
      </c>
      <c r="AE19" s="15">
        <f t="shared" si="3"/>
        <v>3.1300000000000003</v>
      </c>
      <c r="AF19" s="117">
        <f t="shared" si="4"/>
        <v>1.7000000000000002</v>
      </c>
      <c r="AG19">
        <f t="shared" si="5"/>
        <v>1.4300000000000002</v>
      </c>
    </row>
    <row r="20" spans="1:33">
      <c r="A20" s="7">
        <v>0.33333000000000002</v>
      </c>
      <c r="B20" s="5">
        <v>-3.1495000000000002</v>
      </c>
      <c r="C20" s="10">
        <v>-3.1760000000000002</v>
      </c>
      <c r="D20" s="10">
        <v>-3.2231000000000001</v>
      </c>
      <c r="E20" s="10">
        <v>-3.0838999999999999</v>
      </c>
      <c r="F20" s="10">
        <v>-2.9992000000000001</v>
      </c>
      <c r="G20" s="10">
        <v>-2.6680999999999999</v>
      </c>
      <c r="H20" s="10">
        <v>-2.6680999999999999</v>
      </c>
      <c r="I20" s="10">
        <v>-2.6985999999999999</v>
      </c>
      <c r="J20" s="10">
        <v>-1.8722000000000001</v>
      </c>
      <c r="K20" s="10">
        <v>-1.0388999999999999</v>
      </c>
      <c r="L20" s="10">
        <v>-1.1361000000000001</v>
      </c>
      <c r="M20" s="10">
        <v>-1.2042999999999999</v>
      </c>
      <c r="N20" s="10">
        <v>-2.9087999999999998</v>
      </c>
      <c r="O20" s="10">
        <v>-2.6211000000000002</v>
      </c>
      <c r="P20" s="10">
        <v>-2.6261000000000001</v>
      </c>
      <c r="Q20" s="10">
        <v>-2.1539999999999999</v>
      </c>
      <c r="R20" s="10">
        <v>-1.6589</v>
      </c>
      <c r="X20" t="s">
        <v>71</v>
      </c>
      <c r="Y20" s="10">
        <v>-4.9000000000000004</v>
      </c>
      <c r="Z20" s="6">
        <v>-3.2</v>
      </c>
      <c r="AA20" s="10">
        <v>-4.9000000000000004</v>
      </c>
      <c r="AB20" s="6">
        <v>-3.2</v>
      </c>
      <c r="AC20" s="7">
        <f t="shared" si="1"/>
        <v>0</v>
      </c>
      <c r="AD20" s="7">
        <f t="shared" si="2"/>
        <v>0</v>
      </c>
      <c r="AE20" s="15">
        <f t="shared" si="3"/>
        <v>1.7000000000000002</v>
      </c>
      <c r="AF20" s="117">
        <f t="shared" si="4"/>
        <v>1.7000000000000002</v>
      </c>
      <c r="AG20">
        <f t="shared" si="5"/>
        <v>0</v>
      </c>
    </row>
    <row r="21" spans="1:33">
      <c r="A21" s="7">
        <v>0.25</v>
      </c>
      <c r="B21" s="5">
        <v>-3.2219000000000002</v>
      </c>
      <c r="C21" s="10">
        <v>-3.2440000000000002</v>
      </c>
      <c r="D21" s="10">
        <v>-3.2898999999999998</v>
      </c>
      <c r="E21" s="10">
        <v>-3.1539000000000001</v>
      </c>
      <c r="F21" s="10">
        <v>-3.0691000000000002</v>
      </c>
      <c r="G21" s="10">
        <v>-2.7456</v>
      </c>
      <c r="H21" s="10">
        <v>-2.7456</v>
      </c>
      <c r="I21" s="10">
        <v>-2.7831999999999999</v>
      </c>
      <c r="J21" s="10">
        <v>-1.9602999999999999</v>
      </c>
      <c r="K21" s="10">
        <v>-1.1337999999999999</v>
      </c>
      <c r="L21" s="10">
        <v>-1.2296</v>
      </c>
      <c r="M21" s="10">
        <v>-1.2972999999999999</v>
      </c>
      <c r="N21" s="10">
        <v>-2.9847000000000001</v>
      </c>
      <c r="O21" s="10">
        <v>-2.7039</v>
      </c>
      <c r="P21" s="10">
        <v>-2.7044000000000001</v>
      </c>
      <c r="Q21" s="10">
        <v>-2.2448000000000001</v>
      </c>
      <c r="R21" s="10">
        <v>-1.7494000000000001</v>
      </c>
      <c r="AC21" s="7"/>
      <c r="AD21" s="7"/>
    </row>
    <row r="22" spans="1:33">
      <c r="A22" s="7">
        <v>0.2</v>
      </c>
      <c r="B22" s="5">
        <v>-3.2625000000000002</v>
      </c>
      <c r="C22" s="10">
        <v>-3.2808000000000002</v>
      </c>
      <c r="D22" s="10">
        <v>-3.3275999999999999</v>
      </c>
      <c r="E22" s="10">
        <v>-3.1920000000000002</v>
      </c>
      <c r="F22" s="10">
        <v>-3.1073</v>
      </c>
      <c r="G22" s="10">
        <v>-2.7898000000000001</v>
      </c>
      <c r="H22" s="10">
        <v>-2.7898000000000001</v>
      </c>
      <c r="I22" s="10">
        <v>-2.8256000000000001</v>
      </c>
      <c r="J22" s="10">
        <v>-2.0068000000000001</v>
      </c>
      <c r="K22" s="10">
        <v>-1.1831</v>
      </c>
      <c r="L22" s="10">
        <v>-1.2786</v>
      </c>
      <c r="M22" s="10">
        <v>-1.3460000000000001</v>
      </c>
      <c r="N22" s="10">
        <v>-3.0266999999999999</v>
      </c>
      <c r="O22" s="10">
        <v>-2.7486000000000002</v>
      </c>
      <c r="P22" s="10">
        <v>-2.7471000000000001</v>
      </c>
      <c r="Q22" s="10">
        <v>-2.2930000000000001</v>
      </c>
      <c r="R22" s="10">
        <v>-1.7972999999999999</v>
      </c>
      <c r="X22" s="102" t="s">
        <v>80</v>
      </c>
      <c r="Y22" s="102"/>
      <c r="Z22" s="102"/>
      <c r="AA22" s="102"/>
      <c r="AB22" s="102"/>
      <c r="AC22" s="84">
        <f>MAX(AC3:AC21)</f>
        <v>1.7699999999999996</v>
      </c>
      <c r="AD22" s="84">
        <f>MAX(AD3:AD21)</f>
        <v>1.7700000000000002</v>
      </c>
    </row>
    <row r="23" spans="1:33">
      <c r="A23" s="7">
        <v>0.16667000000000001</v>
      </c>
      <c r="B23" s="5">
        <v>-3.2854999999999999</v>
      </c>
      <c r="C23" s="10">
        <v>-3.3029999999999999</v>
      </c>
      <c r="D23" s="10">
        <v>-3.3496999999999999</v>
      </c>
      <c r="E23" s="10">
        <v>-3.2147999999999999</v>
      </c>
      <c r="F23" s="10">
        <v>-3.1291000000000002</v>
      </c>
      <c r="G23" s="10">
        <v>-2.8109000000000002</v>
      </c>
      <c r="H23" s="10">
        <v>-2.8109000000000002</v>
      </c>
      <c r="I23" s="10">
        <v>-2.8500999999999999</v>
      </c>
      <c r="J23" s="10">
        <v>-2.0284</v>
      </c>
      <c r="K23" s="10">
        <v>-1.2088000000000001</v>
      </c>
      <c r="L23" s="10">
        <v>-1.3037000000000001</v>
      </c>
      <c r="M23" s="10">
        <v>-1.3711</v>
      </c>
      <c r="N23" s="10">
        <v>-3.0501</v>
      </c>
      <c r="O23" s="10">
        <v>-2.7721</v>
      </c>
      <c r="P23" s="10">
        <v>-2.7711999999999999</v>
      </c>
      <c r="Q23" s="10">
        <v>-2.3241999999999998</v>
      </c>
      <c r="R23" s="10">
        <v>-1.823</v>
      </c>
    </row>
    <row r="24" spans="1:33">
      <c r="A24" s="7">
        <v>0.11111</v>
      </c>
      <c r="B24" s="5">
        <v>-3.3248000000000002</v>
      </c>
      <c r="C24" s="10">
        <v>-3.3393999999999999</v>
      </c>
      <c r="D24" s="1">
        <v>-3.3860999999999999</v>
      </c>
      <c r="E24" s="10">
        <v>-3.2523</v>
      </c>
      <c r="F24" s="10">
        <v>-3.1661000000000001</v>
      </c>
      <c r="G24" s="10">
        <v>-2.8517000000000001</v>
      </c>
      <c r="H24" s="10">
        <v>-2.8517000000000001</v>
      </c>
      <c r="I24" s="10">
        <v>-2.8913000000000002</v>
      </c>
      <c r="J24" s="10">
        <v>-2.0718999999999999</v>
      </c>
      <c r="K24" s="10">
        <v>-1.2512000000000001</v>
      </c>
      <c r="L24" s="10">
        <v>-1.3455999999999999</v>
      </c>
      <c r="M24" s="10">
        <v>-1.413</v>
      </c>
      <c r="N24" s="10">
        <v>-3.0897000000000001</v>
      </c>
      <c r="O24" s="10">
        <v>-2.8127</v>
      </c>
      <c r="P24" s="10">
        <v>-2.81</v>
      </c>
      <c r="Q24" s="10">
        <v>-2.3666</v>
      </c>
      <c r="R24" s="10">
        <v>-1.87</v>
      </c>
    </row>
    <row r="25" spans="1:33">
      <c r="A25" s="7">
        <v>8.3330000000000001E-2</v>
      </c>
      <c r="B25" s="5">
        <v>-3.3290999999999999</v>
      </c>
      <c r="C25" s="10">
        <v>-3.343</v>
      </c>
      <c r="D25" s="10">
        <v>-3.3895</v>
      </c>
      <c r="E25" s="10">
        <v>-3.2557</v>
      </c>
      <c r="F25" s="10">
        <v>-3.1682000000000001</v>
      </c>
      <c r="G25" s="10">
        <v>-2.8553000000000002</v>
      </c>
      <c r="H25" s="10">
        <v>-2.8553000000000002</v>
      </c>
      <c r="I25" s="10">
        <v>-2.8971</v>
      </c>
      <c r="J25" s="10">
        <v>-2.0752000000000002</v>
      </c>
      <c r="K25" s="10">
        <v>-1.2533000000000001</v>
      </c>
      <c r="L25" s="10">
        <v>-1.3487</v>
      </c>
      <c r="M25" s="10">
        <v>-1.4168000000000001</v>
      </c>
      <c r="N25" s="10">
        <v>-3.0937999999999999</v>
      </c>
      <c r="O25" s="10">
        <v>-2.8176999999999999</v>
      </c>
      <c r="P25" s="10">
        <v>-2.8119000000000001</v>
      </c>
      <c r="Q25" s="10">
        <v>-2.3664000000000001</v>
      </c>
      <c r="R25" s="10">
        <v>-1.87</v>
      </c>
    </row>
  </sheetData>
  <mergeCells count="4">
    <mergeCell ref="A1:R1"/>
    <mergeCell ref="A16:R16"/>
    <mergeCell ref="AC1:AD1"/>
    <mergeCell ref="X22:AB2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F469-4CF8-4640-92C7-E36FBC5B2EF1}">
  <dimension ref="A1:BB30"/>
  <sheetViews>
    <sheetView zoomScaleNormal="100" workbookViewId="0">
      <pane xSplit="3" topLeftCell="D1" activePane="topRight" state="frozen"/>
      <selection pane="topRight" activeCell="AN22" sqref="AN22"/>
    </sheetView>
  </sheetViews>
  <sheetFormatPr defaultRowHeight="15"/>
  <cols>
    <col min="1" max="1" width="23.42578125" style="2" bestFit="1" customWidth="1"/>
    <col min="2" max="2" width="12.7109375" customWidth="1"/>
    <col min="3" max="3" width="13.7109375" style="1" bestFit="1" customWidth="1"/>
    <col min="4" max="7" width="9.140625" style="2"/>
    <col min="8" max="21" width="9.140625" style="1"/>
    <col min="22" max="22" width="11" style="1" bestFit="1" customWidth="1"/>
    <col min="23" max="23" width="11" style="1" customWidth="1"/>
    <col min="24" max="24" width="10.5703125" style="1" bestFit="1" customWidth="1"/>
    <col min="25" max="25" width="10.5703125" style="1" customWidth="1"/>
    <col min="26" max="26" width="10.5703125" style="1" bestFit="1" customWidth="1"/>
    <col min="27" max="27" width="10.5703125" style="1" customWidth="1"/>
    <col min="28" max="28" width="10.85546875" style="1" bestFit="1" customWidth="1"/>
    <col min="29" max="29" width="10.85546875" style="1" customWidth="1"/>
    <col min="30" max="30" width="10.85546875" bestFit="1" customWidth="1"/>
    <col min="31" max="31" width="10.85546875" customWidth="1"/>
    <col min="32" max="32" width="10.85546875" bestFit="1" customWidth="1"/>
    <col min="33" max="33" width="10.85546875" customWidth="1"/>
    <col min="34" max="34" width="9.85546875" bestFit="1" customWidth="1"/>
    <col min="35" max="35" width="9.85546875" customWidth="1"/>
    <col min="36" max="36" width="9.85546875" bestFit="1" customWidth="1"/>
    <col min="37" max="37" width="9.85546875" customWidth="1"/>
    <col min="38" max="38" width="9.85546875" bestFit="1" customWidth="1"/>
    <col min="39" max="39" width="12.5703125" customWidth="1"/>
    <col min="40" max="46" width="9.85546875" customWidth="1"/>
    <col min="47" max="47" width="10.140625" customWidth="1"/>
    <col min="48" max="49" width="9.85546875" customWidth="1"/>
    <col min="50" max="51" width="10.140625" customWidth="1"/>
  </cols>
  <sheetData>
    <row r="1" spans="1:54">
      <c r="D1" s="103" t="s">
        <v>62</v>
      </c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</row>
    <row r="2" spans="1:54" s="17" customFormat="1">
      <c r="A2" s="9"/>
      <c r="C2" s="71"/>
      <c r="D2" s="95" t="s">
        <v>33</v>
      </c>
      <c r="E2" s="95"/>
      <c r="F2" s="95"/>
      <c r="G2" s="95"/>
      <c r="H2" s="95"/>
      <c r="I2" s="9"/>
      <c r="J2" s="94" t="s">
        <v>34</v>
      </c>
      <c r="K2" s="94"/>
      <c r="L2" s="94"/>
      <c r="M2" s="94"/>
      <c r="N2" s="94"/>
      <c r="O2" s="71"/>
      <c r="P2" s="94" t="s">
        <v>25</v>
      </c>
      <c r="Q2" s="94"/>
      <c r="R2" s="94"/>
      <c r="S2" s="94"/>
      <c r="T2" s="94"/>
      <c r="U2" s="71"/>
      <c r="V2" s="94" t="s">
        <v>26</v>
      </c>
      <c r="W2" s="94"/>
      <c r="X2" s="94"/>
      <c r="Y2" s="94"/>
      <c r="Z2" s="94"/>
      <c r="AA2" s="71"/>
      <c r="AB2" s="94" t="s">
        <v>31</v>
      </c>
      <c r="AC2" s="94"/>
      <c r="AD2" s="94"/>
      <c r="AE2" s="94"/>
      <c r="AF2" s="94"/>
      <c r="AG2" s="71"/>
      <c r="AH2" s="94" t="s">
        <v>32</v>
      </c>
      <c r="AI2" s="94"/>
      <c r="AJ2" s="94"/>
      <c r="AK2" s="94"/>
      <c r="AL2" s="94"/>
      <c r="AM2" s="71"/>
      <c r="AN2" s="94" t="s">
        <v>48</v>
      </c>
      <c r="AO2" s="94"/>
      <c r="AP2" s="94"/>
      <c r="AQ2" s="94"/>
      <c r="AR2" s="94"/>
      <c r="AS2" s="71"/>
      <c r="AT2" s="94" t="s">
        <v>49</v>
      </c>
      <c r="AU2" s="94"/>
      <c r="AV2" s="94"/>
      <c r="AW2" s="94"/>
      <c r="AX2" s="94"/>
      <c r="AY2" s="71"/>
    </row>
    <row r="3" spans="1:54" hidden="1">
      <c r="D3" s="12">
        <v>1</v>
      </c>
      <c r="E3" s="12"/>
      <c r="F3" s="12">
        <v>1</v>
      </c>
      <c r="G3" s="12"/>
      <c r="H3" s="12">
        <v>1</v>
      </c>
      <c r="I3" s="12"/>
      <c r="J3" s="11">
        <v>2</v>
      </c>
      <c r="K3" s="11"/>
      <c r="L3" s="11">
        <v>2</v>
      </c>
      <c r="M3" s="11"/>
      <c r="N3" s="11">
        <v>2</v>
      </c>
      <c r="O3" s="11"/>
      <c r="P3" s="11">
        <v>3</v>
      </c>
      <c r="Q3" s="11"/>
      <c r="R3" s="11">
        <v>3</v>
      </c>
      <c r="S3" s="11"/>
      <c r="T3" s="11">
        <v>3</v>
      </c>
      <c r="U3" s="11"/>
      <c r="V3" s="11">
        <v>4</v>
      </c>
      <c r="W3" s="11"/>
      <c r="X3" s="11">
        <v>4</v>
      </c>
      <c r="Y3" s="11"/>
      <c r="Z3" s="11">
        <v>4</v>
      </c>
      <c r="AA3" s="11"/>
      <c r="AB3" s="11">
        <v>5</v>
      </c>
      <c r="AC3" s="11"/>
      <c r="AD3" s="13">
        <v>5</v>
      </c>
      <c r="AE3" s="13"/>
      <c r="AF3" s="13">
        <v>5</v>
      </c>
      <c r="AG3" s="13"/>
      <c r="AH3" s="13">
        <v>6</v>
      </c>
      <c r="AI3" s="13"/>
      <c r="AJ3" s="13">
        <v>6</v>
      </c>
      <c r="AK3" s="13"/>
      <c r="AL3" s="13">
        <v>6</v>
      </c>
      <c r="AM3" s="13"/>
      <c r="AN3" s="13">
        <v>9</v>
      </c>
      <c r="AO3" s="13"/>
      <c r="AP3" s="13">
        <v>9</v>
      </c>
      <c r="AQ3" s="13"/>
      <c r="AR3" s="13">
        <v>9</v>
      </c>
      <c r="AS3" s="13"/>
      <c r="AT3" s="13">
        <v>12</v>
      </c>
      <c r="AU3" s="13"/>
      <c r="AV3" s="13">
        <v>12</v>
      </c>
      <c r="AW3" s="13"/>
      <c r="AX3" s="13">
        <v>12</v>
      </c>
      <c r="AY3" s="13"/>
      <c r="AZ3" s="13" t="s">
        <v>27</v>
      </c>
      <c r="BA3" s="13" t="s">
        <v>27</v>
      </c>
      <c r="BB3" s="13" t="s">
        <v>27</v>
      </c>
    </row>
    <row r="4" spans="1:54" ht="18">
      <c r="B4" t="s">
        <v>0</v>
      </c>
      <c r="C4" s="2" t="s">
        <v>21</v>
      </c>
      <c r="D4" s="9" t="s">
        <v>28</v>
      </c>
      <c r="E4" s="51" t="s">
        <v>61</v>
      </c>
      <c r="F4" s="9" t="s">
        <v>29</v>
      </c>
      <c r="G4" s="51" t="s">
        <v>61</v>
      </c>
      <c r="H4" s="9" t="s">
        <v>30</v>
      </c>
      <c r="I4" s="9"/>
      <c r="J4" s="9" t="s">
        <v>28</v>
      </c>
      <c r="K4" s="51" t="s">
        <v>61</v>
      </c>
      <c r="L4" s="9" t="s">
        <v>29</v>
      </c>
      <c r="M4" s="51" t="s">
        <v>61</v>
      </c>
      <c r="N4" s="9" t="s">
        <v>30</v>
      </c>
      <c r="O4" s="9"/>
      <c r="P4" s="9" t="s">
        <v>28</v>
      </c>
      <c r="Q4" s="51" t="s">
        <v>61</v>
      </c>
      <c r="R4" s="9" t="s">
        <v>29</v>
      </c>
      <c r="S4" s="51" t="s">
        <v>61</v>
      </c>
      <c r="T4" s="9" t="s">
        <v>30</v>
      </c>
      <c r="U4" s="9"/>
      <c r="V4" s="9" t="s">
        <v>28</v>
      </c>
      <c r="W4" s="51" t="s">
        <v>61</v>
      </c>
      <c r="X4" s="9" t="s">
        <v>29</v>
      </c>
      <c r="Y4" s="51" t="s">
        <v>61</v>
      </c>
      <c r="Z4" s="9" t="s">
        <v>30</v>
      </c>
      <c r="AA4" s="9"/>
      <c r="AB4" s="9" t="s">
        <v>28</v>
      </c>
      <c r="AC4" s="51" t="s">
        <v>61</v>
      </c>
      <c r="AD4" s="9" t="s">
        <v>29</v>
      </c>
      <c r="AE4" s="51" t="s">
        <v>61</v>
      </c>
      <c r="AF4" s="9" t="s">
        <v>30</v>
      </c>
      <c r="AG4" s="9"/>
      <c r="AH4" s="9" t="s">
        <v>28</v>
      </c>
      <c r="AI4" s="51" t="s">
        <v>61</v>
      </c>
      <c r="AJ4" s="9" t="s">
        <v>29</v>
      </c>
      <c r="AK4" s="51" t="s">
        <v>61</v>
      </c>
      <c r="AL4" s="9" t="s">
        <v>30</v>
      </c>
      <c r="AM4" s="9"/>
      <c r="AN4" s="9" t="s">
        <v>28</v>
      </c>
      <c r="AO4" s="51" t="s">
        <v>61</v>
      </c>
      <c r="AP4" s="9" t="s">
        <v>29</v>
      </c>
      <c r="AQ4" s="51" t="s">
        <v>61</v>
      </c>
      <c r="AR4" s="9" t="s">
        <v>30</v>
      </c>
      <c r="AS4" s="9"/>
      <c r="AT4" s="9" t="s">
        <v>28</v>
      </c>
      <c r="AU4" s="51" t="s">
        <v>61</v>
      </c>
      <c r="AV4" s="9" t="s">
        <v>29</v>
      </c>
      <c r="AW4" s="51" t="s">
        <v>61</v>
      </c>
      <c r="AX4" s="9" t="s">
        <v>30</v>
      </c>
      <c r="AY4" s="9"/>
      <c r="AZ4" s="9" t="s">
        <v>28</v>
      </c>
      <c r="BA4" s="9" t="s">
        <v>29</v>
      </c>
      <c r="BB4" s="9" t="s">
        <v>30</v>
      </c>
    </row>
    <row r="5" spans="1:54" s="4" customFormat="1" ht="30">
      <c r="A5" s="3" t="s">
        <v>20</v>
      </c>
      <c r="B5" s="66" t="s">
        <v>1</v>
      </c>
      <c r="C5" s="2" t="s">
        <v>22</v>
      </c>
      <c r="D5" s="5">
        <v>-5.4302999999999999</v>
      </c>
      <c r="E5" s="52">
        <f t="shared" ref="E5:E21" si="0">ABS(D5-AZ5)</f>
        <v>7.9699999999999882E-2</v>
      </c>
      <c r="F5" s="5">
        <v>-2.7801999999999998</v>
      </c>
      <c r="G5" s="52">
        <f t="shared" ref="G5:G21" si="1">ABS(F5-BA5)</f>
        <v>5.01999999999998E-2</v>
      </c>
      <c r="H5" s="5">
        <f>F5-D5</f>
        <v>2.6501000000000001</v>
      </c>
      <c r="I5" s="5">
        <f>H5-BB5</f>
        <v>-0.12989999999999968</v>
      </c>
      <c r="J5" s="5">
        <v>-4.9715999999999996</v>
      </c>
      <c r="K5" s="52">
        <f t="shared" ref="K5:K21" si="2">ABS(J5-AZ5)</f>
        <v>0.53840000000000021</v>
      </c>
      <c r="L5" s="5">
        <v>-3.1274000000000002</v>
      </c>
      <c r="M5" s="52">
        <f t="shared" ref="M5:M21" si="3">ABS(L5-BA5)</f>
        <v>0.3974000000000002</v>
      </c>
      <c r="N5" s="5">
        <f>L5-J5</f>
        <v>1.8441999999999994</v>
      </c>
      <c r="O5" s="5">
        <f>N5-BB5</f>
        <v>-0.93580000000000041</v>
      </c>
      <c r="P5" s="5">
        <v>-4.8212999999999999</v>
      </c>
      <c r="Q5" s="52">
        <f t="shared" ref="Q5:Q21" si="4">ABS(P5-AZ5)</f>
        <v>0.68869999999999987</v>
      </c>
      <c r="R5" s="5">
        <v>-3.2465999999999999</v>
      </c>
      <c r="S5" s="52">
        <f t="shared" ref="S5:S21" si="5">ABS(R5-BA5)</f>
        <v>0.51659999999999995</v>
      </c>
      <c r="T5" s="5">
        <f>R5-P5</f>
        <v>1.5747</v>
      </c>
      <c r="U5" s="5">
        <f>T5-BB5</f>
        <v>-1.2052999999999998</v>
      </c>
      <c r="V5" s="5">
        <v>-4.7762000000000002</v>
      </c>
      <c r="W5" s="52">
        <f t="shared" ref="W5:W21" si="6">ABS(V5-AZ5)</f>
        <v>0.73379999999999956</v>
      </c>
      <c r="X5" s="5">
        <v>-3.3466999999999998</v>
      </c>
      <c r="Y5" s="52">
        <f>ABS(X5-BA5)</f>
        <v>0.6166999999999998</v>
      </c>
      <c r="Z5" s="5">
        <f>X5-V5</f>
        <v>1.4295000000000004</v>
      </c>
      <c r="AA5" s="5">
        <f>Z5-BB5</f>
        <v>-1.3504999999999994</v>
      </c>
      <c r="AB5" s="5">
        <v>-4.7145000000000001</v>
      </c>
      <c r="AC5" s="52">
        <f>ABS(AB5-AZ5)</f>
        <v>0.79549999999999965</v>
      </c>
      <c r="AD5" s="14">
        <v>-3.3576000000000001</v>
      </c>
      <c r="AE5" s="52">
        <f>ABS(AD5-BA5)</f>
        <v>0.62760000000000016</v>
      </c>
      <c r="AF5" s="14">
        <f>AD5-AB5</f>
        <v>1.3569</v>
      </c>
      <c r="AG5" s="55">
        <f>AF5-BB5</f>
        <v>-1.4230999999999998</v>
      </c>
      <c r="AH5" s="5">
        <v>-4.6933999999999996</v>
      </c>
      <c r="AI5" s="52">
        <f>ABS(AH5-AZ5)</f>
        <v>0.81660000000000021</v>
      </c>
      <c r="AJ5" s="5">
        <v>-3.3748999999999998</v>
      </c>
      <c r="AK5" s="52">
        <f>ABS(AJ5-BA5)</f>
        <v>0.64489999999999981</v>
      </c>
      <c r="AL5" s="5">
        <f>AJ5-AH5</f>
        <v>1.3184999999999998</v>
      </c>
      <c r="AM5" s="55">
        <f>AL5-BB5</f>
        <v>-1.4615</v>
      </c>
      <c r="AN5" s="5">
        <v>-4.6643999999999997</v>
      </c>
      <c r="AO5" s="52">
        <f>ABS(AN5-AZ5)</f>
        <v>0.84560000000000013</v>
      </c>
      <c r="AP5" s="5">
        <v>-3.4161999999999999</v>
      </c>
      <c r="AQ5" s="52">
        <f>ABS(AP5-BA5)</f>
        <v>0.68619999999999992</v>
      </c>
      <c r="AR5" s="14">
        <f>AP5-AN5</f>
        <v>1.2481999999999998</v>
      </c>
      <c r="AS5" s="55">
        <f>AR5-BB5</f>
        <v>-1.5318000000000001</v>
      </c>
      <c r="AT5" s="5">
        <v>-4.6694000000000004</v>
      </c>
      <c r="AU5" s="52">
        <f>ABS(AT5-AZ5)</f>
        <v>0.84059999999999935</v>
      </c>
      <c r="AV5" s="5">
        <v>-3.4592000000000001</v>
      </c>
      <c r="AW5" s="52">
        <f>ABS(AV5-BA5)</f>
        <v>0.72920000000000007</v>
      </c>
      <c r="AX5" s="5">
        <f>AV5-AT5</f>
        <v>1.2102000000000004</v>
      </c>
      <c r="AY5" s="55">
        <f>AX5-BB5</f>
        <v>-1.5697999999999994</v>
      </c>
      <c r="AZ5" s="5">
        <v>-5.51</v>
      </c>
      <c r="BA5" s="5">
        <v>-2.73</v>
      </c>
      <c r="BB5" s="5">
        <f>BA5-AZ5</f>
        <v>2.78</v>
      </c>
    </row>
    <row r="6" spans="1:54">
      <c r="A6" s="98" t="s">
        <v>3</v>
      </c>
      <c r="B6" s="17" t="s">
        <v>2</v>
      </c>
      <c r="C6" s="1" t="s">
        <v>22</v>
      </c>
      <c r="D6" s="5">
        <v>-5.3066000000000004</v>
      </c>
      <c r="E6" s="52">
        <f t="shared" si="0"/>
        <v>0.20339999999999936</v>
      </c>
      <c r="F6" s="5">
        <v>-2.8574000000000002</v>
      </c>
      <c r="G6" s="52">
        <f t="shared" si="1"/>
        <v>0.12740000000000018</v>
      </c>
      <c r="H6" s="5">
        <f t="shared" ref="H6:H21" si="7">F6-D6</f>
        <v>2.4492000000000003</v>
      </c>
      <c r="I6" s="5">
        <f t="shared" ref="I6:I21" si="8">H6-BB6</f>
        <v>-0.33079999999999954</v>
      </c>
      <c r="J6" s="10">
        <v>-4.8765999999999998</v>
      </c>
      <c r="K6" s="52">
        <f t="shared" si="2"/>
        <v>0.63339999999999996</v>
      </c>
      <c r="L6" s="10">
        <v>-3.1791</v>
      </c>
      <c r="M6" s="52">
        <f t="shared" si="3"/>
        <v>0.44910000000000005</v>
      </c>
      <c r="N6" s="5">
        <f t="shared" ref="N6:N21" si="9">L6-J6</f>
        <v>1.6974999999999998</v>
      </c>
      <c r="O6" s="5">
        <f t="shared" ref="O6:O21" si="10">N6-BB6</f>
        <v>-1.0825</v>
      </c>
      <c r="P6" s="10">
        <v>-4.7337999999999996</v>
      </c>
      <c r="Q6" s="52">
        <f t="shared" si="4"/>
        <v>0.77620000000000022</v>
      </c>
      <c r="R6" s="10">
        <v>-3.2860999999999998</v>
      </c>
      <c r="S6" s="52">
        <f t="shared" si="5"/>
        <v>0.55609999999999982</v>
      </c>
      <c r="T6" s="5">
        <f t="shared" ref="T6:T21" si="11">R6-P6</f>
        <v>1.4476999999999998</v>
      </c>
      <c r="U6" s="5">
        <f t="shared" ref="U6:U21" si="12">T6-BB6</f>
        <v>-1.3323</v>
      </c>
      <c r="V6" s="10">
        <v>-4.6914999999999996</v>
      </c>
      <c r="W6" s="52">
        <f t="shared" si="6"/>
        <v>0.81850000000000023</v>
      </c>
      <c r="X6" s="10">
        <v>-3.3769999999999998</v>
      </c>
      <c r="Y6" s="52">
        <f t="shared" ref="Y6:Y21" si="13">ABS(X6-BA6)</f>
        <v>0.6469999999999998</v>
      </c>
      <c r="Z6" s="5">
        <f t="shared" ref="Z6:Z21" si="14">X6-V6</f>
        <v>1.3144999999999998</v>
      </c>
      <c r="AA6" s="5">
        <f t="shared" ref="AA6:AA21" si="15">Z6-BB6</f>
        <v>-1.4655</v>
      </c>
      <c r="AB6" s="10">
        <v>-4.6318999999999999</v>
      </c>
      <c r="AC6" s="52">
        <f t="shared" ref="AC6:AC21" si="16">ABS(AB6-AZ6)</f>
        <v>0.87809999999999988</v>
      </c>
      <c r="AD6" s="15">
        <v>-3.3875999999999999</v>
      </c>
      <c r="AE6" s="52">
        <f t="shared" ref="AE6:AE21" si="17">ABS(AD6-BA6)</f>
        <v>0.65759999999999996</v>
      </c>
      <c r="AF6" s="14">
        <f t="shared" ref="AF6:AF21" si="18">AD6-AB6</f>
        <v>1.2443</v>
      </c>
      <c r="AG6" s="55">
        <f t="shared" ref="AG6:AG21" si="19">AF6-BB6</f>
        <v>-1.5356999999999998</v>
      </c>
      <c r="AH6" s="10">
        <v>-4.6119000000000003</v>
      </c>
      <c r="AI6" s="52">
        <f t="shared" ref="AI6:AI21" si="20">ABS(AH6-AZ6)</f>
        <v>0.89809999999999945</v>
      </c>
      <c r="AJ6" s="5">
        <v>-3.4022999999999999</v>
      </c>
      <c r="AK6" s="52">
        <f t="shared" ref="AK6:AK21" si="21">ABS(AJ6-BA6)</f>
        <v>0.6722999999999999</v>
      </c>
      <c r="AL6" s="5">
        <f t="shared" ref="AL6:AL21" si="22">AJ6-AH6</f>
        <v>1.2096000000000005</v>
      </c>
      <c r="AM6" s="55">
        <f t="shared" ref="AM6:AM21" si="23">AL6-BB6</f>
        <v>-1.5703999999999994</v>
      </c>
      <c r="AN6" s="10">
        <v>-4.5837000000000003</v>
      </c>
      <c r="AO6" s="52">
        <f t="shared" ref="AO6:AO21" si="24">ABS(AN6-AZ6)</f>
        <v>0.92629999999999946</v>
      </c>
      <c r="AP6" s="10">
        <v>-3.4396</v>
      </c>
      <c r="AQ6" s="52">
        <f t="shared" ref="AQ6:AQ21" si="25">ABS(AP6-BA6)</f>
        <v>0.70960000000000001</v>
      </c>
      <c r="AR6" s="14">
        <f t="shared" ref="AR6:AR21" si="26">AP6-AN6</f>
        <v>1.1441000000000003</v>
      </c>
      <c r="AS6" s="55">
        <f t="shared" ref="AS6:AS21" si="27">AR6-BB6</f>
        <v>-1.6358999999999995</v>
      </c>
      <c r="AT6" s="10">
        <v>-4.5880999999999998</v>
      </c>
      <c r="AU6" s="52">
        <f t="shared" ref="AU6:AU20" si="28">ABS(AT6-AZ6)</f>
        <v>0.92189999999999994</v>
      </c>
      <c r="AV6" s="10">
        <v>-3.4801000000000002</v>
      </c>
      <c r="AW6" s="52">
        <f t="shared" ref="AW6:AW21" si="29">ABS(AV6-BA6)</f>
        <v>0.75010000000000021</v>
      </c>
      <c r="AX6" s="5">
        <f t="shared" ref="AX6:AX21" si="30">AV6-AT6</f>
        <v>1.1079999999999997</v>
      </c>
      <c r="AY6" s="55">
        <f t="shared" ref="AY6:AY21" si="31">AX6-BB6</f>
        <v>-1.6720000000000002</v>
      </c>
      <c r="AZ6" s="5">
        <v>-5.51</v>
      </c>
      <c r="BA6" s="5">
        <v>-2.73</v>
      </c>
      <c r="BB6" s="5">
        <f t="shared" ref="BB6:BB21" si="32">BA6-AZ6</f>
        <v>2.78</v>
      </c>
    </row>
    <row r="7" spans="1:54">
      <c r="A7" s="98"/>
      <c r="B7" s="17" t="s">
        <v>4</v>
      </c>
      <c r="C7" s="1" t="s">
        <v>22</v>
      </c>
      <c r="D7" s="5">
        <v>-5.3598999999999997</v>
      </c>
      <c r="E7" s="52">
        <f t="shared" si="0"/>
        <v>0.15010000000000012</v>
      </c>
      <c r="F7" s="5">
        <v>-2.9184999999999999</v>
      </c>
      <c r="G7" s="52">
        <f t="shared" si="1"/>
        <v>0.18849999999999989</v>
      </c>
      <c r="H7" s="5">
        <f t="shared" si="7"/>
        <v>2.4413999999999998</v>
      </c>
      <c r="I7" s="5">
        <f t="shared" si="8"/>
        <v>-0.33860000000000001</v>
      </c>
      <c r="J7" s="10">
        <v>-4.9301000000000004</v>
      </c>
      <c r="K7" s="52">
        <f t="shared" si="2"/>
        <v>0.57989999999999942</v>
      </c>
      <c r="L7" s="10">
        <v>-3.2389000000000001</v>
      </c>
      <c r="M7" s="52">
        <f t="shared" si="3"/>
        <v>0.50890000000000013</v>
      </c>
      <c r="N7" s="5">
        <f t="shared" si="9"/>
        <v>1.6912000000000003</v>
      </c>
      <c r="O7" s="5">
        <f t="shared" si="10"/>
        <v>-1.0887999999999995</v>
      </c>
      <c r="P7" s="10">
        <v>-4.7878999999999996</v>
      </c>
      <c r="Q7" s="52">
        <f t="shared" si="4"/>
        <v>0.72210000000000019</v>
      </c>
      <c r="R7" s="10">
        <v>-3.3458000000000001</v>
      </c>
      <c r="S7" s="52">
        <f t="shared" si="5"/>
        <v>0.61580000000000013</v>
      </c>
      <c r="T7" s="5">
        <f t="shared" si="11"/>
        <v>1.4420999999999995</v>
      </c>
      <c r="U7" s="5">
        <f t="shared" si="12"/>
        <v>-1.3379000000000003</v>
      </c>
      <c r="V7" s="10">
        <v>-4.7458999999999998</v>
      </c>
      <c r="W7" s="52">
        <f t="shared" si="6"/>
        <v>0.7641</v>
      </c>
      <c r="X7" s="10">
        <v>-3.4367999999999999</v>
      </c>
      <c r="Y7" s="52">
        <f t="shared" si="13"/>
        <v>0.70679999999999987</v>
      </c>
      <c r="Z7" s="5">
        <f t="shared" si="14"/>
        <v>1.3090999999999999</v>
      </c>
      <c r="AA7" s="5">
        <f t="shared" si="15"/>
        <v>-1.4708999999999999</v>
      </c>
      <c r="AB7" s="10">
        <v>-4.6867000000000001</v>
      </c>
      <c r="AC7" s="52">
        <f t="shared" si="16"/>
        <v>0.8232999999999997</v>
      </c>
      <c r="AD7" s="15">
        <v>-3.4472</v>
      </c>
      <c r="AE7" s="52">
        <f t="shared" si="17"/>
        <v>0.71720000000000006</v>
      </c>
      <c r="AF7" s="14">
        <f t="shared" si="18"/>
        <v>1.2395</v>
      </c>
      <c r="AG7" s="55">
        <f t="shared" si="19"/>
        <v>-1.5404999999999998</v>
      </c>
      <c r="AH7" s="10">
        <v>-4.6666999999999996</v>
      </c>
      <c r="AI7" s="52">
        <f t="shared" si="20"/>
        <v>0.84330000000000016</v>
      </c>
      <c r="AJ7" s="5">
        <v>-3.4620000000000002</v>
      </c>
      <c r="AK7" s="52">
        <f t="shared" si="21"/>
        <v>0.73200000000000021</v>
      </c>
      <c r="AL7" s="5">
        <f t="shared" si="22"/>
        <v>1.2046999999999994</v>
      </c>
      <c r="AM7" s="55">
        <f t="shared" si="23"/>
        <v>-1.5753000000000004</v>
      </c>
      <c r="AN7" s="10">
        <v>-4.6387999999999998</v>
      </c>
      <c r="AO7" s="52">
        <f t="shared" si="24"/>
        <v>0.87119999999999997</v>
      </c>
      <c r="AP7" s="10">
        <v>-3.4994000000000001</v>
      </c>
      <c r="AQ7" s="52">
        <f t="shared" si="25"/>
        <v>0.76940000000000008</v>
      </c>
      <c r="AR7" s="14">
        <f t="shared" si="26"/>
        <v>1.1393999999999997</v>
      </c>
      <c r="AS7" s="55">
        <f t="shared" si="27"/>
        <v>-1.6406000000000001</v>
      </c>
      <c r="AT7" s="10">
        <v>-4.6433</v>
      </c>
      <c r="AU7" s="52">
        <f t="shared" si="28"/>
        <v>0.8666999999999998</v>
      </c>
      <c r="AV7" s="10">
        <v>-3.5400999999999998</v>
      </c>
      <c r="AW7" s="52">
        <f t="shared" si="29"/>
        <v>0.81009999999999982</v>
      </c>
      <c r="AX7" s="5">
        <f t="shared" si="30"/>
        <v>1.1032000000000002</v>
      </c>
      <c r="AY7" s="55">
        <f t="shared" si="31"/>
        <v>-1.6767999999999996</v>
      </c>
      <c r="AZ7" s="5">
        <v>-5.51</v>
      </c>
      <c r="BA7" s="5">
        <v>-2.73</v>
      </c>
      <c r="BB7" s="5">
        <f t="shared" si="32"/>
        <v>2.78</v>
      </c>
    </row>
    <row r="8" spans="1:54">
      <c r="A8" s="98" t="s">
        <v>7</v>
      </c>
      <c r="B8" s="17" t="s">
        <v>5</v>
      </c>
      <c r="C8" s="1" t="s">
        <v>22</v>
      </c>
      <c r="D8" s="5">
        <v>-5.2746000000000004</v>
      </c>
      <c r="E8" s="52">
        <f t="shared" si="0"/>
        <v>0.23539999999999939</v>
      </c>
      <c r="F8" s="5">
        <v>-2.7423000000000002</v>
      </c>
      <c r="G8" s="52">
        <f t="shared" si="1"/>
        <v>1.23000000000002E-2</v>
      </c>
      <c r="H8" s="5">
        <f t="shared" si="7"/>
        <v>2.5323000000000002</v>
      </c>
      <c r="I8" s="5">
        <f t="shared" si="8"/>
        <v>-0.24769999999999959</v>
      </c>
      <c r="J8" s="10">
        <v>-4.8348000000000004</v>
      </c>
      <c r="K8" s="52">
        <f t="shared" si="2"/>
        <v>0.67519999999999936</v>
      </c>
      <c r="L8" s="10">
        <v>-3.0739999999999998</v>
      </c>
      <c r="M8" s="52">
        <f t="shared" si="3"/>
        <v>0.34399999999999986</v>
      </c>
      <c r="N8" s="5">
        <f t="shared" si="9"/>
        <v>1.7608000000000006</v>
      </c>
      <c r="O8" s="5">
        <f t="shared" si="10"/>
        <v>-1.0191999999999992</v>
      </c>
      <c r="P8" s="10">
        <v>-4.6890999999999998</v>
      </c>
      <c r="Q8" s="52">
        <f t="shared" si="4"/>
        <v>0.82089999999999996</v>
      </c>
      <c r="R8" s="10">
        <v>-3.1867000000000001</v>
      </c>
      <c r="S8" s="52">
        <f t="shared" si="5"/>
        <v>0.45670000000000011</v>
      </c>
      <c r="T8" s="5">
        <f t="shared" si="11"/>
        <v>1.5023999999999997</v>
      </c>
      <c r="U8" s="5">
        <f t="shared" si="12"/>
        <v>-1.2776000000000001</v>
      </c>
      <c r="V8" s="10">
        <v>-4.6445999999999996</v>
      </c>
      <c r="W8" s="52">
        <f t="shared" si="6"/>
        <v>0.86540000000000017</v>
      </c>
      <c r="X8" s="10">
        <v>-3.2795000000000001</v>
      </c>
      <c r="Y8" s="52">
        <f t="shared" si="13"/>
        <v>0.5495000000000001</v>
      </c>
      <c r="Z8" s="5">
        <f t="shared" si="14"/>
        <v>1.3650999999999995</v>
      </c>
      <c r="AA8" s="5">
        <f t="shared" si="15"/>
        <v>-1.4149000000000003</v>
      </c>
      <c r="AB8" s="10">
        <v>-4.5853999999999999</v>
      </c>
      <c r="AC8" s="52">
        <f t="shared" si="16"/>
        <v>0.92459999999999987</v>
      </c>
      <c r="AD8" s="15">
        <v>-3.2924000000000002</v>
      </c>
      <c r="AE8" s="52">
        <f t="shared" si="17"/>
        <v>0.56240000000000023</v>
      </c>
      <c r="AF8" s="14">
        <f t="shared" si="18"/>
        <v>1.2929999999999997</v>
      </c>
      <c r="AG8" s="55">
        <f t="shared" si="19"/>
        <v>-1.4870000000000001</v>
      </c>
      <c r="AH8" s="10">
        <v>-4.5651000000000002</v>
      </c>
      <c r="AI8" s="52">
        <f t="shared" si="20"/>
        <v>0.94489999999999963</v>
      </c>
      <c r="AJ8" s="5">
        <v>-3.3087</v>
      </c>
      <c r="AK8" s="52">
        <f t="shared" si="21"/>
        <v>0.57869999999999999</v>
      </c>
      <c r="AL8" s="5">
        <f t="shared" si="22"/>
        <v>1.2564000000000002</v>
      </c>
      <c r="AM8" s="55">
        <f t="shared" si="23"/>
        <v>-1.5235999999999996</v>
      </c>
      <c r="AN8" s="10">
        <v>-4.5366</v>
      </c>
      <c r="AO8" s="52">
        <f t="shared" si="24"/>
        <v>0.97339999999999982</v>
      </c>
      <c r="AP8" s="10">
        <v>-3.3479000000000001</v>
      </c>
      <c r="AQ8" s="52">
        <f t="shared" si="25"/>
        <v>0.61790000000000012</v>
      </c>
      <c r="AR8" s="14">
        <f t="shared" si="26"/>
        <v>1.1886999999999999</v>
      </c>
      <c r="AS8" s="55">
        <f t="shared" si="27"/>
        <v>-1.5912999999999999</v>
      </c>
      <c r="AT8" s="10">
        <v>-4.5408999999999997</v>
      </c>
      <c r="AU8" s="52">
        <f t="shared" si="28"/>
        <v>0.96910000000000007</v>
      </c>
      <c r="AV8" s="10">
        <v>-3.3889999999999998</v>
      </c>
      <c r="AW8" s="52">
        <f t="shared" si="29"/>
        <v>0.65899999999999981</v>
      </c>
      <c r="AX8" s="5">
        <f t="shared" si="30"/>
        <v>1.1518999999999999</v>
      </c>
      <c r="AY8" s="55">
        <f t="shared" si="31"/>
        <v>-1.6280999999999999</v>
      </c>
      <c r="AZ8" s="5">
        <v>-5.51</v>
      </c>
      <c r="BA8" s="5">
        <v>-2.73</v>
      </c>
      <c r="BB8" s="5">
        <f t="shared" si="32"/>
        <v>2.78</v>
      </c>
    </row>
    <row r="9" spans="1:54">
      <c r="A9" s="98"/>
      <c r="B9" s="17" t="s">
        <v>6</v>
      </c>
      <c r="C9" s="1" t="s">
        <v>22</v>
      </c>
      <c r="D9" s="5">
        <v>-5.2896999999999998</v>
      </c>
      <c r="E9" s="52">
        <f t="shared" si="0"/>
        <v>0.22029999999999994</v>
      </c>
      <c r="F9" s="5">
        <v>-2.6185999999999998</v>
      </c>
      <c r="G9" s="52">
        <f t="shared" si="1"/>
        <v>0.11140000000000017</v>
      </c>
      <c r="H9" s="5">
        <f t="shared" si="7"/>
        <v>2.6711</v>
      </c>
      <c r="I9" s="5">
        <f t="shared" si="8"/>
        <v>-0.10889999999999977</v>
      </c>
      <c r="J9" s="10">
        <v>-4.8296999999999999</v>
      </c>
      <c r="K9" s="52">
        <f t="shared" si="2"/>
        <v>0.6802999999999999</v>
      </c>
      <c r="L9" s="10">
        <v>-2.9601999999999999</v>
      </c>
      <c r="M9" s="52">
        <f t="shared" si="3"/>
        <v>0.23019999999999996</v>
      </c>
      <c r="N9" s="5">
        <f t="shared" si="9"/>
        <v>1.8694999999999999</v>
      </c>
      <c r="O9" s="5">
        <f t="shared" si="10"/>
        <v>-0.91049999999999986</v>
      </c>
      <c r="P9" s="10">
        <v>-4.6760999999999999</v>
      </c>
      <c r="Q9" s="52">
        <f t="shared" si="4"/>
        <v>0.83389999999999986</v>
      </c>
      <c r="R9" s="10">
        <v>-3.0771000000000002</v>
      </c>
      <c r="S9" s="52">
        <f t="shared" si="5"/>
        <v>0.34710000000000019</v>
      </c>
      <c r="T9" s="5">
        <f t="shared" si="11"/>
        <v>1.5989999999999998</v>
      </c>
      <c r="U9" s="5">
        <f t="shared" si="12"/>
        <v>-1.181</v>
      </c>
      <c r="V9" s="10">
        <v>-4.6279000000000003</v>
      </c>
      <c r="W9" s="52">
        <f t="shared" si="6"/>
        <v>0.88209999999999944</v>
      </c>
      <c r="X9" s="10">
        <v>-3.173</v>
      </c>
      <c r="Y9" s="52">
        <f t="shared" si="13"/>
        <v>0.44300000000000006</v>
      </c>
      <c r="Z9" s="5">
        <f t="shared" si="14"/>
        <v>1.4549000000000003</v>
      </c>
      <c r="AA9" s="5">
        <f t="shared" si="15"/>
        <v>-1.3250999999999995</v>
      </c>
      <c r="AB9" s="10">
        <v>-4.5670999999999999</v>
      </c>
      <c r="AC9" s="52">
        <f t="shared" si="16"/>
        <v>0.94289999999999985</v>
      </c>
      <c r="AD9" s="15">
        <v>-3.1840999999999999</v>
      </c>
      <c r="AE9" s="52">
        <f t="shared" si="17"/>
        <v>0.45409999999999995</v>
      </c>
      <c r="AF9" s="14">
        <f>AJ9-AH9</f>
        <v>1.3443999999999998</v>
      </c>
      <c r="AG9" s="55">
        <f t="shared" si="19"/>
        <v>-1.4356</v>
      </c>
      <c r="AH9" s="10">
        <v>-4.5457999999999998</v>
      </c>
      <c r="AI9" s="52">
        <f t="shared" si="20"/>
        <v>0.96419999999999995</v>
      </c>
      <c r="AJ9" s="5">
        <v>-3.2014</v>
      </c>
      <c r="AK9" s="52">
        <f t="shared" si="21"/>
        <v>0.47140000000000004</v>
      </c>
      <c r="AL9" s="5">
        <f t="shared" si="22"/>
        <v>1.3443999999999998</v>
      </c>
      <c r="AM9" s="55">
        <f t="shared" si="23"/>
        <v>-1.4356</v>
      </c>
      <c r="AN9" s="10">
        <v>-4.5159000000000002</v>
      </c>
      <c r="AO9" s="52">
        <f t="shared" si="24"/>
        <v>0.99409999999999954</v>
      </c>
      <c r="AP9" s="10">
        <v>-3.2406000000000001</v>
      </c>
      <c r="AQ9" s="52">
        <f t="shared" si="25"/>
        <v>0.51060000000000016</v>
      </c>
      <c r="AR9" s="14">
        <f t="shared" si="26"/>
        <v>1.2753000000000001</v>
      </c>
      <c r="AS9" s="55">
        <f t="shared" si="27"/>
        <v>-1.5046999999999997</v>
      </c>
      <c r="AT9" s="10">
        <v>-4.5194999999999999</v>
      </c>
      <c r="AU9" s="52">
        <f t="shared" si="28"/>
        <v>0.99049999999999994</v>
      </c>
      <c r="AV9" s="10">
        <v>-3.2804000000000002</v>
      </c>
      <c r="AW9" s="52">
        <f t="shared" si="29"/>
        <v>0.55040000000000022</v>
      </c>
      <c r="AX9" s="5">
        <f t="shared" si="30"/>
        <v>1.2390999999999996</v>
      </c>
      <c r="AY9" s="55">
        <f t="shared" si="31"/>
        <v>-1.5409000000000002</v>
      </c>
      <c r="AZ9" s="5">
        <v>-5.51</v>
      </c>
      <c r="BA9" s="5">
        <v>-2.73</v>
      </c>
      <c r="BB9" s="5">
        <f t="shared" si="32"/>
        <v>2.78</v>
      </c>
    </row>
    <row r="10" spans="1:54" ht="15.75" customHeight="1">
      <c r="A10" s="98" t="s">
        <v>11</v>
      </c>
      <c r="B10" s="17" t="s">
        <v>8</v>
      </c>
      <c r="C10" s="1">
        <v>20</v>
      </c>
      <c r="D10" s="5">
        <v>-5.8952999999999998</v>
      </c>
      <c r="E10" s="52">
        <f t="shared" si="0"/>
        <v>0.38529999999999998</v>
      </c>
      <c r="F10" s="5">
        <v>-2.2136</v>
      </c>
      <c r="G10" s="52">
        <f t="shared" si="1"/>
        <v>0.51639999999999997</v>
      </c>
      <c r="H10" s="5">
        <f t="shared" si="7"/>
        <v>3.6816999999999998</v>
      </c>
      <c r="I10" s="5">
        <f t="shared" si="8"/>
        <v>0.90169999999999995</v>
      </c>
      <c r="J10" s="10">
        <v>-5.3665000000000003</v>
      </c>
      <c r="K10" s="52">
        <f t="shared" si="2"/>
        <v>0.14349999999999952</v>
      </c>
      <c r="L10" s="10">
        <v>-2.6084999999999998</v>
      </c>
      <c r="M10" s="52">
        <f t="shared" si="3"/>
        <v>0.12150000000000016</v>
      </c>
      <c r="N10" s="5">
        <f t="shared" si="9"/>
        <v>2.7580000000000005</v>
      </c>
      <c r="O10" s="5">
        <f t="shared" si="10"/>
        <v>-2.1999999999999353E-2</v>
      </c>
      <c r="P10" s="10">
        <v>-5.1874000000000002</v>
      </c>
      <c r="Q10" s="52">
        <f t="shared" si="4"/>
        <v>0.32259999999999955</v>
      </c>
      <c r="R10" s="10">
        <v>-2.7509999999999999</v>
      </c>
      <c r="S10" s="52">
        <f t="shared" si="5"/>
        <v>2.0999999999999908E-2</v>
      </c>
      <c r="T10" s="5">
        <f t="shared" si="11"/>
        <v>2.4364000000000003</v>
      </c>
      <c r="U10" s="5">
        <f t="shared" si="12"/>
        <v>-0.34359999999999946</v>
      </c>
      <c r="V10" s="10">
        <v>-5.1283000000000003</v>
      </c>
      <c r="W10" s="52">
        <f t="shared" si="6"/>
        <v>0.38169999999999948</v>
      </c>
      <c r="X10" s="10">
        <v>-2.8609</v>
      </c>
      <c r="Y10" s="52">
        <f t="shared" si="13"/>
        <v>0.13090000000000002</v>
      </c>
      <c r="Z10" s="5">
        <f t="shared" si="14"/>
        <v>2.2674000000000003</v>
      </c>
      <c r="AA10" s="5">
        <f t="shared" si="15"/>
        <v>-0.5125999999999995</v>
      </c>
      <c r="AB10" s="10">
        <v>-5.0608000000000004</v>
      </c>
      <c r="AC10" s="52">
        <f t="shared" si="16"/>
        <v>0.44919999999999938</v>
      </c>
      <c r="AD10" s="15">
        <v>-2.8788</v>
      </c>
      <c r="AE10" s="52">
        <f t="shared" si="17"/>
        <v>0.14880000000000004</v>
      </c>
      <c r="AF10" s="14">
        <f t="shared" si="18"/>
        <v>2.1820000000000004</v>
      </c>
      <c r="AG10" s="55">
        <f t="shared" si="19"/>
        <v>-0.59799999999999942</v>
      </c>
      <c r="AH10" s="10">
        <v>-5.0368000000000004</v>
      </c>
      <c r="AI10" s="52">
        <f t="shared" si="20"/>
        <v>0.4731999999999994</v>
      </c>
      <c r="AJ10" s="5">
        <v>-2.9005000000000001</v>
      </c>
      <c r="AK10" s="52">
        <f t="shared" si="21"/>
        <v>0.1705000000000001</v>
      </c>
      <c r="AL10" s="5">
        <f t="shared" si="22"/>
        <v>2.1363000000000003</v>
      </c>
      <c r="AM10" s="55">
        <f t="shared" si="23"/>
        <v>-0.64369999999999949</v>
      </c>
      <c r="AN10" s="10">
        <v>-5.0037000000000003</v>
      </c>
      <c r="AO10" s="52">
        <f t="shared" si="24"/>
        <v>0.50629999999999953</v>
      </c>
      <c r="AP10" s="10">
        <v>-2.9460000000000002</v>
      </c>
      <c r="AQ10" s="52">
        <f t="shared" si="25"/>
        <v>0.21600000000000019</v>
      </c>
      <c r="AR10" s="14">
        <f t="shared" si="26"/>
        <v>2.0577000000000001</v>
      </c>
      <c r="AS10" s="55">
        <f t="shared" si="27"/>
        <v>-0.72229999999999972</v>
      </c>
      <c r="AT10" s="10">
        <v>-5.0083000000000002</v>
      </c>
      <c r="AU10" s="52">
        <f t="shared" si="28"/>
        <v>0.50169999999999959</v>
      </c>
      <c r="AV10" s="10">
        <v>-2.9916999999999998</v>
      </c>
      <c r="AW10" s="52">
        <f t="shared" si="29"/>
        <v>0.26169999999999982</v>
      </c>
      <c r="AX10" s="5">
        <f t="shared" si="30"/>
        <v>2.0166000000000004</v>
      </c>
      <c r="AY10" s="55">
        <f t="shared" si="31"/>
        <v>-0.76339999999999941</v>
      </c>
      <c r="AZ10" s="5">
        <v>-5.51</v>
      </c>
      <c r="BA10" s="5">
        <v>-2.73</v>
      </c>
      <c r="BB10" s="5">
        <f t="shared" si="32"/>
        <v>2.78</v>
      </c>
    </row>
    <row r="11" spans="1:54">
      <c r="A11" s="98"/>
      <c r="B11" s="17" t="s">
        <v>10</v>
      </c>
      <c r="C11" s="1">
        <v>20</v>
      </c>
      <c r="D11" s="5">
        <v>-5.8952999999999998</v>
      </c>
      <c r="E11" s="52">
        <f t="shared" si="0"/>
        <v>0.38529999999999998</v>
      </c>
      <c r="F11" s="5">
        <v>-2.2136</v>
      </c>
      <c r="G11" s="52">
        <f t="shared" si="1"/>
        <v>0.51639999999999997</v>
      </c>
      <c r="H11" s="5">
        <f t="shared" si="7"/>
        <v>3.6816999999999998</v>
      </c>
      <c r="I11" s="5">
        <f t="shared" si="8"/>
        <v>0.90169999999999995</v>
      </c>
      <c r="J11" s="10">
        <v>-5.3665000000000003</v>
      </c>
      <c r="K11" s="52">
        <f t="shared" si="2"/>
        <v>0.14349999999999952</v>
      </c>
      <c r="L11" s="10">
        <v>-2.6084999999999998</v>
      </c>
      <c r="M11" s="52">
        <f t="shared" si="3"/>
        <v>0.12150000000000016</v>
      </c>
      <c r="N11" s="5">
        <f t="shared" si="9"/>
        <v>2.7580000000000005</v>
      </c>
      <c r="O11" s="5">
        <f t="shared" si="10"/>
        <v>-2.1999999999999353E-2</v>
      </c>
      <c r="P11" s="10">
        <v>-5.1874000000000002</v>
      </c>
      <c r="Q11" s="52">
        <f t="shared" si="4"/>
        <v>0.32259999999999955</v>
      </c>
      <c r="R11" s="10">
        <v>-2.7509999999999999</v>
      </c>
      <c r="S11" s="52">
        <f t="shared" si="5"/>
        <v>2.0999999999999908E-2</v>
      </c>
      <c r="T11" s="5">
        <f t="shared" si="11"/>
        <v>2.4364000000000003</v>
      </c>
      <c r="U11" s="5">
        <f t="shared" si="12"/>
        <v>-0.34359999999999946</v>
      </c>
      <c r="V11" s="10">
        <v>-5.1283000000000003</v>
      </c>
      <c r="W11" s="52">
        <f t="shared" si="6"/>
        <v>0.38169999999999948</v>
      </c>
      <c r="X11" s="10">
        <v>-2.8609</v>
      </c>
      <c r="Y11" s="52">
        <f t="shared" si="13"/>
        <v>0.13090000000000002</v>
      </c>
      <c r="Z11" s="5">
        <f t="shared" si="14"/>
        <v>2.2674000000000003</v>
      </c>
      <c r="AA11" s="5">
        <f t="shared" si="15"/>
        <v>-0.5125999999999995</v>
      </c>
      <c r="AB11" s="10">
        <v>-5.0608000000000004</v>
      </c>
      <c r="AC11" s="52">
        <f t="shared" si="16"/>
        <v>0.44919999999999938</v>
      </c>
      <c r="AD11" s="15">
        <v>-2.8788</v>
      </c>
      <c r="AE11" s="52">
        <f t="shared" si="17"/>
        <v>0.14880000000000004</v>
      </c>
      <c r="AF11" s="14">
        <f t="shared" si="18"/>
        <v>2.1820000000000004</v>
      </c>
      <c r="AG11" s="55">
        <f t="shared" si="19"/>
        <v>-0.59799999999999942</v>
      </c>
      <c r="AH11" s="10">
        <v>-5.0368000000000004</v>
      </c>
      <c r="AI11" s="52">
        <f t="shared" si="20"/>
        <v>0.4731999999999994</v>
      </c>
      <c r="AJ11" s="5">
        <v>-2.9005000000000001</v>
      </c>
      <c r="AK11" s="52">
        <f t="shared" si="21"/>
        <v>0.1705000000000001</v>
      </c>
      <c r="AL11" s="5">
        <f t="shared" si="22"/>
        <v>2.1363000000000003</v>
      </c>
      <c r="AM11" s="55">
        <f t="shared" si="23"/>
        <v>-0.64369999999999949</v>
      </c>
      <c r="AN11" s="10">
        <v>-5.0037000000000003</v>
      </c>
      <c r="AO11" s="52">
        <f t="shared" si="24"/>
        <v>0.50629999999999953</v>
      </c>
      <c r="AP11" s="10">
        <v>-2.9460000000000002</v>
      </c>
      <c r="AQ11" s="52">
        <f t="shared" si="25"/>
        <v>0.21600000000000019</v>
      </c>
      <c r="AR11" s="14">
        <f t="shared" si="26"/>
        <v>2.0577000000000001</v>
      </c>
      <c r="AS11" s="55">
        <f t="shared" si="27"/>
        <v>-0.72229999999999972</v>
      </c>
      <c r="AT11" s="10">
        <v>-5.0083000000000002</v>
      </c>
      <c r="AU11" s="52">
        <f t="shared" si="28"/>
        <v>0.50169999999999959</v>
      </c>
      <c r="AV11" s="10">
        <v>-2.9916999999999998</v>
      </c>
      <c r="AW11" s="52">
        <f t="shared" si="29"/>
        <v>0.26169999999999982</v>
      </c>
      <c r="AX11" s="5">
        <f t="shared" si="30"/>
        <v>2.0166000000000004</v>
      </c>
      <c r="AY11" s="55">
        <f t="shared" si="31"/>
        <v>-0.76339999999999941</v>
      </c>
      <c r="AZ11" s="5">
        <v>-5.51</v>
      </c>
      <c r="BA11" s="5">
        <v>-2.73</v>
      </c>
      <c r="BB11" s="5">
        <f t="shared" si="32"/>
        <v>2.78</v>
      </c>
    </row>
    <row r="12" spans="1:54">
      <c r="A12" s="98"/>
      <c r="B12" s="17" t="s">
        <v>9</v>
      </c>
      <c r="C12" s="1">
        <v>25</v>
      </c>
      <c r="D12" s="5">
        <v>-6.18</v>
      </c>
      <c r="E12" s="52">
        <f t="shared" si="0"/>
        <v>0.66999999999999993</v>
      </c>
      <c r="F12" s="5">
        <v>-2.1564000000000001</v>
      </c>
      <c r="G12" s="52">
        <f t="shared" si="1"/>
        <v>0.57359999999999989</v>
      </c>
      <c r="H12" s="5">
        <f t="shared" si="7"/>
        <v>4.0236000000000001</v>
      </c>
      <c r="I12" s="5">
        <f t="shared" si="8"/>
        <v>1.2436000000000003</v>
      </c>
      <c r="J12" s="10">
        <v>-5.6376999999999997</v>
      </c>
      <c r="K12" s="52">
        <f t="shared" si="2"/>
        <v>0.12769999999999992</v>
      </c>
      <c r="L12" s="10">
        <v>-2.5830000000000002</v>
      </c>
      <c r="M12" s="52">
        <f t="shared" si="3"/>
        <v>0.1469999999999998</v>
      </c>
      <c r="N12" s="5">
        <f t="shared" si="9"/>
        <v>3.0546999999999995</v>
      </c>
      <c r="O12" s="5">
        <f t="shared" si="10"/>
        <v>0.27469999999999972</v>
      </c>
      <c r="P12" s="10">
        <v>-5.4538000000000002</v>
      </c>
      <c r="Q12" s="52">
        <f t="shared" si="4"/>
        <v>5.6199999999999584E-2</v>
      </c>
      <c r="R12" s="10">
        <v>-2.7382</v>
      </c>
      <c r="S12" s="52">
        <f t="shared" si="5"/>
        <v>8.1999999999999851E-3</v>
      </c>
      <c r="T12" s="5">
        <f t="shared" si="11"/>
        <v>2.7156000000000002</v>
      </c>
      <c r="U12" s="5">
        <f t="shared" si="12"/>
        <v>-6.4399999999999569E-2</v>
      </c>
      <c r="V12" s="10">
        <v>-5.3935000000000004</v>
      </c>
      <c r="W12" s="52">
        <f t="shared" si="6"/>
        <v>0.11649999999999938</v>
      </c>
      <c r="X12" s="10">
        <v>-2.8546</v>
      </c>
      <c r="Y12" s="52">
        <f t="shared" si="13"/>
        <v>0.12460000000000004</v>
      </c>
      <c r="Z12" s="5">
        <f t="shared" si="14"/>
        <v>2.5389000000000004</v>
      </c>
      <c r="AA12" s="5">
        <f t="shared" si="15"/>
        <v>-0.24109999999999943</v>
      </c>
      <c r="AB12" s="10">
        <v>-5.3251999999999997</v>
      </c>
      <c r="AC12" s="52">
        <f t="shared" si="16"/>
        <v>0.18480000000000008</v>
      </c>
      <c r="AD12" s="15">
        <v>-2.8759000000000001</v>
      </c>
      <c r="AE12" s="52">
        <f t="shared" si="17"/>
        <v>0.14590000000000014</v>
      </c>
      <c r="AF12" s="14">
        <f t="shared" si="18"/>
        <v>2.4492999999999996</v>
      </c>
      <c r="AG12" s="55">
        <f t="shared" si="19"/>
        <v>-0.33070000000000022</v>
      </c>
      <c r="AH12" s="10">
        <v>-5.3009000000000004</v>
      </c>
      <c r="AI12" s="52">
        <f t="shared" si="20"/>
        <v>0.2090999999999994</v>
      </c>
      <c r="AJ12" s="5">
        <v>-2.8997000000000002</v>
      </c>
      <c r="AK12" s="52">
        <f t="shared" si="21"/>
        <v>0.16970000000000018</v>
      </c>
      <c r="AL12" s="5">
        <f t="shared" si="22"/>
        <v>2.4012000000000002</v>
      </c>
      <c r="AM12" s="55">
        <f t="shared" si="23"/>
        <v>-0.37879999999999958</v>
      </c>
      <c r="AN12" s="10">
        <v>-5.2680999999999996</v>
      </c>
      <c r="AO12" s="52">
        <f t="shared" si="24"/>
        <v>0.24190000000000023</v>
      </c>
      <c r="AP12" s="10">
        <v>-2.9491000000000001</v>
      </c>
      <c r="AQ12" s="52">
        <f t="shared" si="25"/>
        <v>0.21910000000000007</v>
      </c>
      <c r="AR12" s="14">
        <f t="shared" si="26"/>
        <v>2.3189999999999995</v>
      </c>
      <c r="AS12" s="55">
        <f t="shared" si="27"/>
        <v>-0.4610000000000003</v>
      </c>
      <c r="AT12" s="10">
        <v>-5.2728999999999999</v>
      </c>
      <c r="AU12" s="52">
        <f t="shared" si="28"/>
        <v>0.23709999999999987</v>
      </c>
      <c r="AV12" s="10">
        <v>-2.9954999999999998</v>
      </c>
      <c r="AW12" s="52">
        <f t="shared" si="29"/>
        <v>0.26549999999999985</v>
      </c>
      <c r="AX12" s="5">
        <f t="shared" si="30"/>
        <v>2.2774000000000001</v>
      </c>
      <c r="AY12" s="55">
        <f t="shared" si="31"/>
        <v>-0.50259999999999971</v>
      </c>
      <c r="AZ12" s="5">
        <v>-5.51</v>
      </c>
      <c r="BA12" s="5">
        <v>-2.73</v>
      </c>
      <c r="BB12" s="5">
        <f t="shared" si="32"/>
        <v>2.78</v>
      </c>
    </row>
    <row r="13" spans="1:54">
      <c r="A13" s="97" t="s">
        <v>14</v>
      </c>
      <c r="B13" s="17" t="s">
        <v>12</v>
      </c>
      <c r="C13" s="1">
        <v>19</v>
      </c>
      <c r="D13" s="5">
        <v>-7.2808999999999999</v>
      </c>
      <c r="E13" s="52">
        <f t="shared" si="0"/>
        <v>1.7709000000000001</v>
      </c>
      <c r="F13" s="5">
        <v>-1.2017</v>
      </c>
      <c r="G13" s="52">
        <f t="shared" si="1"/>
        <v>1.5283</v>
      </c>
      <c r="H13" s="5">
        <f t="shared" si="7"/>
        <v>6.0792000000000002</v>
      </c>
      <c r="I13" s="5">
        <f t="shared" si="8"/>
        <v>3.2992000000000004</v>
      </c>
      <c r="J13" s="10">
        <v>-6.6337000000000002</v>
      </c>
      <c r="K13" s="52">
        <f t="shared" si="2"/>
        <v>1.1237000000000004</v>
      </c>
      <c r="L13" s="10">
        <v>-1.7013</v>
      </c>
      <c r="M13" s="52">
        <f t="shared" si="3"/>
        <v>1.0286999999999999</v>
      </c>
      <c r="N13" s="5">
        <f t="shared" si="9"/>
        <v>4.9324000000000003</v>
      </c>
      <c r="O13" s="5">
        <f t="shared" si="10"/>
        <v>2.1524000000000005</v>
      </c>
      <c r="P13" s="10">
        <v>-6.4142999999999999</v>
      </c>
      <c r="Q13" s="52">
        <f t="shared" si="4"/>
        <v>0.9043000000000001</v>
      </c>
      <c r="R13" s="10">
        <v>-1.8854</v>
      </c>
      <c r="S13" s="52">
        <f t="shared" si="5"/>
        <v>0.84460000000000002</v>
      </c>
      <c r="T13" s="5">
        <f t="shared" si="11"/>
        <v>4.5289000000000001</v>
      </c>
      <c r="U13" s="5">
        <f t="shared" si="12"/>
        <v>1.7489000000000003</v>
      </c>
      <c r="V13" s="10">
        <v>-6.3390000000000004</v>
      </c>
      <c r="W13" s="52">
        <f t="shared" si="6"/>
        <v>0.82900000000000063</v>
      </c>
      <c r="X13" s="10">
        <v>-2.0150000000000001</v>
      </c>
      <c r="Y13" s="52">
        <f t="shared" si="13"/>
        <v>0.71499999999999986</v>
      </c>
      <c r="Z13" s="5">
        <f t="shared" si="14"/>
        <v>4.3239999999999998</v>
      </c>
      <c r="AA13" s="5">
        <f t="shared" si="15"/>
        <v>1.544</v>
      </c>
      <c r="AB13" s="10">
        <v>-6.2641</v>
      </c>
      <c r="AC13" s="52">
        <f t="shared" si="16"/>
        <v>0.75410000000000021</v>
      </c>
      <c r="AD13" s="15">
        <v>-2.0415999999999999</v>
      </c>
      <c r="AE13" s="52">
        <f t="shared" si="17"/>
        <v>0.68840000000000012</v>
      </c>
      <c r="AF13" s="14">
        <f t="shared" si="18"/>
        <v>4.2225000000000001</v>
      </c>
      <c r="AG13" s="55">
        <f t="shared" si="19"/>
        <v>1.4425000000000003</v>
      </c>
      <c r="AH13" s="10">
        <v>-6.2366000000000001</v>
      </c>
      <c r="AI13" s="52">
        <f t="shared" si="20"/>
        <v>0.72660000000000036</v>
      </c>
      <c r="AJ13" s="5">
        <v>-2.0693000000000001</v>
      </c>
      <c r="AK13" s="52">
        <f t="shared" si="21"/>
        <v>0.66069999999999984</v>
      </c>
      <c r="AL13" s="5">
        <f t="shared" si="22"/>
        <v>4.1673</v>
      </c>
      <c r="AM13" s="55">
        <f t="shared" si="23"/>
        <v>1.3873000000000002</v>
      </c>
      <c r="AN13" s="10">
        <v>-6.2004000000000001</v>
      </c>
      <c r="AO13" s="52">
        <f t="shared" si="24"/>
        <v>0.69040000000000035</v>
      </c>
      <c r="AP13" s="10">
        <v>-2.1232000000000002</v>
      </c>
      <c r="AQ13" s="52">
        <f t="shared" si="25"/>
        <v>0.60679999999999978</v>
      </c>
      <c r="AR13" s="14">
        <f t="shared" si="26"/>
        <v>4.0771999999999995</v>
      </c>
      <c r="AS13" s="55">
        <f t="shared" si="27"/>
        <v>1.2971999999999997</v>
      </c>
      <c r="AT13" s="10">
        <v>-6.2051999999999996</v>
      </c>
      <c r="AU13" s="52">
        <f t="shared" si="28"/>
        <v>0.69519999999999982</v>
      </c>
      <c r="AV13" s="10">
        <v>-2.1716000000000002</v>
      </c>
      <c r="AW13" s="52">
        <f t="shared" si="29"/>
        <v>0.55839999999999979</v>
      </c>
      <c r="AX13" s="5">
        <f t="shared" si="30"/>
        <v>4.0335999999999999</v>
      </c>
      <c r="AY13" s="55">
        <f t="shared" si="31"/>
        <v>1.2536</v>
      </c>
      <c r="AZ13" s="5">
        <v>-5.51</v>
      </c>
      <c r="BA13" s="5">
        <v>-2.73</v>
      </c>
      <c r="BB13" s="5">
        <f t="shared" si="32"/>
        <v>2.78</v>
      </c>
    </row>
    <row r="14" spans="1:54">
      <c r="A14" s="97"/>
      <c r="B14" s="17" t="s">
        <v>38</v>
      </c>
      <c r="C14" s="1" t="s">
        <v>22</v>
      </c>
      <c r="D14" s="5">
        <v>-8.3369</v>
      </c>
      <c r="E14" s="52">
        <f t="shared" si="0"/>
        <v>2.8269000000000002</v>
      </c>
      <c r="F14" s="5">
        <v>-0.1759</v>
      </c>
      <c r="G14" s="52">
        <f t="shared" si="1"/>
        <v>2.5541</v>
      </c>
      <c r="H14" s="5">
        <f t="shared" si="7"/>
        <v>8.1609999999999996</v>
      </c>
      <c r="I14" s="5">
        <f t="shared" si="8"/>
        <v>5.3810000000000002</v>
      </c>
      <c r="J14" s="10">
        <v>-7.6153000000000004</v>
      </c>
      <c r="K14" s="52">
        <f t="shared" si="2"/>
        <v>2.1053000000000006</v>
      </c>
      <c r="L14" s="10">
        <v>-0.75570000000000004</v>
      </c>
      <c r="M14" s="52">
        <f t="shared" si="3"/>
        <v>1.9742999999999999</v>
      </c>
      <c r="N14" s="5">
        <f t="shared" si="9"/>
        <v>6.8596000000000004</v>
      </c>
      <c r="O14" s="5">
        <f t="shared" si="10"/>
        <v>4.079600000000001</v>
      </c>
      <c r="P14" s="10">
        <v>-7.3739999999999997</v>
      </c>
      <c r="Q14" s="52">
        <f t="shared" si="4"/>
        <v>1.8639999999999999</v>
      </c>
      <c r="R14" s="10">
        <v>-0.96679999999999999</v>
      </c>
      <c r="S14" s="52">
        <f t="shared" si="5"/>
        <v>1.7631999999999999</v>
      </c>
      <c r="T14" s="5">
        <f t="shared" si="11"/>
        <v>6.4071999999999996</v>
      </c>
      <c r="U14" s="5">
        <f t="shared" si="12"/>
        <v>3.6271999999999998</v>
      </c>
      <c r="V14" s="10">
        <v>-7.2904</v>
      </c>
      <c r="W14" s="52">
        <f t="shared" si="6"/>
        <v>1.7804000000000002</v>
      </c>
      <c r="X14" s="10">
        <v>-1.1066</v>
      </c>
      <c r="Y14" s="52">
        <f t="shared" si="13"/>
        <v>1.6234</v>
      </c>
      <c r="Z14" s="5">
        <f t="shared" si="14"/>
        <v>6.1837999999999997</v>
      </c>
      <c r="AA14" s="5">
        <f t="shared" si="15"/>
        <v>3.4037999999999999</v>
      </c>
      <c r="AB14" s="10">
        <v>-7.2126999999999999</v>
      </c>
      <c r="AC14" s="52">
        <f t="shared" si="16"/>
        <v>1.7027000000000001</v>
      </c>
      <c r="AD14" s="15">
        <v>-1.1388</v>
      </c>
      <c r="AE14" s="52">
        <f t="shared" si="17"/>
        <v>1.5911999999999999</v>
      </c>
      <c r="AF14" s="14">
        <f t="shared" si="18"/>
        <v>6.0739000000000001</v>
      </c>
      <c r="AG14" s="55">
        <f t="shared" si="19"/>
        <v>3.2939000000000003</v>
      </c>
      <c r="AH14" s="10">
        <v>-7.1840999999999999</v>
      </c>
      <c r="AI14" s="52">
        <f t="shared" si="20"/>
        <v>1.6741000000000001</v>
      </c>
      <c r="AJ14" s="5">
        <v>-1.1698</v>
      </c>
      <c r="AK14" s="52">
        <f t="shared" si="21"/>
        <v>1.5602</v>
      </c>
      <c r="AL14" s="5">
        <f t="shared" si="22"/>
        <v>6.0143000000000004</v>
      </c>
      <c r="AM14" s="55">
        <f t="shared" si="23"/>
        <v>3.2343000000000006</v>
      </c>
      <c r="AN14" s="10">
        <v>-7.1470000000000002</v>
      </c>
      <c r="AO14" s="52">
        <f t="shared" si="24"/>
        <v>1.6370000000000005</v>
      </c>
      <c r="AP14" s="10">
        <v>-1.2272000000000001</v>
      </c>
      <c r="AQ14" s="52">
        <f t="shared" si="25"/>
        <v>1.5027999999999999</v>
      </c>
      <c r="AR14" s="14">
        <f t="shared" si="26"/>
        <v>5.9198000000000004</v>
      </c>
      <c r="AS14" s="55">
        <f t="shared" si="27"/>
        <v>3.1398000000000006</v>
      </c>
      <c r="AT14" s="10">
        <v>-7.1515000000000004</v>
      </c>
      <c r="AU14" s="52">
        <f t="shared" si="28"/>
        <v>1.6415000000000006</v>
      </c>
      <c r="AV14" s="10">
        <v>-1.2763</v>
      </c>
      <c r="AW14" s="52">
        <f t="shared" si="29"/>
        <v>1.4537</v>
      </c>
      <c r="AX14" s="5">
        <f t="shared" si="30"/>
        <v>5.8752000000000004</v>
      </c>
      <c r="AY14" s="55">
        <f t="shared" si="31"/>
        <v>3.0952000000000006</v>
      </c>
      <c r="AZ14" s="5">
        <v>-5.51</v>
      </c>
      <c r="BA14" s="5">
        <v>-2.73</v>
      </c>
      <c r="BB14" s="5">
        <f t="shared" si="32"/>
        <v>2.78</v>
      </c>
    </row>
    <row r="15" spans="1:54">
      <c r="A15" s="97"/>
      <c r="B15" s="17" t="s">
        <v>39</v>
      </c>
      <c r="C15" s="1">
        <v>22</v>
      </c>
      <c r="D15" s="5">
        <v>-8.1640999999999995</v>
      </c>
      <c r="E15" s="52">
        <f t="shared" si="0"/>
        <v>2.6540999999999997</v>
      </c>
      <c r="F15" s="5">
        <v>-0.3155</v>
      </c>
      <c r="G15" s="52">
        <f t="shared" si="1"/>
        <v>2.4144999999999999</v>
      </c>
      <c r="H15" s="5">
        <f t="shared" si="7"/>
        <v>7.8485999999999994</v>
      </c>
      <c r="I15" s="5">
        <f t="shared" si="8"/>
        <v>5.0686</v>
      </c>
      <c r="J15" s="10">
        <v>-7.4603999999999999</v>
      </c>
      <c r="K15" s="52">
        <f t="shared" si="2"/>
        <v>1.9504000000000001</v>
      </c>
      <c r="L15" s="10">
        <v>-0.87509999999999999</v>
      </c>
      <c r="M15" s="52">
        <f t="shared" si="3"/>
        <v>1.8549</v>
      </c>
      <c r="N15" s="5">
        <f t="shared" si="9"/>
        <v>6.5853000000000002</v>
      </c>
      <c r="O15" s="5">
        <f t="shared" si="10"/>
        <v>3.8053000000000003</v>
      </c>
      <c r="P15" s="10">
        <v>-7.2239000000000004</v>
      </c>
      <c r="Q15" s="52">
        <f t="shared" si="4"/>
        <v>1.7139000000000006</v>
      </c>
      <c r="R15" s="10">
        <v>-1.0803</v>
      </c>
      <c r="S15" s="52">
        <f t="shared" si="5"/>
        <v>1.6496999999999999</v>
      </c>
      <c r="T15" s="5">
        <f t="shared" si="11"/>
        <v>6.1436000000000002</v>
      </c>
      <c r="U15" s="5">
        <f t="shared" si="12"/>
        <v>3.3636000000000004</v>
      </c>
      <c r="V15" s="10">
        <v>-7.1420000000000003</v>
      </c>
      <c r="W15" s="52">
        <f t="shared" si="6"/>
        <v>1.6320000000000006</v>
      </c>
      <c r="X15" s="10">
        <v>-1.2174</v>
      </c>
      <c r="Y15" s="52">
        <f t="shared" si="13"/>
        <v>1.5125999999999999</v>
      </c>
      <c r="Z15" s="5">
        <f t="shared" si="14"/>
        <v>5.9245999999999999</v>
      </c>
      <c r="AA15" s="5">
        <f t="shared" si="15"/>
        <v>3.1446000000000001</v>
      </c>
      <c r="AB15" s="10">
        <v>-7.0647000000000002</v>
      </c>
      <c r="AC15" s="52">
        <f t="shared" si="16"/>
        <v>1.5547000000000004</v>
      </c>
      <c r="AD15" s="15">
        <v>-1.2485999999999999</v>
      </c>
      <c r="AE15" s="52">
        <f t="shared" si="17"/>
        <v>1.4814000000000001</v>
      </c>
      <c r="AF15" s="14">
        <f t="shared" si="18"/>
        <v>5.8161000000000005</v>
      </c>
      <c r="AG15" s="55">
        <f t="shared" si="19"/>
        <v>3.0361000000000007</v>
      </c>
      <c r="AH15" s="10">
        <v>-7.0362</v>
      </c>
      <c r="AI15" s="52">
        <f t="shared" si="20"/>
        <v>1.5262000000000002</v>
      </c>
      <c r="AJ15" s="5">
        <v>-1.2787999999999999</v>
      </c>
      <c r="AK15" s="52">
        <f t="shared" si="21"/>
        <v>1.4512</v>
      </c>
      <c r="AL15" s="5">
        <f t="shared" si="22"/>
        <v>5.7574000000000005</v>
      </c>
      <c r="AM15" s="55">
        <f t="shared" si="23"/>
        <v>2.9774000000000007</v>
      </c>
      <c r="AN15" s="10">
        <v>-6.9992000000000001</v>
      </c>
      <c r="AO15" s="52">
        <f t="shared" si="24"/>
        <v>1.4892000000000003</v>
      </c>
      <c r="AP15" s="10">
        <v>-1.3351999999999999</v>
      </c>
      <c r="AQ15" s="52">
        <f t="shared" si="25"/>
        <v>1.3948</v>
      </c>
      <c r="AR15" s="14">
        <f t="shared" si="26"/>
        <v>5.6639999999999997</v>
      </c>
      <c r="AS15" s="55">
        <f t="shared" si="27"/>
        <v>2.8839999999999999</v>
      </c>
      <c r="AT15" s="10">
        <v>-7.0035999999999996</v>
      </c>
      <c r="AU15" s="52">
        <f t="shared" si="28"/>
        <v>1.4935999999999998</v>
      </c>
      <c r="AV15" s="10">
        <v>-1.3839999999999999</v>
      </c>
      <c r="AW15" s="52">
        <f t="shared" si="29"/>
        <v>1.3460000000000001</v>
      </c>
      <c r="AX15" s="5">
        <f t="shared" si="30"/>
        <v>5.6196000000000002</v>
      </c>
      <c r="AY15" s="55">
        <f t="shared" si="31"/>
        <v>2.8396000000000003</v>
      </c>
      <c r="AZ15" s="5">
        <v>-5.51</v>
      </c>
      <c r="BA15" s="5">
        <v>-2.73</v>
      </c>
      <c r="BB15" s="5">
        <f t="shared" si="32"/>
        <v>2.78</v>
      </c>
    </row>
    <row r="16" spans="1:54">
      <c r="A16" s="97"/>
      <c r="B16" s="17" t="s">
        <v>13</v>
      </c>
      <c r="C16" s="1">
        <v>10</v>
      </c>
      <c r="D16" s="5">
        <v>-8.0021000000000004</v>
      </c>
      <c r="E16" s="52">
        <f t="shared" si="0"/>
        <v>2.4921000000000006</v>
      </c>
      <c r="F16" s="5">
        <v>-0.41410000000000002</v>
      </c>
      <c r="G16" s="52">
        <f t="shared" si="1"/>
        <v>2.3159000000000001</v>
      </c>
      <c r="H16" s="5">
        <f t="shared" si="7"/>
        <v>7.5880000000000001</v>
      </c>
      <c r="I16" s="5">
        <f t="shared" si="8"/>
        <v>4.8079999999999998</v>
      </c>
      <c r="J16" s="10">
        <v>-7.3140000000000001</v>
      </c>
      <c r="K16" s="52">
        <f t="shared" si="2"/>
        <v>1.8040000000000003</v>
      </c>
      <c r="L16" s="10">
        <v>-0.95850000000000002</v>
      </c>
      <c r="M16" s="52">
        <f t="shared" si="3"/>
        <v>1.7715000000000001</v>
      </c>
      <c r="N16" s="5">
        <f t="shared" si="9"/>
        <v>6.3555000000000001</v>
      </c>
      <c r="O16" s="5">
        <f t="shared" si="10"/>
        <v>3.5755000000000003</v>
      </c>
      <c r="P16" s="10">
        <v>-7.0816999999999997</v>
      </c>
      <c r="Q16" s="52">
        <f t="shared" si="4"/>
        <v>1.5716999999999999</v>
      </c>
      <c r="R16" s="10">
        <v>-1.1592</v>
      </c>
      <c r="S16" s="52">
        <f t="shared" si="5"/>
        <v>1.5708</v>
      </c>
      <c r="T16" s="5">
        <f t="shared" si="11"/>
        <v>5.9224999999999994</v>
      </c>
      <c r="U16" s="5">
        <f t="shared" si="12"/>
        <v>3.1424999999999996</v>
      </c>
      <c r="V16" s="10">
        <v>-7.0014000000000003</v>
      </c>
      <c r="W16" s="52">
        <f t="shared" si="6"/>
        <v>1.4914000000000005</v>
      </c>
      <c r="X16" s="10">
        <v>-1.2944</v>
      </c>
      <c r="Y16" s="52">
        <f t="shared" si="13"/>
        <v>1.4356</v>
      </c>
      <c r="Z16" s="5">
        <f t="shared" si="14"/>
        <v>5.7070000000000007</v>
      </c>
      <c r="AA16" s="5">
        <f t="shared" si="15"/>
        <v>2.9270000000000009</v>
      </c>
      <c r="AB16" s="10">
        <v>-6.9241999999999999</v>
      </c>
      <c r="AC16" s="52">
        <f t="shared" si="16"/>
        <v>1.4142000000000001</v>
      </c>
      <c r="AD16" s="15">
        <v>-1.3250999999999999</v>
      </c>
      <c r="AE16" s="52">
        <f t="shared" si="17"/>
        <v>1.4049</v>
      </c>
      <c r="AF16" s="14">
        <f t="shared" si="18"/>
        <v>5.5991</v>
      </c>
      <c r="AG16" s="55">
        <f t="shared" si="19"/>
        <v>2.8191000000000002</v>
      </c>
      <c r="AH16" s="10">
        <v>-6.8959999999999999</v>
      </c>
      <c r="AI16" s="52">
        <f t="shared" si="20"/>
        <v>1.3860000000000001</v>
      </c>
      <c r="AJ16" s="5">
        <v>-1.3548</v>
      </c>
      <c r="AK16" s="52">
        <f t="shared" si="21"/>
        <v>1.3752</v>
      </c>
      <c r="AL16" s="5">
        <f t="shared" si="22"/>
        <v>5.5411999999999999</v>
      </c>
      <c r="AM16" s="55">
        <f t="shared" si="23"/>
        <v>2.7612000000000001</v>
      </c>
      <c r="AN16" s="10">
        <v>-6.8589000000000002</v>
      </c>
      <c r="AO16" s="52">
        <f t="shared" si="24"/>
        <v>1.3489000000000004</v>
      </c>
      <c r="AP16" s="10">
        <v>-1.4107000000000001</v>
      </c>
      <c r="AQ16" s="52">
        <f t="shared" si="25"/>
        <v>1.3192999999999999</v>
      </c>
      <c r="AR16" s="14">
        <f t="shared" si="26"/>
        <v>5.4481999999999999</v>
      </c>
      <c r="AS16" s="55">
        <f t="shared" si="27"/>
        <v>2.6682000000000001</v>
      </c>
      <c r="AT16" s="10">
        <v>-6.8632</v>
      </c>
      <c r="AU16" s="52">
        <f t="shared" si="28"/>
        <v>1.3532000000000002</v>
      </c>
      <c r="AV16" s="10">
        <v>-1.4593</v>
      </c>
      <c r="AW16" s="52">
        <f t="shared" si="29"/>
        <v>1.2706999999999999</v>
      </c>
      <c r="AX16" s="5">
        <f t="shared" si="30"/>
        <v>5.4039000000000001</v>
      </c>
      <c r="AY16" s="55">
        <f t="shared" si="31"/>
        <v>2.6239000000000003</v>
      </c>
      <c r="AZ16" s="5">
        <v>-5.51</v>
      </c>
      <c r="BA16" s="5">
        <v>-2.73</v>
      </c>
      <c r="BB16" s="5">
        <f t="shared" si="32"/>
        <v>2.78</v>
      </c>
    </row>
    <row r="17" spans="1:54">
      <c r="A17" s="97" t="s">
        <v>17</v>
      </c>
      <c r="B17" s="17" t="s">
        <v>15</v>
      </c>
      <c r="C17" s="1">
        <v>10</v>
      </c>
      <c r="D17" s="5">
        <v>-5.6262999999999996</v>
      </c>
      <c r="E17" s="52">
        <f t="shared" si="0"/>
        <v>0.11629999999999985</v>
      </c>
      <c r="F17" s="5">
        <v>-2.4746000000000001</v>
      </c>
      <c r="G17" s="52">
        <f t="shared" si="1"/>
        <v>0.25539999999999985</v>
      </c>
      <c r="H17" s="5">
        <f t="shared" si="7"/>
        <v>3.1516999999999995</v>
      </c>
      <c r="I17" s="5">
        <f t="shared" si="8"/>
        <v>0.3716999999999997</v>
      </c>
      <c r="J17" s="10">
        <v>-5.1403999999999996</v>
      </c>
      <c r="K17" s="52">
        <f t="shared" si="2"/>
        <v>0.36960000000000015</v>
      </c>
      <c r="L17" s="10">
        <v>-2.8488000000000002</v>
      </c>
      <c r="M17" s="52">
        <f t="shared" si="3"/>
        <v>0.11880000000000024</v>
      </c>
      <c r="N17" s="5">
        <f t="shared" si="9"/>
        <v>2.2915999999999994</v>
      </c>
      <c r="O17" s="5">
        <f t="shared" si="10"/>
        <v>-0.48840000000000039</v>
      </c>
      <c r="P17" s="10">
        <v>-4.9771999999999998</v>
      </c>
      <c r="Q17" s="52">
        <f t="shared" si="4"/>
        <v>0.53279999999999994</v>
      </c>
      <c r="R17" s="10">
        <v>-2.9815</v>
      </c>
      <c r="S17" s="52">
        <f t="shared" si="5"/>
        <v>0.25150000000000006</v>
      </c>
      <c r="T17" s="5">
        <f t="shared" si="11"/>
        <v>1.9956999999999998</v>
      </c>
      <c r="U17" s="5">
        <f t="shared" si="12"/>
        <v>-0.7843</v>
      </c>
      <c r="V17" s="10">
        <v>-4.9246999999999996</v>
      </c>
      <c r="W17" s="52">
        <f>ABS(V18-AZ17)</f>
        <v>4.2899999999999494E-2</v>
      </c>
      <c r="X17" s="10">
        <v>-3.0851000000000002</v>
      </c>
      <c r="Y17" s="52">
        <f>ABS(X18-BA17)</f>
        <v>7.3500000000000121E-2</v>
      </c>
      <c r="Z17" s="5">
        <f>X18-V18</f>
        <v>2.6636000000000002</v>
      </c>
      <c r="AA17" s="5">
        <f t="shared" si="15"/>
        <v>-0.11639999999999961</v>
      </c>
      <c r="AB17" s="10">
        <v>-4.8615000000000004</v>
      </c>
      <c r="AC17" s="52">
        <f t="shared" si="16"/>
        <v>0.64849999999999941</v>
      </c>
      <c r="AD17" s="15">
        <v>-3.1025999999999998</v>
      </c>
      <c r="AE17" s="52">
        <f t="shared" si="17"/>
        <v>0.37259999999999982</v>
      </c>
      <c r="AF17" s="14">
        <f t="shared" si="18"/>
        <v>1.7589000000000006</v>
      </c>
      <c r="AG17" s="55">
        <f t="shared" si="19"/>
        <v>-1.0210999999999992</v>
      </c>
      <c r="AH17" s="10">
        <v>-4.8392999999999997</v>
      </c>
      <c r="AI17" s="52">
        <f t="shared" si="20"/>
        <v>0.67070000000000007</v>
      </c>
      <c r="AJ17" s="5">
        <v>-3.1227</v>
      </c>
      <c r="AK17" s="52">
        <f t="shared" si="21"/>
        <v>0.39270000000000005</v>
      </c>
      <c r="AL17" s="5">
        <f t="shared" si="22"/>
        <v>1.7165999999999997</v>
      </c>
      <c r="AM17" s="55">
        <f t="shared" si="23"/>
        <v>-1.0634000000000001</v>
      </c>
      <c r="AN17" s="10">
        <v>-4.8086000000000002</v>
      </c>
      <c r="AO17" s="52">
        <f t="shared" si="24"/>
        <v>0.70139999999999958</v>
      </c>
      <c r="AP17" s="10">
        <v>-3.1669999999999998</v>
      </c>
      <c r="AQ17" s="52">
        <f t="shared" si="25"/>
        <v>0.43699999999999983</v>
      </c>
      <c r="AR17" s="14">
        <f t="shared" si="26"/>
        <v>1.6416000000000004</v>
      </c>
      <c r="AS17" s="55">
        <f t="shared" si="27"/>
        <v>-1.1383999999999994</v>
      </c>
      <c r="AT17" s="10">
        <v>-4.8129</v>
      </c>
      <c r="AU17" s="52">
        <f t="shared" si="28"/>
        <v>0.69709999999999983</v>
      </c>
      <c r="AV17" s="10">
        <v>-3.2105000000000001</v>
      </c>
      <c r="AW17" s="52">
        <f t="shared" si="29"/>
        <v>0.48050000000000015</v>
      </c>
      <c r="AX17" s="5">
        <f t="shared" si="30"/>
        <v>1.6023999999999998</v>
      </c>
      <c r="AY17" s="55">
        <f t="shared" si="31"/>
        <v>-1.1776</v>
      </c>
      <c r="AZ17" s="5">
        <v>-5.51</v>
      </c>
      <c r="BA17" s="5">
        <v>-2.73</v>
      </c>
      <c r="BB17" s="5">
        <f t="shared" si="32"/>
        <v>2.78</v>
      </c>
    </row>
    <row r="18" spans="1:54">
      <c r="A18" s="97"/>
      <c r="B18" s="67" t="s">
        <v>23</v>
      </c>
      <c r="C18" s="1">
        <v>28</v>
      </c>
      <c r="D18" s="5">
        <v>-6.2596999999999996</v>
      </c>
      <c r="E18" s="52">
        <f t="shared" si="0"/>
        <v>0.74969999999999981</v>
      </c>
      <c r="F18" s="5">
        <v>-2.0933999999999999</v>
      </c>
      <c r="G18" s="52">
        <f t="shared" si="1"/>
        <v>0.63660000000000005</v>
      </c>
      <c r="H18" s="5">
        <f t="shared" si="7"/>
        <v>4.1662999999999997</v>
      </c>
      <c r="I18" s="5">
        <f t="shared" si="8"/>
        <v>1.3862999999999999</v>
      </c>
      <c r="J18" s="10">
        <v>-5.7134</v>
      </c>
      <c r="K18" s="52">
        <f t="shared" si="2"/>
        <v>0.20340000000000025</v>
      </c>
      <c r="L18" s="10">
        <v>-2.5272999999999999</v>
      </c>
      <c r="M18" s="52">
        <f t="shared" si="3"/>
        <v>0.2027000000000001</v>
      </c>
      <c r="N18" s="5">
        <f t="shared" si="9"/>
        <v>3.1861000000000002</v>
      </c>
      <c r="O18" s="5">
        <f t="shared" si="10"/>
        <v>0.40610000000000035</v>
      </c>
      <c r="P18" s="10">
        <v>-5.5288000000000004</v>
      </c>
      <c r="Q18" s="52">
        <f t="shared" si="4"/>
        <v>1.8800000000000594E-2</v>
      </c>
      <c r="R18" s="10">
        <v>-2.6863999999999999</v>
      </c>
      <c r="S18" s="52">
        <f t="shared" si="5"/>
        <v>4.3600000000000083E-2</v>
      </c>
      <c r="T18" s="5">
        <f t="shared" si="11"/>
        <v>2.8424000000000005</v>
      </c>
      <c r="U18" s="5">
        <f t="shared" si="12"/>
        <v>6.2400000000000677E-2</v>
      </c>
      <c r="V18" s="10">
        <v>-5.4671000000000003</v>
      </c>
      <c r="W18" s="52">
        <f>ABS(V19-AZ18)</f>
        <v>7.889999999999997E-2</v>
      </c>
      <c r="X18" s="10">
        <v>-2.8035000000000001</v>
      </c>
      <c r="Y18" s="52">
        <f>ABS(X19-BA18)</f>
        <v>7.5499999999999901E-2</v>
      </c>
      <c r="Z18" s="5">
        <f>X19-V19</f>
        <v>2.6255999999999999</v>
      </c>
      <c r="AA18" s="5">
        <f t="shared" si="15"/>
        <v>-0.15439999999999987</v>
      </c>
      <c r="AB18" s="10">
        <v>-5.4004000000000003</v>
      </c>
      <c r="AC18" s="52">
        <f t="shared" si="16"/>
        <v>0.10959999999999948</v>
      </c>
      <c r="AD18" s="15">
        <v>-2.8266</v>
      </c>
      <c r="AE18" s="52">
        <f t="shared" si="17"/>
        <v>9.6600000000000019E-2</v>
      </c>
      <c r="AF18" s="14">
        <f t="shared" si="18"/>
        <v>2.5738000000000003</v>
      </c>
      <c r="AG18" s="55">
        <f t="shared" si="19"/>
        <v>-0.20619999999999949</v>
      </c>
      <c r="AH18" s="10">
        <v>-5.3762999999999996</v>
      </c>
      <c r="AI18" s="52">
        <f t="shared" si="20"/>
        <v>0.13370000000000015</v>
      </c>
      <c r="AJ18" s="5">
        <v>-2.8513000000000002</v>
      </c>
      <c r="AK18" s="52">
        <f t="shared" si="21"/>
        <v>0.12130000000000019</v>
      </c>
      <c r="AL18" s="5">
        <f t="shared" si="22"/>
        <v>2.5249999999999995</v>
      </c>
      <c r="AM18" s="55">
        <f t="shared" si="23"/>
        <v>-0.25500000000000034</v>
      </c>
      <c r="AN18" s="10">
        <v>-5.3438999999999997</v>
      </c>
      <c r="AO18" s="52">
        <f t="shared" si="24"/>
        <v>0.16610000000000014</v>
      </c>
      <c r="AP18" s="10">
        <v>-2.9018999999999999</v>
      </c>
      <c r="AQ18" s="52">
        <f t="shared" si="25"/>
        <v>0.17189999999999994</v>
      </c>
      <c r="AR18" s="14">
        <f t="shared" si="26"/>
        <v>2.4419999999999997</v>
      </c>
      <c r="AS18" s="55">
        <f t="shared" si="27"/>
        <v>-0.33800000000000008</v>
      </c>
      <c r="AT18" s="10">
        <v>-5.3493000000000004</v>
      </c>
      <c r="AU18" s="52">
        <f t="shared" si="28"/>
        <v>0.1606999999999994</v>
      </c>
      <c r="AV18" s="10">
        <v>-2.9487000000000001</v>
      </c>
      <c r="AW18" s="52">
        <f t="shared" si="29"/>
        <v>0.21870000000000012</v>
      </c>
      <c r="AX18" s="5">
        <f t="shared" si="30"/>
        <v>2.4006000000000003</v>
      </c>
      <c r="AY18" s="55">
        <f t="shared" si="31"/>
        <v>-0.37939999999999952</v>
      </c>
      <c r="AZ18" s="5">
        <v>-5.51</v>
      </c>
      <c r="BA18" s="5">
        <v>-2.73</v>
      </c>
      <c r="BB18" s="5">
        <f t="shared" si="32"/>
        <v>2.78</v>
      </c>
    </row>
    <row r="19" spans="1:54">
      <c r="A19" s="97"/>
      <c r="B19" s="67" t="s">
        <v>24</v>
      </c>
      <c r="C19" s="1">
        <v>27</v>
      </c>
      <c r="D19" s="5">
        <v>-6.2133000000000003</v>
      </c>
      <c r="E19" s="52">
        <f t="shared" si="0"/>
        <v>0.70330000000000048</v>
      </c>
      <c r="F19" s="5">
        <v>-2.1204000000000001</v>
      </c>
      <c r="G19" s="52">
        <f t="shared" si="1"/>
        <v>0.60959999999999992</v>
      </c>
      <c r="H19" s="5">
        <f t="shared" si="7"/>
        <v>4.0929000000000002</v>
      </c>
      <c r="I19" s="5">
        <f t="shared" si="8"/>
        <v>1.3129000000000004</v>
      </c>
      <c r="J19" s="10">
        <v>-5.6726000000000001</v>
      </c>
      <c r="K19" s="52">
        <f t="shared" si="2"/>
        <v>0.1626000000000003</v>
      </c>
      <c r="L19" s="10">
        <v>-2.5388000000000002</v>
      </c>
      <c r="M19" s="52">
        <f t="shared" si="3"/>
        <v>0.19119999999999981</v>
      </c>
      <c r="N19" s="5">
        <f t="shared" si="9"/>
        <v>3.1337999999999999</v>
      </c>
      <c r="O19" s="5">
        <f t="shared" si="10"/>
        <v>0.35380000000000011</v>
      </c>
      <c r="P19" s="10">
        <v>-5.4904999999999999</v>
      </c>
      <c r="Q19" s="52">
        <f t="shared" si="4"/>
        <v>1.9499999999999851E-2</v>
      </c>
      <c r="R19" s="10">
        <v>-2.6905000000000001</v>
      </c>
      <c r="S19" s="52">
        <f t="shared" si="5"/>
        <v>3.9499999999999869E-2</v>
      </c>
      <c r="T19" s="5">
        <f t="shared" si="11"/>
        <v>2.8</v>
      </c>
      <c r="U19" s="5">
        <f t="shared" si="12"/>
        <v>2.0000000000000018E-2</v>
      </c>
      <c r="V19" s="10">
        <v>-5.4310999999999998</v>
      </c>
      <c r="W19" s="52">
        <f>ABS(V20-AZ19)</f>
        <v>0.77260000000000062</v>
      </c>
      <c r="X19" s="10">
        <v>-2.8054999999999999</v>
      </c>
      <c r="Y19" s="52">
        <f>ABS(X20-BA19)</f>
        <v>0.43339999999999979</v>
      </c>
      <c r="Z19" s="5">
        <f>X20-V20</f>
        <v>3.9860000000000002</v>
      </c>
      <c r="AA19" s="5">
        <f t="shared" si="15"/>
        <v>1.2060000000000004</v>
      </c>
      <c r="AB19" s="10">
        <v>-5.3648999999999996</v>
      </c>
      <c r="AC19" s="52">
        <f t="shared" si="16"/>
        <v>0.14510000000000023</v>
      </c>
      <c r="AD19" s="15">
        <v>-2.8250999999999999</v>
      </c>
      <c r="AE19" s="52">
        <f t="shared" si="17"/>
        <v>9.5099999999999962E-2</v>
      </c>
      <c r="AF19" s="14">
        <f t="shared" si="18"/>
        <v>2.5397999999999996</v>
      </c>
      <c r="AG19" s="55">
        <f t="shared" si="19"/>
        <v>-0.24020000000000019</v>
      </c>
      <c r="AH19" s="10">
        <v>-5.3414000000000001</v>
      </c>
      <c r="AI19" s="52">
        <f t="shared" si="20"/>
        <v>0.16859999999999964</v>
      </c>
      <c r="AJ19" s="5">
        <v>-2.8485999999999998</v>
      </c>
      <c r="AK19" s="52">
        <f t="shared" si="21"/>
        <v>0.11859999999999982</v>
      </c>
      <c r="AL19" s="5">
        <f t="shared" si="22"/>
        <v>2.4928000000000003</v>
      </c>
      <c r="AM19" s="55">
        <f t="shared" si="23"/>
        <v>-0.28719999999999946</v>
      </c>
      <c r="AN19" s="10">
        <v>-5.3101000000000003</v>
      </c>
      <c r="AO19" s="52">
        <f t="shared" si="24"/>
        <v>0.19989999999999952</v>
      </c>
      <c r="AP19" s="10">
        <v>-2.8967999999999998</v>
      </c>
      <c r="AQ19" s="52">
        <f t="shared" si="25"/>
        <v>0.16679999999999984</v>
      </c>
      <c r="AR19" s="14">
        <f t="shared" si="26"/>
        <v>2.4133000000000004</v>
      </c>
      <c r="AS19" s="55">
        <f t="shared" si="27"/>
        <v>-0.36669999999999936</v>
      </c>
      <c r="AT19" s="10">
        <v>-5.3155000000000001</v>
      </c>
      <c r="AU19" s="52">
        <f t="shared" si="28"/>
        <v>0.19449999999999967</v>
      </c>
      <c r="AV19" s="10">
        <v>-2.9512999999999998</v>
      </c>
      <c r="AW19" s="52">
        <f t="shared" si="29"/>
        <v>0.22129999999999983</v>
      </c>
      <c r="AX19" s="5">
        <f t="shared" si="30"/>
        <v>2.3642000000000003</v>
      </c>
      <c r="AY19" s="55">
        <f t="shared" si="31"/>
        <v>-0.4157999999999995</v>
      </c>
      <c r="AZ19" s="5">
        <v>-5.51</v>
      </c>
      <c r="BA19" s="5">
        <v>-2.73</v>
      </c>
      <c r="BB19" s="5">
        <f t="shared" si="32"/>
        <v>2.78</v>
      </c>
    </row>
    <row r="20" spans="1:54">
      <c r="A20" s="97"/>
      <c r="B20" s="17" t="s">
        <v>16</v>
      </c>
      <c r="C20" s="1">
        <v>54</v>
      </c>
      <c r="D20" s="5">
        <v>-7.1913999999999998</v>
      </c>
      <c r="E20" s="52">
        <f t="shared" si="0"/>
        <v>1.6814</v>
      </c>
      <c r="F20" s="5">
        <v>-1.4515</v>
      </c>
      <c r="G20" s="52">
        <f t="shared" si="1"/>
        <v>1.2785</v>
      </c>
      <c r="H20" s="5">
        <f t="shared" si="7"/>
        <v>5.7398999999999996</v>
      </c>
      <c r="I20" s="5">
        <f t="shared" si="8"/>
        <v>2.9598999999999998</v>
      </c>
      <c r="J20" s="10">
        <v>-6.5647000000000002</v>
      </c>
      <c r="K20" s="52">
        <f t="shared" si="2"/>
        <v>1.0547000000000004</v>
      </c>
      <c r="L20" s="10">
        <v>-1.9714</v>
      </c>
      <c r="M20" s="52">
        <f t="shared" si="3"/>
        <v>0.75859999999999994</v>
      </c>
      <c r="N20" s="5">
        <f t="shared" si="9"/>
        <v>4.5933000000000002</v>
      </c>
      <c r="O20" s="5">
        <f t="shared" si="10"/>
        <v>1.8133000000000004</v>
      </c>
      <c r="P20" s="10">
        <v>-6.3537999999999997</v>
      </c>
      <c r="Q20" s="52">
        <f t="shared" si="4"/>
        <v>0.84379999999999988</v>
      </c>
      <c r="R20" s="10">
        <v>-2.1636000000000002</v>
      </c>
      <c r="S20" s="52">
        <f t="shared" si="5"/>
        <v>0.56639999999999979</v>
      </c>
      <c r="T20" s="5">
        <f t="shared" si="11"/>
        <v>4.190199999999999</v>
      </c>
      <c r="U20" s="5">
        <f t="shared" si="12"/>
        <v>1.4101999999999992</v>
      </c>
      <c r="V20" s="10">
        <v>-6.2826000000000004</v>
      </c>
      <c r="W20" s="52">
        <f>ABS(V21-AZ20)</f>
        <v>0.27950000000000053</v>
      </c>
      <c r="X20" s="10">
        <v>-2.2966000000000002</v>
      </c>
      <c r="Y20" s="52">
        <f>ABS(X21-BA20)</f>
        <v>0.9456</v>
      </c>
      <c r="Z20" s="5">
        <f>X21-V21</f>
        <v>4.0051000000000005</v>
      </c>
      <c r="AA20" s="5">
        <f t="shared" si="15"/>
        <v>1.2251000000000007</v>
      </c>
      <c r="AB20" s="10">
        <v>-6.2110000000000003</v>
      </c>
      <c r="AC20" s="52">
        <f t="shared" si="16"/>
        <v>0.70100000000000051</v>
      </c>
      <c r="AD20" s="15">
        <v>-2.3262999999999998</v>
      </c>
      <c r="AE20" s="52">
        <f t="shared" si="17"/>
        <v>0.40370000000000017</v>
      </c>
      <c r="AF20" s="14">
        <f t="shared" si="18"/>
        <v>3.8847000000000005</v>
      </c>
      <c r="AG20" s="55">
        <f t="shared" si="19"/>
        <v>1.1047000000000007</v>
      </c>
      <c r="AH20" s="10">
        <v>-6.1847000000000003</v>
      </c>
      <c r="AI20" s="52">
        <f t="shared" si="20"/>
        <v>0.67470000000000052</v>
      </c>
      <c r="AJ20" s="5">
        <v>-2.3561000000000001</v>
      </c>
      <c r="AK20" s="52">
        <f t="shared" si="21"/>
        <v>0.3738999999999999</v>
      </c>
      <c r="AL20" s="5">
        <f t="shared" si="22"/>
        <v>3.8286000000000002</v>
      </c>
      <c r="AM20" s="55">
        <f t="shared" si="23"/>
        <v>1.0486000000000004</v>
      </c>
      <c r="AN20" s="10">
        <v>-6.1505000000000001</v>
      </c>
      <c r="AO20" s="52">
        <f t="shared" si="24"/>
        <v>0.64050000000000029</v>
      </c>
      <c r="AP20" s="10">
        <v>-2.4127999999999998</v>
      </c>
      <c r="AQ20" s="52">
        <f t="shared" si="25"/>
        <v>0.31720000000000015</v>
      </c>
      <c r="AR20" s="14">
        <f t="shared" si="26"/>
        <v>3.7377000000000002</v>
      </c>
      <c r="AS20" s="55">
        <f t="shared" si="27"/>
        <v>0.95770000000000044</v>
      </c>
      <c r="AT20" s="10">
        <v>-6.1563999999999997</v>
      </c>
      <c r="AU20" s="52">
        <f t="shared" si="28"/>
        <v>0.64639999999999986</v>
      </c>
      <c r="AV20" s="10">
        <v>-2.4621</v>
      </c>
      <c r="AW20" s="52">
        <f t="shared" si="29"/>
        <v>0.26790000000000003</v>
      </c>
      <c r="AX20" s="5">
        <f t="shared" si="30"/>
        <v>3.6942999999999997</v>
      </c>
      <c r="AY20" s="55">
        <f t="shared" si="31"/>
        <v>0.91429999999999989</v>
      </c>
      <c r="AZ20" s="5">
        <v>-5.51</v>
      </c>
      <c r="BA20" s="5">
        <v>-2.73</v>
      </c>
      <c r="BB20" s="5">
        <f t="shared" si="32"/>
        <v>2.78</v>
      </c>
    </row>
    <row r="21" spans="1:54">
      <c r="A21" s="3" t="s">
        <v>19</v>
      </c>
      <c r="B21" s="66" t="s">
        <v>18</v>
      </c>
      <c r="C21" s="1">
        <v>53</v>
      </c>
      <c r="D21" s="5">
        <v>-6.7495000000000003</v>
      </c>
      <c r="E21" s="52">
        <f t="shared" si="0"/>
        <v>1.2395000000000005</v>
      </c>
      <c r="F21" s="5">
        <v>-0.94089999999999996</v>
      </c>
      <c r="G21" s="52">
        <f t="shared" si="1"/>
        <v>1.7890999999999999</v>
      </c>
      <c r="H21" s="5">
        <f t="shared" si="7"/>
        <v>5.8086000000000002</v>
      </c>
      <c r="I21" s="5">
        <f t="shared" si="8"/>
        <v>3.0286000000000004</v>
      </c>
      <c r="J21" s="10">
        <v>-6.0906000000000002</v>
      </c>
      <c r="K21" s="52">
        <f t="shared" si="2"/>
        <v>0.58060000000000045</v>
      </c>
      <c r="L21" s="10">
        <v>-1.4579</v>
      </c>
      <c r="M21" s="52">
        <f t="shared" si="3"/>
        <v>1.2721</v>
      </c>
      <c r="N21" s="5">
        <f t="shared" si="9"/>
        <v>4.6326999999999998</v>
      </c>
      <c r="O21" s="5">
        <f t="shared" si="10"/>
        <v>1.8527</v>
      </c>
      <c r="P21" s="10">
        <v>-5.8674999999999997</v>
      </c>
      <c r="Q21" s="52">
        <f t="shared" si="4"/>
        <v>0.35749999999999993</v>
      </c>
      <c r="R21" s="10">
        <v>-1.6495</v>
      </c>
      <c r="S21" s="52">
        <f t="shared" si="5"/>
        <v>1.0805</v>
      </c>
      <c r="T21" s="5">
        <f t="shared" si="11"/>
        <v>4.218</v>
      </c>
      <c r="U21" s="5">
        <f t="shared" si="12"/>
        <v>1.4380000000000002</v>
      </c>
      <c r="V21" s="10">
        <v>-5.7895000000000003</v>
      </c>
      <c r="W21" s="52">
        <f t="shared" si="6"/>
        <v>0.27950000000000053</v>
      </c>
      <c r="X21" s="10">
        <v>-1.7844</v>
      </c>
      <c r="Y21" s="52">
        <f t="shared" si="13"/>
        <v>0.9456</v>
      </c>
      <c r="Z21" s="5">
        <f t="shared" si="14"/>
        <v>4.0051000000000005</v>
      </c>
      <c r="AA21" s="5">
        <f t="shared" si="15"/>
        <v>1.2251000000000007</v>
      </c>
      <c r="AB21" s="10">
        <v>-5.7149999999999999</v>
      </c>
      <c r="AC21" s="52">
        <f t="shared" si="16"/>
        <v>0.20500000000000007</v>
      </c>
      <c r="AD21" s="15">
        <v>-1.8122</v>
      </c>
      <c r="AE21" s="52">
        <f t="shared" si="17"/>
        <v>0.91779999999999995</v>
      </c>
      <c r="AF21" s="14">
        <f t="shared" si="18"/>
        <v>3.9028</v>
      </c>
      <c r="AG21" s="55">
        <f t="shared" si="19"/>
        <v>1.1228000000000002</v>
      </c>
      <c r="AH21" s="10">
        <v>-5.6862000000000004</v>
      </c>
      <c r="AI21" s="52">
        <f t="shared" si="20"/>
        <v>0.17620000000000058</v>
      </c>
      <c r="AJ21" s="5">
        <v>-1.8419000000000001</v>
      </c>
      <c r="AK21" s="52">
        <f t="shared" si="21"/>
        <v>0.88809999999999989</v>
      </c>
      <c r="AL21" s="5">
        <f t="shared" si="22"/>
        <v>3.8443000000000005</v>
      </c>
      <c r="AM21" s="55">
        <f t="shared" si="23"/>
        <v>1.0643000000000007</v>
      </c>
      <c r="AN21" s="10">
        <v>-5.66</v>
      </c>
      <c r="AO21" s="52">
        <f t="shared" si="24"/>
        <v>0.15000000000000036</v>
      </c>
      <c r="AP21" s="10">
        <v>-1.899</v>
      </c>
      <c r="AQ21" s="52">
        <f t="shared" si="25"/>
        <v>0.83099999999999996</v>
      </c>
      <c r="AR21" s="14">
        <f t="shared" si="26"/>
        <v>3.7610000000000001</v>
      </c>
      <c r="AS21" s="55">
        <f t="shared" si="27"/>
        <v>0.98100000000000032</v>
      </c>
      <c r="AT21" s="10">
        <v>-5.61</v>
      </c>
      <c r="AU21" s="52">
        <f>ABS(AT21-AZ21)</f>
        <v>0.10000000000000053</v>
      </c>
      <c r="AV21" s="10">
        <v>-1.92</v>
      </c>
      <c r="AW21" s="52">
        <f t="shared" si="29"/>
        <v>0.81</v>
      </c>
      <c r="AX21" s="5">
        <f t="shared" si="30"/>
        <v>3.6900000000000004</v>
      </c>
      <c r="AY21" s="55">
        <f t="shared" si="31"/>
        <v>0.91000000000000059</v>
      </c>
      <c r="AZ21" s="5">
        <v>-5.51</v>
      </c>
      <c r="BA21" s="5">
        <v>-2.73</v>
      </c>
      <c r="BB21" s="5">
        <f t="shared" si="32"/>
        <v>2.78</v>
      </c>
    </row>
    <row r="23" spans="1:54" s="62" customFormat="1">
      <c r="A23" s="61"/>
      <c r="C23" s="63"/>
      <c r="D23" s="61"/>
      <c r="E23" s="72">
        <f>SMALL(E4:E21,1)</f>
        <v>7.9699999999999882E-2</v>
      </c>
      <c r="F23" s="72"/>
      <c r="G23" s="72">
        <f>SMALL(G4:G21,1)</f>
        <v>1.23000000000002E-2</v>
      </c>
      <c r="H23" s="72"/>
      <c r="I23" s="72"/>
      <c r="J23" s="72"/>
      <c r="K23" s="72">
        <f>SMALL(K4:K21,1)</f>
        <v>0.12769999999999992</v>
      </c>
      <c r="L23" s="72"/>
      <c r="M23" s="72">
        <f t="shared" ref="M23" si="33">SMALL(M4:M21,1)</f>
        <v>0.11880000000000024</v>
      </c>
      <c r="N23" s="72"/>
      <c r="O23" s="72"/>
      <c r="P23" s="72"/>
      <c r="Q23" s="72">
        <f t="shared" ref="Q23" si="34">SMALL(Q4:Q21,1)</f>
        <v>1.8800000000000594E-2</v>
      </c>
      <c r="R23" s="72"/>
      <c r="S23" s="72">
        <f>SMALL(S4:S21,1)</f>
        <v>8.1999999999999851E-3</v>
      </c>
      <c r="T23" s="72"/>
      <c r="U23" s="72"/>
      <c r="V23" s="72"/>
      <c r="W23" s="72">
        <f>SMALL(W4:W21,1)</f>
        <v>4.2899999999999494E-2</v>
      </c>
      <c r="X23" s="72"/>
      <c r="Y23" s="72"/>
      <c r="Z23" s="72"/>
      <c r="AA23" s="72"/>
      <c r="AB23" s="72"/>
      <c r="AC23" s="72">
        <f t="shared" ref="AC23:AK23" si="35">SMALL(AC4:AC21,1)</f>
        <v>0.10959999999999948</v>
      </c>
      <c r="AD23" s="72"/>
      <c r="AE23" s="72">
        <f t="shared" si="35"/>
        <v>9.5099999999999962E-2</v>
      </c>
      <c r="AF23" s="72"/>
      <c r="AG23" s="72"/>
      <c r="AH23" s="72"/>
      <c r="AI23" s="72">
        <f t="shared" si="35"/>
        <v>0.13370000000000015</v>
      </c>
      <c r="AJ23" s="72"/>
      <c r="AK23" s="72">
        <f t="shared" si="35"/>
        <v>0.11859999999999982</v>
      </c>
    </row>
    <row r="24" spans="1:54" s="62" customFormat="1">
      <c r="A24" s="61"/>
      <c r="C24" s="63"/>
      <c r="D24" s="61"/>
      <c r="E24" s="72">
        <f>SMALL(E5:E21,2)</f>
        <v>0.11629999999999985</v>
      </c>
      <c r="F24" s="61"/>
      <c r="G24" s="72">
        <f>SMALL(G5:G21,2)</f>
        <v>5.01999999999998E-2</v>
      </c>
      <c r="H24" s="63"/>
      <c r="I24" s="63"/>
      <c r="J24" s="63"/>
      <c r="K24" s="72">
        <f>SMALL(K5:K21,2)</f>
        <v>0.14349999999999952</v>
      </c>
      <c r="L24" s="72"/>
      <c r="M24" s="72">
        <f t="shared" ref="M24" si="36">SMALL(M5:M21,2)</f>
        <v>0.12150000000000016</v>
      </c>
      <c r="N24" s="72"/>
      <c r="O24" s="72"/>
      <c r="P24" s="72"/>
      <c r="Q24" s="72">
        <f t="shared" ref="Q24:AK24" si="37">SMALL(Q5:Q21,2)</f>
        <v>1.9499999999999851E-2</v>
      </c>
      <c r="R24" s="72"/>
      <c r="S24" s="72">
        <f t="shared" si="37"/>
        <v>2.0999999999999908E-2</v>
      </c>
      <c r="T24" s="72"/>
      <c r="U24" s="72"/>
      <c r="V24" s="72"/>
      <c r="W24" s="72">
        <f t="shared" si="37"/>
        <v>7.889999999999997E-2</v>
      </c>
      <c r="X24" s="72"/>
      <c r="Y24" s="72"/>
      <c r="Z24" s="72"/>
      <c r="AA24" s="72"/>
      <c r="AB24" s="72"/>
      <c r="AC24" s="72">
        <f t="shared" si="37"/>
        <v>0.14510000000000023</v>
      </c>
      <c r="AD24" s="72"/>
      <c r="AE24" s="72">
        <f t="shared" si="37"/>
        <v>9.6600000000000019E-2</v>
      </c>
      <c r="AF24" s="72"/>
      <c r="AG24" s="72"/>
      <c r="AH24" s="72"/>
      <c r="AI24" s="72">
        <f t="shared" si="37"/>
        <v>0.16859999999999964</v>
      </c>
      <c r="AJ24" s="72"/>
      <c r="AK24" s="72">
        <f t="shared" si="37"/>
        <v>0.12130000000000019</v>
      </c>
    </row>
    <row r="25" spans="1:54" s="62" customFormat="1">
      <c r="A25" s="61"/>
      <c r="C25" s="63"/>
      <c r="D25" s="61"/>
      <c r="E25" s="72">
        <f>SMALL(E5:E21,3)</f>
        <v>0.15010000000000012</v>
      </c>
      <c r="F25" s="61"/>
      <c r="G25" s="72">
        <f>SMALL(G5:G21,3)</f>
        <v>0.11140000000000017</v>
      </c>
      <c r="H25" s="63"/>
      <c r="I25" s="63"/>
      <c r="J25" s="63"/>
      <c r="K25" s="72">
        <f>SMALL(K5:K21,3)</f>
        <v>0.14349999999999952</v>
      </c>
      <c r="L25" s="72"/>
      <c r="M25" s="72">
        <f t="shared" ref="M25" si="38">SMALL(M5:M21,3)</f>
        <v>0.12150000000000016</v>
      </c>
      <c r="N25" s="72"/>
      <c r="O25" s="72"/>
      <c r="P25" s="72"/>
      <c r="Q25" s="72">
        <f t="shared" ref="Q25:AK25" si="39">SMALL(Q5:Q21,3)</f>
        <v>5.6199999999999584E-2</v>
      </c>
      <c r="R25" s="72"/>
      <c r="S25" s="72">
        <f t="shared" si="39"/>
        <v>2.0999999999999908E-2</v>
      </c>
      <c r="T25" s="72"/>
      <c r="U25" s="72"/>
      <c r="V25" s="72"/>
      <c r="W25" s="72">
        <f t="shared" si="39"/>
        <v>0.11649999999999938</v>
      </c>
      <c r="X25" s="72"/>
      <c r="Y25" s="72"/>
      <c r="Z25" s="72"/>
      <c r="AA25" s="72"/>
      <c r="AB25" s="72"/>
      <c r="AC25" s="72">
        <f t="shared" si="39"/>
        <v>0.18480000000000008</v>
      </c>
      <c r="AD25" s="72"/>
      <c r="AE25" s="72">
        <f t="shared" si="39"/>
        <v>0.14590000000000014</v>
      </c>
      <c r="AF25" s="72"/>
      <c r="AG25" s="72"/>
      <c r="AH25" s="72"/>
      <c r="AI25" s="72">
        <f t="shared" si="39"/>
        <v>0.17620000000000058</v>
      </c>
      <c r="AJ25" s="72"/>
      <c r="AK25" s="72">
        <f t="shared" si="39"/>
        <v>0.16970000000000018</v>
      </c>
    </row>
    <row r="28" spans="1:54">
      <c r="D28" s="5">
        <f>D20-D9</f>
        <v>-1.9016999999999999</v>
      </c>
      <c r="E28" s="5"/>
      <c r="F28" s="5">
        <f t="shared" ref="F28:AX28" si="40">F20-F9</f>
        <v>1.1670999999999998</v>
      </c>
      <c r="G28" s="5"/>
      <c r="H28" s="5">
        <f t="shared" si="40"/>
        <v>3.0687999999999995</v>
      </c>
      <c r="I28" s="5"/>
      <c r="J28" s="5">
        <f t="shared" si="40"/>
        <v>-1.7350000000000003</v>
      </c>
      <c r="K28" s="5"/>
      <c r="L28" s="5">
        <f t="shared" si="40"/>
        <v>0.9887999999999999</v>
      </c>
      <c r="M28" s="5"/>
      <c r="N28" s="5">
        <f t="shared" si="40"/>
        <v>2.7238000000000002</v>
      </c>
      <c r="O28" s="5"/>
      <c r="P28" s="5">
        <f t="shared" si="40"/>
        <v>-1.6776999999999997</v>
      </c>
      <c r="Q28" s="5"/>
      <c r="R28" s="5">
        <f t="shared" si="40"/>
        <v>0.91349999999999998</v>
      </c>
      <c r="S28" s="5"/>
      <c r="T28" s="5">
        <f t="shared" si="40"/>
        <v>2.5911999999999993</v>
      </c>
      <c r="U28" s="5"/>
      <c r="V28" s="5">
        <f t="shared" si="40"/>
        <v>-1.6547000000000001</v>
      </c>
      <c r="W28" s="5"/>
      <c r="X28" s="5">
        <f t="shared" si="40"/>
        <v>0.87639999999999985</v>
      </c>
      <c r="Y28" s="5"/>
      <c r="Z28" s="5">
        <f t="shared" si="40"/>
        <v>2.5502000000000002</v>
      </c>
      <c r="AA28" s="5"/>
      <c r="AB28" s="5">
        <f t="shared" si="40"/>
        <v>-1.6439000000000004</v>
      </c>
      <c r="AC28" s="5"/>
      <c r="AD28" s="5">
        <f t="shared" si="40"/>
        <v>0.85780000000000012</v>
      </c>
      <c r="AE28" s="5"/>
      <c r="AF28" s="5">
        <f t="shared" si="40"/>
        <v>2.5403000000000007</v>
      </c>
      <c r="AG28" s="5"/>
      <c r="AH28" s="5">
        <f t="shared" si="40"/>
        <v>-1.6389000000000005</v>
      </c>
      <c r="AI28" s="5"/>
      <c r="AJ28" s="5">
        <f t="shared" si="40"/>
        <v>0.84529999999999994</v>
      </c>
      <c r="AK28" s="5"/>
      <c r="AL28" s="5">
        <f t="shared" si="40"/>
        <v>2.4842000000000004</v>
      </c>
      <c r="AM28" s="5"/>
      <c r="AN28" s="5">
        <f t="shared" si="40"/>
        <v>-1.6345999999999998</v>
      </c>
      <c r="AO28" s="5"/>
      <c r="AP28" s="5">
        <f t="shared" si="40"/>
        <v>0.82780000000000031</v>
      </c>
      <c r="AQ28" s="5"/>
      <c r="AR28" s="5">
        <f t="shared" si="40"/>
        <v>2.4624000000000001</v>
      </c>
      <c r="AS28" s="5"/>
      <c r="AT28" s="5">
        <f t="shared" si="40"/>
        <v>-1.6368999999999998</v>
      </c>
      <c r="AU28" s="5"/>
      <c r="AV28" s="5">
        <f t="shared" si="40"/>
        <v>0.81830000000000025</v>
      </c>
      <c r="AW28" s="5"/>
      <c r="AX28" s="5">
        <f t="shared" si="40"/>
        <v>2.4552</v>
      </c>
      <c r="AY28" s="5"/>
    </row>
    <row r="29" spans="1:54">
      <c r="D29" s="5">
        <f>D19-D9</f>
        <v>-0.92360000000000042</v>
      </c>
      <c r="E29" s="5"/>
      <c r="F29" s="5">
        <f t="shared" ref="F29:AX29" si="41">F19-F9</f>
        <v>0.49819999999999975</v>
      </c>
      <c r="G29" s="5"/>
      <c r="H29" s="5">
        <f t="shared" si="41"/>
        <v>1.4218000000000002</v>
      </c>
      <c r="I29" s="5"/>
      <c r="J29" s="5">
        <f t="shared" si="41"/>
        <v>-0.8429000000000002</v>
      </c>
      <c r="K29" s="5"/>
      <c r="L29" s="5">
        <f t="shared" si="41"/>
        <v>0.42139999999999977</v>
      </c>
      <c r="M29" s="5"/>
      <c r="N29" s="5">
        <f t="shared" si="41"/>
        <v>1.2643</v>
      </c>
      <c r="O29" s="5"/>
      <c r="P29" s="5">
        <f t="shared" si="41"/>
        <v>-0.81440000000000001</v>
      </c>
      <c r="Q29" s="5"/>
      <c r="R29" s="5">
        <f t="shared" si="41"/>
        <v>0.38660000000000005</v>
      </c>
      <c r="S29" s="5"/>
      <c r="T29" s="5">
        <f t="shared" si="41"/>
        <v>1.2010000000000001</v>
      </c>
      <c r="U29" s="5"/>
      <c r="V29" s="5">
        <f t="shared" si="41"/>
        <v>-0.80319999999999947</v>
      </c>
      <c r="W29" s="5"/>
      <c r="X29" s="5">
        <f t="shared" si="41"/>
        <v>0.36750000000000016</v>
      </c>
      <c r="Y29" s="5"/>
      <c r="Z29" s="5">
        <f t="shared" si="41"/>
        <v>2.5310999999999999</v>
      </c>
      <c r="AA29" s="5"/>
      <c r="AB29" s="5">
        <f t="shared" si="41"/>
        <v>-0.79779999999999962</v>
      </c>
      <c r="AC29" s="5"/>
      <c r="AD29" s="5">
        <f t="shared" si="41"/>
        <v>0.35899999999999999</v>
      </c>
      <c r="AE29" s="5"/>
      <c r="AF29" s="5">
        <f t="shared" si="41"/>
        <v>1.1953999999999998</v>
      </c>
      <c r="AG29" s="5"/>
      <c r="AH29" s="5">
        <f t="shared" si="41"/>
        <v>-0.79560000000000031</v>
      </c>
      <c r="AI29" s="5"/>
      <c r="AJ29" s="5">
        <f t="shared" si="41"/>
        <v>0.35280000000000022</v>
      </c>
      <c r="AK29" s="5"/>
      <c r="AL29" s="5">
        <f t="shared" si="41"/>
        <v>1.1484000000000005</v>
      </c>
      <c r="AM29" s="5"/>
      <c r="AN29" s="5">
        <f t="shared" si="41"/>
        <v>-0.79420000000000002</v>
      </c>
      <c r="AO29" s="5"/>
      <c r="AP29" s="5">
        <f t="shared" si="41"/>
        <v>0.34380000000000033</v>
      </c>
      <c r="AQ29" s="5"/>
      <c r="AR29" s="5">
        <f t="shared" si="41"/>
        <v>1.1380000000000003</v>
      </c>
      <c r="AS29" s="5"/>
      <c r="AT29" s="5">
        <f t="shared" si="41"/>
        <v>-0.79600000000000026</v>
      </c>
      <c r="AU29" s="5"/>
      <c r="AV29" s="5">
        <f t="shared" si="41"/>
        <v>0.32910000000000039</v>
      </c>
      <c r="AW29" s="5"/>
      <c r="AX29" s="5">
        <f t="shared" si="41"/>
        <v>1.1251000000000007</v>
      </c>
    </row>
    <row r="30" spans="1:54">
      <c r="D30" s="5">
        <f>AVERAGE(D28,J28,P28,V28,AB28,AH28,AN28,AT28)</f>
        <v>-1.6904249999999998</v>
      </c>
    </row>
  </sheetData>
  <mergeCells count="14">
    <mergeCell ref="D1:AL1"/>
    <mergeCell ref="D2:H2"/>
    <mergeCell ref="J2:N2"/>
    <mergeCell ref="P2:T2"/>
    <mergeCell ref="V2:Z2"/>
    <mergeCell ref="AB2:AF2"/>
    <mergeCell ref="AH2:AL2"/>
    <mergeCell ref="AN2:AR2"/>
    <mergeCell ref="AT2:AX2"/>
    <mergeCell ref="A13:A16"/>
    <mergeCell ref="A17:A20"/>
    <mergeCell ref="A6:A7"/>
    <mergeCell ref="A8:A9"/>
    <mergeCell ref="A10:A12"/>
  </mergeCells>
  <conditionalFormatting sqref="E4 G4 K4 M4 Q4 S4 W4 Y4 AC4 AE4 AI4 AK4 AO4 AQ4 AU4 AW4">
    <cfRule type="cellIs" dxfId="3" priority="51" operator="equal">
      <formula>SMALL(E5:E21,1)</formula>
    </cfRule>
  </conditionalFormatting>
  <conditionalFormatting sqref="E5:E2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2" priority="56" operator="equal">
      <formula>SMALL(E5:E21,2)</formula>
    </cfRule>
    <cfRule type="cellIs" dxfId="1" priority="57" operator="equal">
      <formula>SMALL(E4:E20,1)</formula>
    </cfRule>
  </conditionalFormatting>
  <conditionalFormatting sqref="G5:G2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65" operator="equal">
      <formula>SMALL(G4:G20,1)</formula>
    </cfRule>
  </conditionalFormatting>
  <conditionalFormatting sqref="I5:I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{4419A15B-2898-4620-8AFA-6F06AB97446A}</x14:id>
        </ext>
      </extLst>
    </cfRule>
  </conditionalFormatting>
  <conditionalFormatting sqref="K5:K2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2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{63C2FDAD-CF3B-4828-A82F-B3244B261144}</x14:id>
        </ext>
      </extLst>
    </cfRule>
  </conditionalFormatting>
  <conditionalFormatting sqref="Q5:Q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{AA8BBCBD-372A-4D2C-B994-251A5DD29BDD}</x14:id>
        </ext>
      </extLst>
    </cfRule>
  </conditionalFormatting>
  <conditionalFormatting sqref="W5:W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Y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2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{A6DA7F9A-4E5F-48FA-91E0-813A67C726B8}</x14:id>
        </ext>
      </extLst>
    </cfRule>
  </conditionalFormatting>
  <conditionalFormatting sqref="AC5:AC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E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:AG2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{D0BB4C64-965C-4F6E-B85B-4117F982A655}</x14:id>
        </ext>
      </extLst>
    </cfRule>
  </conditionalFormatting>
  <conditionalFormatting sqref="AI5:AI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:AK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M2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{774060F2-E225-49EE-BC80-18B16DE2EEA6}</x14:id>
        </ext>
      </extLst>
    </cfRule>
  </conditionalFormatting>
  <conditionalFormatting sqref="AO5:AO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:AQ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:AS2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{C8B0C72C-016A-43A9-BD90-9DD7DEF07A5E}</x14:id>
        </ext>
      </extLst>
    </cfRule>
  </conditionalFormatting>
  <conditionalFormatting sqref="AU5:AU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5:AW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AY2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{C2B145D9-1568-4AA8-8E34-B3F165B456CC}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19A15B-2898-4620-8AFA-6F06AB9744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I5:I21</xm:sqref>
        </x14:conditionalFormatting>
        <x14:conditionalFormatting xmlns:xm="http://schemas.microsoft.com/office/excel/2006/main">
          <x14:cfRule type="dataBar" id="{63C2FDAD-CF3B-4828-A82F-B3244B2611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O5:O21</xm:sqref>
        </x14:conditionalFormatting>
        <x14:conditionalFormatting xmlns:xm="http://schemas.microsoft.com/office/excel/2006/main">
          <x14:cfRule type="dataBar" id="{AA8BBCBD-372A-4D2C-B994-251A5DD29B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U5:U21</xm:sqref>
        </x14:conditionalFormatting>
        <x14:conditionalFormatting xmlns:xm="http://schemas.microsoft.com/office/excel/2006/main">
          <x14:cfRule type="dataBar" id="{A6DA7F9A-4E5F-48FA-91E0-813A67C726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AA5:AA21</xm:sqref>
        </x14:conditionalFormatting>
        <x14:conditionalFormatting xmlns:xm="http://schemas.microsoft.com/office/excel/2006/main">
          <x14:cfRule type="dataBar" id="{D0BB4C64-965C-4F6E-B85B-4117F982A6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AG5:AG21</xm:sqref>
        </x14:conditionalFormatting>
        <x14:conditionalFormatting xmlns:xm="http://schemas.microsoft.com/office/excel/2006/main">
          <x14:cfRule type="dataBar" id="{774060F2-E225-49EE-BC80-18B16DE2EE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AM5:AM21</xm:sqref>
        </x14:conditionalFormatting>
        <x14:conditionalFormatting xmlns:xm="http://schemas.microsoft.com/office/excel/2006/main">
          <x14:cfRule type="dataBar" id="{C8B0C72C-016A-43A9-BD90-9DD7DEF07A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AS5:AS21</xm:sqref>
        </x14:conditionalFormatting>
        <x14:conditionalFormatting xmlns:xm="http://schemas.microsoft.com/office/excel/2006/main">
          <x14:cfRule type="dataBar" id="{C2B145D9-1568-4AA8-8E34-B3F165B456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AY5:AY21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D308-DC26-4534-9A69-0B15C0C6AB39}">
  <dimension ref="A1:AG24"/>
  <sheetViews>
    <sheetView topLeftCell="L1" workbookViewId="0">
      <selection activeCell="AG2" sqref="AG2:AG19"/>
    </sheetView>
  </sheetViews>
  <sheetFormatPr defaultRowHeight="15"/>
  <cols>
    <col min="2" max="2" width="11.42578125" bestFit="1" customWidth="1"/>
    <col min="20" max="20" width="16.28515625" style="1" bestFit="1" customWidth="1"/>
    <col min="21" max="21" width="16.28515625" style="1" customWidth="1"/>
    <col min="22" max="22" width="19.7109375" style="1" bestFit="1" customWidth="1"/>
    <col min="24" max="24" width="11.42578125" bestFit="1" customWidth="1"/>
  </cols>
  <sheetData>
    <row r="1" spans="1:33" ht="24">
      <c r="A1" s="100" t="s">
        <v>69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Y1" s="17" t="s">
        <v>28</v>
      </c>
      <c r="Z1" s="17" t="s">
        <v>29</v>
      </c>
      <c r="AC1" t="s">
        <v>90</v>
      </c>
      <c r="AD1" t="s">
        <v>91</v>
      </c>
      <c r="AE1" t="s">
        <v>73</v>
      </c>
      <c r="AF1" t="s">
        <v>92</v>
      </c>
    </row>
    <row r="2" spans="1:33">
      <c r="A2" t="s">
        <v>67</v>
      </c>
      <c r="B2" s="66" t="s">
        <v>1</v>
      </c>
      <c r="C2" s="17" t="s">
        <v>2</v>
      </c>
      <c r="D2" s="17" t="s">
        <v>4</v>
      </c>
      <c r="E2" s="17" t="s">
        <v>5</v>
      </c>
      <c r="F2" s="17" t="s">
        <v>6</v>
      </c>
      <c r="G2" s="17" t="s">
        <v>8</v>
      </c>
      <c r="H2" s="17" t="s">
        <v>10</v>
      </c>
      <c r="I2" s="17" t="s">
        <v>9</v>
      </c>
      <c r="J2" s="17" t="s">
        <v>12</v>
      </c>
      <c r="K2" s="17" t="s">
        <v>63</v>
      </c>
      <c r="L2" s="17" t="s">
        <v>39</v>
      </c>
      <c r="M2" s="17" t="s">
        <v>13</v>
      </c>
      <c r="N2" s="17" t="s">
        <v>15</v>
      </c>
      <c r="O2" s="67" t="s">
        <v>23</v>
      </c>
      <c r="P2" s="67" t="s">
        <v>24</v>
      </c>
      <c r="Q2" s="17" t="s">
        <v>16</v>
      </c>
      <c r="R2" s="66" t="s">
        <v>18</v>
      </c>
      <c r="T2" s="1" t="s">
        <v>74</v>
      </c>
      <c r="U2" s="1" t="s">
        <v>76</v>
      </c>
      <c r="V2" s="1" t="s">
        <v>78</v>
      </c>
      <c r="X2" s="66" t="s">
        <v>1</v>
      </c>
      <c r="Y2" s="5">
        <v>-4.49</v>
      </c>
      <c r="Z2" s="10">
        <v>-3.52</v>
      </c>
      <c r="AA2" s="1">
        <v>-5.51</v>
      </c>
      <c r="AB2" s="5">
        <v>-2.73</v>
      </c>
      <c r="AC2">
        <f>ABS(Y2-AA2)</f>
        <v>1.0199999999999996</v>
      </c>
      <c r="AD2">
        <f>ABS(Z2-AB2)</f>
        <v>0.79</v>
      </c>
      <c r="AE2" s="15">
        <f>Z2-Y2</f>
        <v>0.9700000000000002</v>
      </c>
      <c r="AF2" s="15">
        <f>AB2-AA2</f>
        <v>2.78</v>
      </c>
      <c r="AG2">
        <f>ABS(AE2-AF2)</f>
        <v>1.8099999999999996</v>
      </c>
    </row>
    <row r="3" spans="1:33">
      <c r="A3" s="7">
        <v>1</v>
      </c>
      <c r="B3" s="5">
        <v>-5.4302999999999999</v>
      </c>
      <c r="C3" s="5">
        <v>-5.3066000000000004</v>
      </c>
      <c r="D3" s="5">
        <v>-5.3598999999999997</v>
      </c>
      <c r="E3" s="5">
        <v>-5.2746000000000004</v>
      </c>
      <c r="F3" s="5">
        <v>-5.2896999999999998</v>
      </c>
      <c r="G3" s="5">
        <v>-5.8952999999999998</v>
      </c>
      <c r="H3" s="5">
        <v>-5.8952999999999998</v>
      </c>
      <c r="I3" s="5">
        <v>-6.18</v>
      </c>
      <c r="J3" s="5">
        <v>-7.2808999999999999</v>
      </c>
      <c r="K3" s="5">
        <v>-8.3369</v>
      </c>
      <c r="L3" s="5">
        <v>-8.1640999999999995</v>
      </c>
      <c r="M3" s="5">
        <v>-8.0021000000000004</v>
      </c>
      <c r="N3" s="5">
        <v>-5.6262999999999996</v>
      </c>
      <c r="O3" s="5">
        <v>-6.2596999999999996</v>
      </c>
      <c r="P3" s="5">
        <v>-6.2133000000000003</v>
      </c>
      <c r="Q3" s="5">
        <v>-7.1913999999999998</v>
      </c>
      <c r="R3" s="5">
        <v>-6.7495000000000003</v>
      </c>
      <c r="T3" s="10">
        <f>Q3-F3</f>
        <v>-1.9016999999999999</v>
      </c>
      <c r="U3" s="10">
        <f>P3-F3</f>
        <v>-0.92360000000000042</v>
      </c>
      <c r="V3" s="10">
        <f>J3-G3</f>
        <v>-1.3856000000000002</v>
      </c>
      <c r="X3" s="17" t="s">
        <v>2</v>
      </c>
      <c r="Y3" s="5">
        <v>-4.54</v>
      </c>
      <c r="Z3" s="10">
        <v>-3.58</v>
      </c>
      <c r="AA3" s="1">
        <v>-5.51</v>
      </c>
      <c r="AB3" s="5">
        <v>-2.73</v>
      </c>
      <c r="AC3">
        <f t="shared" ref="AC3:AC19" si="0">ABS(Y3-AA3)</f>
        <v>0.96999999999999975</v>
      </c>
      <c r="AD3">
        <f t="shared" ref="AD3:AD19" si="1">ABS(Z3-AB3)</f>
        <v>0.85000000000000009</v>
      </c>
      <c r="AE3" s="15">
        <f t="shared" ref="AE3:AE19" si="2">Z3-Y3</f>
        <v>0.96</v>
      </c>
      <c r="AF3" s="15">
        <f t="shared" ref="AF3:AF19" si="3">AB3-AA3</f>
        <v>2.78</v>
      </c>
      <c r="AG3">
        <f t="shared" ref="AG3:AG19" si="4">ABS(AE3-AF3)</f>
        <v>1.8199999999999998</v>
      </c>
    </row>
    <row r="4" spans="1:33">
      <c r="A4" s="7">
        <v>0.5</v>
      </c>
      <c r="B4" s="5">
        <v>-4.9715999999999996</v>
      </c>
      <c r="C4" s="10">
        <v>-4.8765999999999998</v>
      </c>
      <c r="D4" s="10">
        <v>-4.9301000000000004</v>
      </c>
      <c r="E4" s="10">
        <v>-4.8348000000000004</v>
      </c>
      <c r="F4" s="10">
        <v>-4.8296999999999999</v>
      </c>
      <c r="G4" s="10">
        <v>-5.3665000000000003</v>
      </c>
      <c r="H4" s="10">
        <v>-5.3665000000000003</v>
      </c>
      <c r="I4" s="10">
        <v>-5.6376999999999997</v>
      </c>
      <c r="J4" s="10">
        <v>-6.6337000000000002</v>
      </c>
      <c r="K4" s="10">
        <v>-7.6153000000000004</v>
      </c>
      <c r="L4" s="10">
        <v>-7.4603999999999999</v>
      </c>
      <c r="M4" s="10">
        <v>-7.3140000000000001</v>
      </c>
      <c r="N4" s="10">
        <v>-5.1403999999999996</v>
      </c>
      <c r="O4" s="10">
        <v>-5.7134</v>
      </c>
      <c r="P4" s="10">
        <v>-5.6726000000000001</v>
      </c>
      <c r="Q4" s="10">
        <v>-6.5647000000000002</v>
      </c>
      <c r="R4" s="10">
        <v>-6.0906000000000002</v>
      </c>
      <c r="T4" s="10">
        <f t="shared" ref="T4:T10" si="5">Q4-F4</f>
        <v>-1.7350000000000003</v>
      </c>
      <c r="U4" s="10">
        <f t="shared" ref="U4:U10" si="6">P4-F4</f>
        <v>-0.8429000000000002</v>
      </c>
      <c r="V4" s="10">
        <f t="shared" ref="V4:V10" si="7">J4-G4</f>
        <v>-1.2671999999999999</v>
      </c>
      <c r="X4" s="17" t="s">
        <v>4</v>
      </c>
      <c r="Y4" s="5">
        <v>-4.5599999999999996</v>
      </c>
      <c r="Z4" s="10">
        <v>-3.51</v>
      </c>
      <c r="AA4" s="1">
        <v>-5.51</v>
      </c>
      <c r="AB4" s="5">
        <v>-2.73</v>
      </c>
      <c r="AC4">
        <f t="shared" si="0"/>
        <v>0.95000000000000018</v>
      </c>
      <c r="AD4">
        <f t="shared" si="1"/>
        <v>0.7799999999999998</v>
      </c>
      <c r="AE4" s="15">
        <f t="shared" si="2"/>
        <v>1.0499999999999998</v>
      </c>
      <c r="AF4" s="15">
        <f t="shared" si="3"/>
        <v>2.78</v>
      </c>
      <c r="AG4">
        <f t="shared" si="4"/>
        <v>1.73</v>
      </c>
    </row>
    <row r="5" spans="1:33">
      <c r="A5" s="7">
        <v>0.33333000000000002</v>
      </c>
      <c r="B5" s="5">
        <v>-4.8212999999999999</v>
      </c>
      <c r="C5" s="10">
        <v>-4.7337999999999996</v>
      </c>
      <c r="D5" s="10">
        <v>-4.7878999999999996</v>
      </c>
      <c r="E5" s="10">
        <v>-4.6890999999999998</v>
      </c>
      <c r="F5" s="10">
        <v>-4.6760999999999999</v>
      </c>
      <c r="G5" s="10">
        <v>-5.1874000000000002</v>
      </c>
      <c r="H5" s="10">
        <v>-5.1874000000000002</v>
      </c>
      <c r="I5" s="10">
        <v>-5.4538000000000002</v>
      </c>
      <c r="J5" s="10">
        <v>-6.4142999999999999</v>
      </c>
      <c r="K5" s="10">
        <v>-7.3739999999999997</v>
      </c>
      <c r="L5" s="10">
        <v>-7.2239000000000004</v>
      </c>
      <c r="M5" s="10">
        <v>-7.0816999999999997</v>
      </c>
      <c r="N5" s="10">
        <v>-4.9771999999999998</v>
      </c>
      <c r="O5" s="10">
        <v>-5.5288000000000004</v>
      </c>
      <c r="P5" s="10">
        <v>-5.4904999999999999</v>
      </c>
      <c r="Q5" s="10">
        <v>-6.3537999999999997</v>
      </c>
      <c r="R5" s="10">
        <v>-5.8674999999999997</v>
      </c>
      <c r="T5" s="10">
        <f t="shared" si="5"/>
        <v>-1.6776999999999997</v>
      </c>
      <c r="U5" s="10">
        <f t="shared" si="6"/>
        <v>-0.81440000000000001</v>
      </c>
      <c r="V5" s="10">
        <f t="shared" si="7"/>
        <v>-1.2268999999999997</v>
      </c>
      <c r="X5" s="17" t="s">
        <v>5</v>
      </c>
      <c r="Y5" s="5">
        <v>-4.54</v>
      </c>
      <c r="Z5" s="10">
        <v>-3.43</v>
      </c>
      <c r="AA5" s="1">
        <v>-5.51</v>
      </c>
      <c r="AB5" s="5">
        <v>-2.73</v>
      </c>
      <c r="AC5">
        <f t="shared" si="0"/>
        <v>0.96999999999999975</v>
      </c>
      <c r="AD5">
        <f t="shared" si="1"/>
        <v>0.70000000000000018</v>
      </c>
      <c r="AE5" s="15">
        <f t="shared" si="2"/>
        <v>1.1099999999999999</v>
      </c>
      <c r="AF5" s="15">
        <f t="shared" si="3"/>
        <v>2.78</v>
      </c>
      <c r="AG5">
        <f t="shared" si="4"/>
        <v>1.67</v>
      </c>
    </row>
    <row r="6" spans="1:33">
      <c r="A6" s="7">
        <v>0.25</v>
      </c>
      <c r="B6" s="5">
        <v>-4.7762000000000002</v>
      </c>
      <c r="C6" s="10">
        <v>-4.6914999999999996</v>
      </c>
      <c r="D6" s="10">
        <v>-4.7458999999999998</v>
      </c>
      <c r="E6" s="10">
        <v>-4.6445999999999996</v>
      </c>
      <c r="F6" s="10">
        <v>-4.6279000000000003</v>
      </c>
      <c r="G6" s="10">
        <v>-5.1283000000000003</v>
      </c>
      <c r="H6" s="10">
        <v>-5.1283000000000003</v>
      </c>
      <c r="I6" s="10">
        <v>-5.3935000000000004</v>
      </c>
      <c r="J6" s="10">
        <v>-6.3390000000000004</v>
      </c>
      <c r="K6" s="10">
        <v>-7.2904</v>
      </c>
      <c r="L6" s="10">
        <v>-7.1420000000000003</v>
      </c>
      <c r="M6" s="10">
        <v>-7.0014000000000003</v>
      </c>
      <c r="N6" s="10">
        <v>-4.9246999999999996</v>
      </c>
      <c r="O6" s="10">
        <v>-5.4671000000000003</v>
      </c>
      <c r="P6" s="10">
        <v>-5.4310999999999998</v>
      </c>
      <c r="Q6" s="10">
        <v>-6.2826000000000004</v>
      </c>
      <c r="R6" s="10">
        <v>-5.7895000000000003</v>
      </c>
      <c r="T6" s="10">
        <f t="shared" si="5"/>
        <v>-1.6547000000000001</v>
      </c>
      <c r="U6" s="10">
        <f t="shared" si="6"/>
        <v>-0.80319999999999947</v>
      </c>
      <c r="V6" s="10">
        <f t="shared" si="7"/>
        <v>-1.2107000000000001</v>
      </c>
      <c r="X6" s="17" t="s">
        <v>6</v>
      </c>
      <c r="Y6" s="5">
        <v>-4.41</v>
      </c>
      <c r="Z6" s="10">
        <v>-3.33</v>
      </c>
      <c r="AA6" s="1">
        <v>-5.51</v>
      </c>
      <c r="AB6" s="5">
        <v>-2.73</v>
      </c>
      <c r="AC6">
        <f t="shared" si="0"/>
        <v>1.0999999999999996</v>
      </c>
      <c r="AD6">
        <f t="shared" si="1"/>
        <v>0.60000000000000009</v>
      </c>
      <c r="AE6" s="15">
        <f t="shared" si="2"/>
        <v>1.08</v>
      </c>
      <c r="AF6" s="15">
        <f t="shared" si="3"/>
        <v>2.78</v>
      </c>
      <c r="AG6">
        <f t="shared" si="4"/>
        <v>1.6999999999999997</v>
      </c>
    </row>
    <row r="7" spans="1:33">
      <c r="A7" s="7">
        <v>0.2</v>
      </c>
      <c r="B7" s="5">
        <v>-4.7145000000000001</v>
      </c>
      <c r="C7" s="10">
        <v>-4.6318999999999999</v>
      </c>
      <c r="D7" s="10">
        <v>-4.6867000000000001</v>
      </c>
      <c r="E7" s="10">
        <v>-4.5853999999999999</v>
      </c>
      <c r="F7" s="10">
        <v>-4.5670999999999999</v>
      </c>
      <c r="G7" s="10">
        <v>-5.0608000000000004</v>
      </c>
      <c r="H7" s="10">
        <v>-5.0608000000000004</v>
      </c>
      <c r="I7" s="10">
        <v>-5.3251999999999997</v>
      </c>
      <c r="J7" s="10">
        <v>-6.2641</v>
      </c>
      <c r="K7" s="10">
        <v>-7.2126999999999999</v>
      </c>
      <c r="L7" s="10">
        <v>-7.0647000000000002</v>
      </c>
      <c r="M7" s="10">
        <v>-6.9241999999999999</v>
      </c>
      <c r="N7" s="10">
        <v>-4.8615000000000004</v>
      </c>
      <c r="O7" s="10">
        <v>-5.4004000000000003</v>
      </c>
      <c r="P7" s="10">
        <v>-5.3648999999999996</v>
      </c>
      <c r="Q7" s="10">
        <v>-6.2110000000000003</v>
      </c>
      <c r="R7" s="10">
        <v>-5.7149999999999999</v>
      </c>
      <c r="T7" s="10">
        <f t="shared" si="5"/>
        <v>-1.6439000000000004</v>
      </c>
      <c r="U7" s="10">
        <f t="shared" si="6"/>
        <v>-0.79779999999999962</v>
      </c>
      <c r="V7" s="10">
        <f t="shared" si="7"/>
        <v>-1.2032999999999996</v>
      </c>
      <c r="X7" s="17" t="s">
        <v>8</v>
      </c>
      <c r="Y7" s="5">
        <v>-4.88</v>
      </c>
      <c r="Z7" s="10">
        <v>-3.05</v>
      </c>
      <c r="AA7" s="1">
        <v>-5.51</v>
      </c>
      <c r="AB7" s="5">
        <v>-2.73</v>
      </c>
      <c r="AC7">
        <f t="shared" si="0"/>
        <v>0.62999999999999989</v>
      </c>
      <c r="AD7">
        <f t="shared" si="1"/>
        <v>0.31999999999999984</v>
      </c>
      <c r="AE7" s="15">
        <f t="shared" si="2"/>
        <v>1.83</v>
      </c>
      <c r="AF7" s="15">
        <f t="shared" si="3"/>
        <v>2.78</v>
      </c>
      <c r="AG7">
        <f t="shared" si="4"/>
        <v>0.94999999999999973</v>
      </c>
    </row>
    <row r="8" spans="1:33">
      <c r="A8" s="7">
        <v>0.16667000000000001</v>
      </c>
      <c r="B8" s="5">
        <v>-4.6933999999999996</v>
      </c>
      <c r="C8" s="10">
        <v>-4.6119000000000003</v>
      </c>
      <c r="D8" s="10">
        <v>-4.6666999999999996</v>
      </c>
      <c r="E8" s="10">
        <v>-4.5651000000000002</v>
      </c>
      <c r="F8" s="10">
        <v>-4.5457999999999998</v>
      </c>
      <c r="G8" s="10">
        <v>-5.0368000000000004</v>
      </c>
      <c r="H8" s="10">
        <v>-5.0368000000000004</v>
      </c>
      <c r="I8" s="10">
        <v>-5.3009000000000004</v>
      </c>
      <c r="J8" s="10">
        <v>-6.2366000000000001</v>
      </c>
      <c r="K8" s="10">
        <v>-7.1840999999999999</v>
      </c>
      <c r="L8" s="10">
        <v>-7.0362</v>
      </c>
      <c r="M8" s="10">
        <v>-6.8959999999999999</v>
      </c>
      <c r="N8" s="10">
        <v>-4.8392999999999997</v>
      </c>
      <c r="O8" s="10">
        <v>-5.3762999999999996</v>
      </c>
      <c r="P8" s="10">
        <v>-5.3414000000000001</v>
      </c>
      <c r="Q8" s="10">
        <v>-6.1847000000000003</v>
      </c>
      <c r="R8" s="10">
        <v>-5.6862000000000004</v>
      </c>
      <c r="T8" s="10">
        <f t="shared" si="5"/>
        <v>-1.6389000000000005</v>
      </c>
      <c r="U8" s="10">
        <f t="shared" si="6"/>
        <v>-0.79560000000000031</v>
      </c>
      <c r="V8" s="10">
        <f t="shared" si="7"/>
        <v>-1.1997999999999998</v>
      </c>
      <c r="X8" s="17" t="s">
        <v>10</v>
      </c>
      <c r="Y8" s="5">
        <v>-4.88</v>
      </c>
      <c r="Z8" s="10">
        <v>-3.05</v>
      </c>
      <c r="AA8" s="1">
        <v>-5.51</v>
      </c>
      <c r="AB8" s="5">
        <v>-2.73</v>
      </c>
      <c r="AC8">
        <f t="shared" si="0"/>
        <v>0.62999999999999989</v>
      </c>
      <c r="AD8">
        <f t="shared" si="1"/>
        <v>0.31999999999999984</v>
      </c>
      <c r="AE8" s="15">
        <f t="shared" si="2"/>
        <v>1.83</v>
      </c>
      <c r="AF8" s="15">
        <f t="shared" si="3"/>
        <v>2.78</v>
      </c>
      <c r="AG8">
        <f t="shared" si="4"/>
        <v>0.94999999999999973</v>
      </c>
    </row>
    <row r="9" spans="1:33">
      <c r="A9" s="7">
        <v>0.11111</v>
      </c>
      <c r="B9" s="5">
        <v>-4.6643999999999997</v>
      </c>
      <c r="C9" s="10">
        <v>-4.5837000000000003</v>
      </c>
      <c r="D9" s="10">
        <v>-4.6387999999999998</v>
      </c>
      <c r="E9" s="10">
        <v>-4.5366</v>
      </c>
      <c r="F9" s="10">
        <v>-4.5159000000000002</v>
      </c>
      <c r="G9" s="10">
        <v>-5.0037000000000003</v>
      </c>
      <c r="H9" s="10">
        <v>-5.0037000000000003</v>
      </c>
      <c r="I9" s="10">
        <v>-5.2680999999999996</v>
      </c>
      <c r="J9" s="10">
        <v>-6.2004000000000001</v>
      </c>
      <c r="K9" s="10">
        <v>-7.1470000000000002</v>
      </c>
      <c r="L9" s="10">
        <v>-6.9992000000000001</v>
      </c>
      <c r="M9" s="10">
        <v>-6.8589000000000002</v>
      </c>
      <c r="N9" s="10">
        <v>-4.8086000000000002</v>
      </c>
      <c r="O9" s="10">
        <v>-5.3438999999999997</v>
      </c>
      <c r="P9" s="10">
        <v>-5.3101000000000003</v>
      </c>
      <c r="Q9" s="10">
        <v>-6.1505000000000001</v>
      </c>
      <c r="R9" s="10">
        <v>-5.66</v>
      </c>
      <c r="T9" s="10">
        <f t="shared" si="5"/>
        <v>-1.6345999999999998</v>
      </c>
      <c r="U9" s="10">
        <f t="shared" si="6"/>
        <v>-0.79420000000000002</v>
      </c>
      <c r="V9" s="10">
        <f t="shared" si="7"/>
        <v>-1.1966999999999999</v>
      </c>
      <c r="X9" s="17" t="s">
        <v>9</v>
      </c>
      <c r="Y9" s="5">
        <v>-5.14</v>
      </c>
      <c r="Z9" s="10">
        <v>-3.06</v>
      </c>
      <c r="AA9" s="1">
        <v>-5.51</v>
      </c>
      <c r="AB9" s="5">
        <v>-2.73</v>
      </c>
      <c r="AC9">
        <f t="shared" si="0"/>
        <v>0.37000000000000011</v>
      </c>
      <c r="AD9">
        <f t="shared" si="1"/>
        <v>0.33000000000000007</v>
      </c>
      <c r="AE9" s="15">
        <f t="shared" si="2"/>
        <v>2.0799999999999996</v>
      </c>
      <c r="AF9" s="15">
        <f t="shared" si="3"/>
        <v>2.78</v>
      </c>
      <c r="AG9">
        <f t="shared" si="4"/>
        <v>0.70000000000000018</v>
      </c>
    </row>
    <row r="10" spans="1:33">
      <c r="A10" s="7">
        <v>8.3330000000000001E-2</v>
      </c>
      <c r="B10" s="5">
        <v>-4.6694000000000004</v>
      </c>
      <c r="C10" s="10">
        <v>-4.5880999999999998</v>
      </c>
      <c r="D10" s="10">
        <v>-4.6433</v>
      </c>
      <c r="E10" s="10">
        <v>-4.5408999999999997</v>
      </c>
      <c r="F10" s="10">
        <v>-4.5194999999999999</v>
      </c>
      <c r="G10" s="10">
        <v>-5.0083000000000002</v>
      </c>
      <c r="H10" s="10">
        <v>-5.0083000000000002</v>
      </c>
      <c r="I10" s="10">
        <v>-5.2728999999999999</v>
      </c>
      <c r="J10" s="10">
        <v>-6.2051999999999996</v>
      </c>
      <c r="K10" s="10">
        <v>-7.1515000000000004</v>
      </c>
      <c r="L10" s="10">
        <v>-7.0035999999999996</v>
      </c>
      <c r="M10" s="10">
        <v>-6.8632</v>
      </c>
      <c r="N10" s="10">
        <v>-4.8129</v>
      </c>
      <c r="O10" s="10">
        <v>-5.3493000000000004</v>
      </c>
      <c r="P10" s="10">
        <v>-5.3155000000000001</v>
      </c>
      <c r="Q10" s="10">
        <v>-6.1563999999999997</v>
      </c>
      <c r="R10" s="10">
        <v>-5.61</v>
      </c>
      <c r="T10" s="10">
        <f t="shared" si="5"/>
        <v>-1.6368999999999998</v>
      </c>
      <c r="U10" s="10">
        <f t="shared" si="6"/>
        <v>-0.79600000000000026</v>
      </c>
      <c r="V10" s="10">
        <f t="shared" si="7"/>
        <v>-1.1968999999999994</v>
      </c>
      <c r="X10" s="17" t="s">
        <v>12</v>
      </c>
      <c r="Y10" s="5">
        <v>-6.05</v>
      </c>
      <c r="Z10" s="10">
        <v>-2.25</v>
      </c>
      <c r="AA10" s="1">
        <v>-5.51</v>
      </c>
      <c r="AB10" s="5">
        <v>-2.73</v>
      </c>
      <c r="AC10">
        <f t="shared" si="0"/>
        <v>0.54</v>
      </c>
      <c r="AD10">
        <f t="shared" si="1"/>
        <v>0.48</v>
      </c>
      <c r="AE10" s="15">
        <f t="shared" si="2"/>
        <v>3.8</v>
      </c>
      <c r="AF10" s="15">
        <f t="shared" si="3"/>
        <v>2.78</v>
      </c>
      <c r="AG10">
        <f t="shared" si="4"/>
        <v>1.02</v>
      </c>
    </row>
    <row r="11" spans="1:33">
      <c r="B11" s="5"/>
      <c r="S11" s="60" t="s">
        <v>75</v>
      </c>
      <c r="T11" s="74">
        <f>AVERAGE(T3:T10)</f>
        <v>-1.6904249999999998</v>
      </c>
      <c r="U11" s="74">
        <f>AVERAGE(U3:U10)</f>
        <v>-0.82096250000000004</v>
      </c>
      <c r="V11" s="74">
        <f>AVERAGE(V3:V10)</f>
        <v>-1.2358874999999998</v>
      </c>
      <c r="X11" s="17" t="s">
        <v>63</v>
      </c>
      <c r="Y11" s="5">
        <v>-6.97</v>
      </c>
      <c r="Z11" s="10">
        <v>-1.37</v>
      </c>
      <c r="AA11" s="1">
        <v>-5.51</v>
      </c>
      <c r="AB11" s="5">
        <v>-2.73</v>
      </c>
      <c r="AC11">
        <f t="shared" si="0"/>
        <v>1.46</v>
      </c>
      <c r="AD11">
        <f t="shared" si="1"/>
        <v>1.3599999999999999</v>
      </c>
      <c r="AE11" s="15">
        <f t="shared" si="2"/>
        <v>5.6</v>
      </c>
      <c r="AF11" s="15">
        <f t="shared" si="3"/>
        <v>2.78</v>
      </c>
      <c r="AG11">
        <f t="shared" si="4"/>
        <v>2.82</v>
      </c>
    </row>
    <row r="12" spans="1:33">
      <c r="B12" s="5"/>
      <c r="X12" s="17" t="s">
        <v>39</v>
      </c>
      <c r="Y12" s="5">
        <v>-6.83</v>
      </c>
      <c r="Z12" s="10">
        <v>-1.48</v>
      </c>
      <c r="AA12" s="1">
        <v>-5.51</v>
      </c>
      <c r="AB12" s="5">
        <v>-2.73</v>
      </c>
      <c r="AC12">
        <f t="shared" si="0"/>
        <v>1.3200000000000003</v>
      </c>
      <c r="AD12">
        <f t="shared" si="1"/>
        <v>1.25</v>
      </c>
      <c r="AE12" s="15">
        <f t="shared" si="2"/>
        <v>5.35</v>
      </c>
      <c r="AF12" s="15">
        <f t="shared" si="3"/>
        <v>2.78</v>
      </c>
      <c r="AG12">
        <f t="shared" si="4"/>
        <v>2.57</v>
      </c>
    </row>
    <row r="13" spans="1:33">
      <c r="B13" s="5"/>
      <c r="X13" s="17" t="s">
        <v>13</v>
      </c>
      <c r="Y13" s="5">
        <v>-6.69</v>
      </c>
      <c r="Z13" s="10">
        <v>-1.55</v>
      </c>
      <c r="AA13" s="1">
        <v>-5.51</v>
      </c>
      <c r="AB13" s="5">
        <v>-2.73</v>
      </c>
      <c r="AC13">
        <f t="shared" si="0"/>
        <v>1.1800000000000006</v>
      </c>
      <c r="AD13">
        <f t="shared" si="1"/>
        <v>1.18</v>
      </c>
      <c r="AE13" s="15">
        <f t="shared" si="2"/>
        <v>5.1400000000000006</v>
      </c>
      <c r="AF13" s="15">
        <f t="shared" si="3"/>
        <v>2.78</v>
      </c>
      <c r="AG13">
        <f t="shared" si="4"/>
        <v>2.3600000000000008</v>
      </c>
    </row>
    <row r="14" spans="1:33">
      <c r="B14" s="5"/>
      <c r="X14" s="17" t="s">
        <v>15</v>
      </c>
      <c r="Y14" s="5">
        <v>-4.7</v>
      </c>
      <c r="Z14" s="10">
        <v>-3.26</v>
      </c>
      <c r="AA14" s="1">
        <v>-5.51</v>
      </c>
      <c r="AB14" s="5">
        <v>-2.73</v>
      </c>
      <c r="AC14">
        <f t="shared" si="0"/>
        <v>0.80999999999999961</v>
      </c>
      <c r="AD14">
        <f t="shared" si="1"/>
        <v>0.5299999999999998</v>
      </c>
      <c r="AE14" s="15">
        <f t="shared" si="2"/>
        <v>1.4400000000000004</v>
      </c>
      <c r="AF14" s="15">
        <f t="shared" si="3"/>
        <v>2.78</v>
      </c>
      <c r="AG14">
        <f t="shared" si="4"/>
        <v>1.3399999999999994</v>
      </c>
    </row>
    <row r="15" spans="1:33" ht="24">
      <c r="A15" s="100" t="s">
        <v>70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X15" s="67" t="s">
        <v>23</v>
      </c>
      <c r="Y15" s="5">
        <v>-5.22</v>
      </c>
      <c r="Z15" s="10">
        <v>-3.01</v>
      </c>
      <c r="AA15" s="1">
        <v>-5.51</v>
      </c>
      <c r="AB15" s="5">
        <v>-2.73</v>
      </c>
      <c r="AC15">
        <f t="shared" si="0"/>
        <v>0.29000000000000004</v>
      </c>
      <c r="AD15">
        <f t="shared" si="1"/>
        <v>0.2799999999999998</v>
      </c>
      <c r="AE15" s="15">
        <f t="shared" si="2"/>
        <v>2.21</v>
      </c>
      <c r="AF15" s="15">
        <f t="shared" si="3"/>
        <v>2.78</v>
      </c>
      <c r="AG15">
        <f t="shared" si="4"/>
        <v>0.56999999999999984</v>
      </c>
    </row>
    <row r="16" spans="1:33">
      <c r="A16" t="s">
        <v>67</v>
      </c>
      <c r="B16" s="66" t="s">
        <v>1</v>
      </c>
      <c r="C16" s="17" t="s">
        <v>2</v>
      </c>
      <c r="D16" s="17" t="s">
        <v>4</v>
      </c>
      <c r="E16" s="17" t="s">
        <v>5</v>
      </c>
      <c r="F16" s="17" t="s">
        <v>6</v>
      </c>
      <c r="G16" s="17" t="s">
        <v>8</v>
      </c>
      <c r="H16" s="17" t="s">
        <v>10</v>
      </c>
      <c r="I16" s="17" t="s">
        <v>9</v>
      </c>
      <c r="J16" s="17" t="s">
        <v>12</v>
      </c>
      <c r="K16" s="71" t="s">
        <v>63</v>
      </c>
      <c r="L16" s="17" t="s">
        <v>39</v>
      </c>
      <c r="M16" s="17" t="s">
        <v>13</v>
      </c>
      <c r="N16" s="17" t="s">
        <v>15</v>
      </c>
      <c r="O16" s="67" t="s">
        <v>23</v>
      </c>
      <c r="P16" s="67" t="s">
        <v>24</v>
      </c>
      <c r="Q16" s="17" t="s">
        <v>16</v>
      </c>
      <c r="R16" s="66" t="s">
        <v>18</v>
      </c>
      <c r="X16" s="67" t="s">
        <v>24</v>
      </c>
      <c r="Y16" s="5">
        <v>-5.18</v>
      </c>
      <c r="Z16" s="10">
        <v>-3.01</v>
      </c>
      <c r="AA16" s="1">
        <v>-5.51</v>
      </c>
      <c r="AB16" s="5">
        <v>-2.73</v>
      </c>
      <c r="AC16">
        <f t="shared" si="0"/>
        <v>0.33000000000000007</v>
      </c>
      <c r="AD16">
        <f t="shared" si="1"/>
        <v>0.2799999999999998</v>
      </c>
      <c r="AE16" s="15">
        <f t="shared" si="2"/>
        <v>2.17</v>
      </c>
      <c r="AF16" s="15">
        <f t="shared" si="3"/>
        <v>2.78</v>
      </c>
      <c r="AG16">
        <f t="shared" si="4"/>
        <v>0.60999999999999988</v>
      </c>
    </row>
    <row r="17" spans="1:33">
      <c r="A17" s="7">
        <v>1</v>
      </c>
      <c r="B17" s="5">
        <v>-2.7801999999999998</v>
      </c>
      <c r="C17" s="5">
        <v>-2.8574000000000002</v>
      </c>
      <c r="D17" s="5">
        <v>-2.9184999999999999</v>
      </c>
      <c r="E17" s="5">
        <v>-2.7423000000000002</v>
      </c>
      <c r="F17" s="5">
        <v>-2.6185999999999998</v>
      </c>
      <c r="G17" s="5">
        <v>-2.2136</v>
      </c>
      <c r="H17" s="5">
        <v>-2.2136</v>
      </c>
      <c r="I17" s="5">
        <v>-2.1564000000000001</v>
      </c>
      <c r="J17" s="5">
        <v>-1.2017</v>
      </c>
      <c r="K17" s="5">
        <v>-0.1759</v>
      </c>
      <c r="L17" s="5">
        <v>-0.3155</v>
      </c>
      <c r="M17" s="5">
        <v>-0.41410000000000002</v>
      </c>
      <c r="N17" s="5">
        <v>-2.4746000000000001</v>
      </c>
      <c r="O17" s="5">
        <v>-2.0933999999999999</v>
      </c>
      <c r="P17" s="5">
        <v>-2.1204000000000001</v>
      </c>
      <c r="Q17" s="5">
        <v>-1.4515</v>
      </c>
      <c r="R17" s="5">
        <v>-0.94089999999999996</v>
      </c>
      <c r="X17" s="17" t="s">
        <v>16</v>
      </c>
      <c r="Y17" s="5">
        <v>-6</v>
      </c>
      <c r="Z17" s="10">
        <v>-2.54</v>
      </c>
      <c r="AA17" s="1">
        <v>-5.51</v>
      </c>
      <c r="AB17" s="5">
        <v>-2.73</v>
      </c>
      <c r="AC17">
        <f t="shared" si="0"/>
        <v>0.49000000000000021</v>
      </c>
      <c r="AD17">
        <f t="shared" si="1"/>
        <v>0.18999999999999995</v>
      </c>
      <c r="AE17" s="15">
        <f t="shared" si="2"/>
        <v>3.46</v>
      </c>
      <c r="AF17" s="15">
        <f t="shared" si="3"/>
        <v>2.78</v>
      </c>
      <c r="AG17">
        <f t="shared" si="4"/>
        <v>0.68000000000000016</v>
      </c>
    </row>
    <row r="18" spans="1:33">
      <c r="A18" s="7">
        <v>0.5</v>
      </c>
      <c r="B18" s="5">
        <v>-3.1274000000000002</v>
      </c>
      <c r="C18" s="10">
        <v>-3.1791</v>
      </c>
      <c r="D18" s="10">
        <v>-3.2389000000000001</v>
      </c>
      <c r="E18" s="10">
        <v>-3.0739999999999998</v>
      </c>
      <c r="F18" s="10">
        <v>-2.9601999999999999</v>
      </c>
      <c r="G18" s="10">
        <v>-2.6084999999999998</v>
      </c>
      <c r="H18" s="10">
        <v>-2.6084999999999998</v>
      </c>
      <c r="I18" s="10">
        <v>-2.5830000000000002</v>
      </c>
      <c r="J18" s="10">
        <v>-1.7013</v>
      </c>
      <c r="K18" s="10">
        <v>-0.75570000000000004</v>
      </c>
      <c r="L18" s="10">
        <v>-0.87509999999999999</v>
      </c>
      <c r="M18" s="10">
        <v>-0.95850000000000002</v>
      </c>
      <c r="N18" s="10">
        <v>-2.8488000000000002</v>
      </c>
      <c r="O18" s="10">
        <v>-2.5272999999999999</v>
      </c>
      <c r="P18" s="10">
        <v>-2.5388000000000002</v>
      </c>
      <c r="Q18" s="10">
        <v>-1.9714</v>
      </c>
      <c r="R18" s="10">
        <v>-1.4579</v>
      </c>
      <c r="X18" s="66" t="s">
        <v>18</v>
      </c>
      <c r="Y18" s="5">
        <v>-5.48</v>
      </c>
      <c r="Z18" s="10">
        <v>-2.02</v>
      </c>
      <c r="AA18" s="1">
        <v>-5.51</v>
      </c>
      <c r="AB18" s="5">
        <v>-2.73</v>
      </c>
      <c r="AC18">
        <f t="shared" si="0"/>
        <v>2.9999999999999361E-2</v>
      </c>
      <c r="AD18">
        <f t="shared" si="1"/>
        <v>0.71</v>
      </c>
      <c r="AE18" s="15">
        <f t="shared" si="2"/>
        <v>3.4600000000000004</v>
      </c>
      <c r="AF18" s="15">
        <f t="shared" si="3"/>
        <v>2.78</v>
      </c>
      <c r="AG18">
        <f t="shared" si="4"/>
        <v>0.6800000000000006</v>
      </c>
    </row>
    <row r="19" spans="1:33">
      <c r="A19" s="7">
        <v>0.33333000000000002</v>
      </c>
      <c r="B19" s="5">
        <v>-3.2465999999999999</v>
      </c>
      <c r="C19" s="10">
        <v>-3.2860999999999998</v>
      </c>
      <c r="D19" s="10">
        <v>-3.3458000000000001</v>
      </c>
      <c r="E19" s="10">
        <v>-3.1867000000000001</v>
      </c>
      <c r="F19" s="10">
        <v>-3.0771000000000002</v>
      </c>
      <c r="G19" s="10">
        <v>-2.7509999999999999</v>
      </c>
      <c r="H19" s="10">
        <v>-2.7509999999999999</v>
      </c>
      <c r="I19" s="10">
        <v>-2.7382</v>
      </c>
      <c r="J19" s="10">
        <v>-1.8854</v>
      </c>
      <c r="K19" s="10">
        <v>-0.96679999999999999</v>
      </c>
      <c r="L19" s="10">
        <v>-1.0803</v>
      </c>
      <c r="M19" s="10">
        <v>-1.1592</v>
      </c>
      <c r="N19" s="10">
        <v>-2.9815</v>
      </c>
      <c r="O19" s="10">
        <v>-2.6863999999999999</v>
      </c>
      <c r="P19" s="10">
        <v>-2.6905000000000001</v>
      </c>
      <c r="Q19" s="10">
        <v>-2.1636000000000002</v>
      </c>
      <c r="R19" s="10">
        <v>-1.6495</v>
      </c>
      <c r="X19" t="s">
        <v>71</v>
      </c>
      <c r="Y19" s="1">
        <v>-5.51</v>
      </c>
      <c r="Z19" s="5">
        <v>-2.73</v>
      </c>
      <c r="AA19" s="1">
        <v>-5.51</v>
      </c>
      <c r="AB19" s="5">
        <v>-2.73</v>
      </c>
      <c r="AC19">
        <f t="shared" si="0"/>
        <v>0</v>
      </c>
      <c r="AD19">
        <f t="shared" si="1"/>
        <v>0</v>
      </c>
      <c r="AE19" s="15">
        <f t="shared" si="2"/>
        <v>2.78</v>
      </c>
      <c r="AF19" s="15">
        <f t="shared" si="3"/>
        <v>2.78</v>
      </c>
      <c r="AG19">
        <f t="shared" si="4"/>
        <v>0</v>
      </c>
    </row>
    <row r="20" spans="1:33">
      <c r="A20" s="7">
        <v>0.25</v>
      </c>
      <c r="B20" s="5">
        <v>-3.3466999999999998</v>
      </c>
      <c r="C20" s="10">
        <v>-3.3769999999999998</v>
      </c>
      <c r="D20" s="10">
        <v>-3.4367999999999999</v>
      </c>
      <c r="E20" s="10">
        <v>-3.2795000000000001</v>
      </c>
      <c r="F20" s="10">
        <v>-3.173</v>
      </c>
      <c r="G20" s="10">
        <v>-2.8609</v>
      </c>
      <c r="H20" s="10">
        <v>-2.8609</v>
      </c>
      <c r="I20" s="10">
        <v>-2.8546</v>
      </c>
      <c r="J20" s="10">
        <v>-2.0150000000000001</v>
      </c>
      <c r="K20" s="10">
        <v>-1.1066</v>
      </c>
      <c r="L20" s="10">
        <v>-1.2174</v>
      </c>
      <c r="M20" s="10">
        <v>-1.2944</v>
      </c>
      <c r="N20" s="10">
        <v>-3.0851000000000002</v>
      </c>
      <c r="O20" s="10">
        <v>-2.8035000000000001</v>
      </c>
      <c r="P20" s="10">
        <v>-2.8054999999999999</v>
      </c>
      <c r="Q20" s="10">
        <v>-2.2966000000000002</v>
      </c>
      <c r="R20" s="10">
        <v>-1.7844</v>
      </c>
    </row>
    <row r="21" spans="1:33">
      <c r="A21" s="7">
        <v>0.2</v>
      </c>
      <c r="B21" s="5">
        <v>-3.3576000000000001</v>
      </c>
      <c r="C21" s="10">
        <v>-3.3875999999999999</v>
      </c>
      <c r="D21" s="10">
        <v>-3.4472</v>
      </c>
      <c r="E21" s="10">
        <v>-3.2924000000000002</v>
      </c>
      <c r="F21" s="10">
        <v>-3.1840999999999999</v>
      </c>
      <c r="G21" s="10">
        <v>-2.8788</v>
      </c>
      <c r="H21" s="10">
        <v>-2.8788</v>
      </c>
      <c r="I21" s="10">
        <v>-2.8759000000000001</v>
      </c>
      <c r="J21" s="10">
        <v>-2.0415999999999999</v>
      </c>
      <c r="K21" s="10">
        <v>-1.1388</v>
      </c>
      <c r="L21" s="10">
        <v>-1.2485999999999999</v>
      </c>
      <c r="M21" s="10">
        <v>-1.3250999999999999</v>
      </c>
      <c r="N21" s="10">
        <v>-3.1025999999999998</v>
      </c>
      <c r="O21" s="10">
        <v>-2.8266</v>
      </c>
      <c r="P21" s="10">
        <v>-2.8250999999999999</v>
      </c>
      <c r="Q21" s="10">
        <v>-2.3262999999999998</v>
      </c>
      <c r="R21" s="10">
        <v>-1.8122</v>
      </c>
    </row>
    <row r="22" spans="1:33">
      <c r="A22" s="7">
        <v>0.16667000000000001</v>
      </c>
      <c r="B22" s="5">
        <v>-3.3748999999999998</v>
      </c>
      <c r="C22" s="5">
        <v>-3.4022999999999999</v>
      </c>
      <c r="D22" s="5">
        <v>-3.4620000000000002</v>
      </c>
      <c r="E22" s="5">
        <v>-3.3087</v>
      </c>
      <c r="F22" s="5">
        <v>-3.2014</v>
      </c>
      <c r="G22" s="5">
        <v>-2.9005000000000001</v>
      </c>
      <c r="H22" s="5">
        <v>-2.9005000000000001</v>
      </c>
      <c r="I22" s="5">
        <v>-2.8997000000000002</v>
      </c>
      <c r="J22" s="5">
        <v>-2.0693000000000001</v>
      </c>
      <c r="K22" s="5">
        <v>-1.1698</v>
      </c>
      <c r="L22" s="5">
        <v>-1.2787999999999999</v>
      </c>
      <c r="M22" s="5">
        <v>-1.3548</v>
      </c>
      <c r="N22" s="5">
        <v>-3.1227</v>
      </c>
      <c r="O22" s="5">
        <v>-2.8513000000000002</v>
      </c>
      <c r="P22" s="5">
        <v>-2.8485999999999998</v>
      </c>
      <c r="Q22" s="5">
        <v>-2.3561000000000001</v>
      </c>
      <c r="R22" s="5">
        <v>-1.8419000000000001</v>
      </c>
    </row>
    <row r="23" spans="1:33">
      <c r="A23" s="7">
        <v>0.11111</v>
      </c>
      <c r="B23" s="5">
        <v>-3.4161999999999999</v>
      </c>
      <c r="C23" s="10">
        <v>-3.4396</v>
      </c>
      <c r="D23" s="10">
        <v>-3.4994000000000001</v>
      </c>
      <c r="E23" s="10">
        <v>-3.3479000000000001</v>
      </c>
      <c r="F23" s="10">
        <v>-3.2406000000000001</v>
      </c>
      <c r="G23" s="10">
        <v>-2.9460000000000002</v>
      </c>
      <c r="H23" s="10">
        <v>-2.9460000000000002</v>
      </c>
      <c r="I23" s="10">
        <v>-2.9491000000000001</v>
      </c>
      <c r="J23" s="10">
        <v>-2.1232000000000002</v>
      </c>
      <c r="K23" s="10">
        <v>-1.2272000000000001</v>
      </c>
      <c r="L23" s="10">
        <v>-1.3351999999999999</v>
      </c>
      <c r="M23" s="10">
        <v>-1.4107000000000001</v>
      </c>
      <c r="N23" s="10">
        <v>-3.1669999999999998</v>
      </c>
      <c r="O23" s="10">
        <v>-2.9018999999999999</v>
      </c>
      <c r="P23" s="10">
        <v>-2.8967999999999998</v>
      </c>
      <c r="Q23" s="10">
        <v>-2.4127999999999998</v>
      </c>
      <c r="R23" s="10">
        <v>-1.899</v>
      </c>
    </row>
    <row r="24" spans="1:33">
      <c r="A24" s="7">
        <v>8.3330000000000001E-2</v>
      </c>
      <c r="B24" s="5">
        <v>-3.4592000000000001</v>
      </c>
      <c r="C24" s="10">
        <v>-3.4801000000000002</v>
      </c>
      <c r="D24" s="10">
        <v>-3.5400999999999998</v>
      </c>
      <c r="E24" s="10">
        <v>-3.3889999999999998</v>
      </c>
      <c r="F24" s="10">
        <v>-3.2804000000000002</v>
      </c>
      <c r="G24" s="10">
        <v>-2.9916999999999998</v>
      </c>
      <c r="H24" s="10">
        <v>-2.9916999999999998</v>
      </c>
      <c r="I24" s="10">
        <v>-2.9954999999999998</v>
      </c>
      <c r="J24" s="10">
        <v>-2.1716000000000002</v>
      </c>
      <c r="K24" s="10">
        <v>-1.2763</v>
      </c>
      <c r="L24" s="10">
        <v>-1.3839999999999999</v>
      </c>
      <c r="M24" s="10">
        <v>-1.4593</v>
      </c>
      <c r="N24" s="10">
        <v>-3.2105000000000001</v>
      </c>
      <c r="O24" s="10">
        <v>-2.9487000000000001</v>
      </c>
      <c r="P24" s="10">
        <v>-2.9512999999999998</v>
      </c>
      <c r="Q24" s="10">
        <v>-2.4621</v>
      </c>
      <c r="R24" s="10">
        <v>-1.92</v>
      </c>
    </row>
  </sheetData>
  <mergeCells count="2">
    <mergeCell ref="A1:R1"/>
    <mergeCell ref="A15:R1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3184-EDA9-4BA6-9CAE-F72AD942F8CB}">
  <dimension ref="B1:D17"/>
  <sheetViews>
    <sheetView workbookViewId="0">
      <selection activeCell="B1" sqref="B1:C1"/>
    </sheetView>
  </sheetViews>
  <sheetFormatPr defaultRowHeight="15"/>
  <cols>
    <col min="2" max="2" width="16.5703125" bestFit="1" customWidth="1"/>
    <col min="3" max="3" width="14.7109375" customWidth="1"/>
    <col min="4" max="4" width="18" customWidth="1"/>
  </cols>
  <sheetData>
    <row r="1" spans="2:4">
      <c r="B1" s="101" t="s">
        <v>40</v>
      </c>
      <c r="C1" s="101"/>
    </row>
    <row r="2" spans="2:4">
      <c r="B2" s="104">
        <v>2</v>
      </c>
      <c r="C2" s="98" t="s">
        <v>3</v>
      </c>
      <c r="D2" t="s">
        <v>2</v>
      </c>
    </row>
    <row r="3" spans="2:4">
      <c r="B3" s="104"/>
      <c r="C3" s="98"/>
      <c r="D3" t="s">
        <v>4</v>
      </c>
    </row>
    <row r="4" spans="2:4">
      <c r="B4" s="104">
        <v>3</v>
      </c>
      <c r="C4" s="98" t="s">
        <v>7</v>
      </c>
      <c r="D4" t="s">
        <v>5</v>
      </c>
    </row>
    <row r="5" spans="2:4">
      <c r="B5" s="104"/>
      <c r="C5" s="98"/>
      <c r="D5" t="s">
        <v>6</v>
      </c>
    </row>
    <row r="6" spans="2:4">
      <c r="B6" s="104">
        <v>4</v>
      </c>
      <c r="C6" s="98" t="s">
        <v>11</v>
      </c>
      <c r="D6" t="s">
        <v>8</v>
      </c>
    </row>
    <row r="7" spans="2:4">
      <c r="B7" s="104"/>
      <c r="C7" s="98"/>
      <c r="D7" t="s">
        <v>10</v>
      </c>
    </row>
    <row r="8" spans="2:4">
      <c r="B8" s="104"/>
      <c r="C8" s="98"/>
      <c r="D8" t="s">
        <v>9</v>
      </c>
    </row>
    <row r="9" spans="2:4">
      <c r="B9" s="104"/>
      <c r="C9" s="97" t="s">
        <v>14</v>
      </c>
      <c r="D9" t="s">
        <v>12</v>
      </c>
    </row>
    <row r="10" spans="2:4">
      <c r="B10" s="104"/>
      <c r="C10" s="97"/>
      <c r="D10" t="s">
        <v>35</v>
      </c>
    </row>
    <row r="11" spans="2:4">
      <c r="B11" s="104"/>
      <c r="C11" s="97"/>
      <c r="D11" t="s">
        <v>36</v>
      </c>
    </row>
    <row r="12" spans="2:4">
      <c r="B12" s="104"/>
      <c r="C12" s="97"/>
      <c r="D12" t="s">
        <v>37</v>
      </c>
    </row>
    <row r="13" spans="2:4">
      <c r="B13" s="104"/>
      <c r="C13" s="97" t="s">
        <v>17</v>
      </c>
      <c r="D13" t="s">
        <v>15</v>
      </c>
    </row>
    <row r="14" spans="2:4">
      <c r="B14" s="104"/>
      <c r="C14" s="97"/>
      <c r="D14" s="8" t="s">
        <v>23</v>
      </c>
    </row>
    <row r="15" spans="2:4">
      <c r="B15" s="104"/>
      <c r="C15" s="97"/>
      <c r="D15" s="8" t="s">
        <v>24</v>
      </c>
    </row>
    <row r="16" spans="2:4">
      <c r="B16" s="104"/>
      <c r="C16" s="97"/>
      <c r="D16" t="s">
        <v>16</v>
      </c>
    </row>
    <row r="17" spans="2:4" ht="21">
      <c r="B17" s="16">
        <v>5</v>
      </c>
      <c r="C17" s="3" t="s">
        <v>19</v>
      </c>
      <c r="D17" s="4" t="s">
        <v>18</v>
      </c>
    </row>
  </sheetData>
  <mergeCells count="9">
    <mergeCell ref="C13:C16"/>
    <mergeCell ref="B2:B3"/>
    <mergeCell ref="B4:B5"/>
    <mergeCell ref="B6:B16"/>
    <mergeCell ref="B1:C1"/>
    <mergeCell ref="C2:C3"/>
    <mergeCell ref="C4:C5"/>
    <mergeCell ref="C6:C8"/>
    <mergeCell ref="C9:C1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3790-3223-4690-8730-05107969D4F9}">
  <dimension ref="A1:M52"/>
  <sheetViews>
    <sheetView topLeftCell="B9" workbookViewId="0">
      <selection activeCell="D17" sqref="D17"/>
    </sheetView>
  </sheetViews>
  <sheetFormatPr defaultRowHeight="15.75"/>
  <cols>
    <col min="2" max="2" width="22.85546875" customWidth="1"/>
    <col min="3" max="3" width="35.28515625" style="1" bestFit="1" customWidth="1"/>
    <col min="4" max="4" width="40.5703125" style="32" customWidth="1"/>
    <col min="5" max="5" width="22.5703125" customWidth="1"/>
    <col min="6" max="6" width="36.28515625" style="1" customWidth="1"/>
    <col min="7" max="7" width="39.42578125" style="18" customWidth="1"/>
    <col min="9" max="9" width="9.140625" style="1"/>
    <col min="13" max="13" width="10.140625" customWidth="1"/>
  </cols>
  <sheetData>
    <row r="1" spans="1:13" ht="24">
      <c r="B1" s="105" t="s">
        <v>55</v>
      </c>
      <c r="C1" s="105"/>
      <c r="D1" s="105"/>
      <c r="E1" s="105"/>
      <c r="F1" s="105"/>
      <c r="G1" s="105"/>
    </row>
    <row r="2" spans="1:13" s="1" customFormat="1">
      <c r="A2" s="23"/>
      <c r="B2" s="33" t="s">
        <v>41</v>
      </c>
      <c r="C2" s="23" t="s">
        <v>58</v>
      </c>
      <c r="D2" s="108"/>
      <c r="E2" s="33" t="s">
        <v>41</v>
      </c>
      <c r="F2" s="23" t="s">
        <v>58</v>
      </c>
      <c r="G2" s="108"/>
    </row>
    <row r="3" spans="1:13" s="18" customFormat="1" ht="18.75">
      <c r="A3" s="19"/>
      <c r="B3" s="27" t="s">
        <v>52</v>
      </c>
      <c r="C3" s="27" t="s">
        <v>52</v>
      </c>
      <c r="D3" s="109"/>
      <c r="E3" s="27" t="s">
        <v>53</v>
      </c>
      <c r="F3" s="27" t="s">
        <v>53</v>
      </c>
      <c r="G3" s="109"/>
      <c r="I3" s="23"/>
      <c r="J3" s="20" t="s">
        <v>50</v>
      </c>
      <c r="K3" s="110" t="s">
        <v>54</v>
      </c>
      <c r="L3" s="111"/>
      <c r="M3" s="111"/>
    </row>
    <row r="4" spans="1:13">
      <c r="A4" s="34" t="s">
        <v>42</v>
      </c>
      <c r="B4" s="35">
        <v>-6.0396999999999998</v>
      </c>
      <c r="C4" s="31">
        <v>-6.0522999999999998</v>
      </c>
      <c r="D4" s="31">
        <f>C4-B4</f>
        <v>-1.2599999999999945E-2</v>
      </c>
      <c r="E4" s="35">
        <v>-1.1664000000000001</v>
      </c>
      <c r="F4" s="31">
        <v>-1.1376999999999999</v>
      </c>
      <c r="G4" s="31">
        <f>ABS(F4-E4)</f>
        <v>2.870000000000017E-2</v>
      </c>
      <c r="I4" s="24" t="s">
        <v>42</v>
      </c>
      <c r="J4" s="22">
        <v>1.34E-2</v>
      </c>
      <c r="K4" s="110"/>
      <c r="L4" s="111"/>
      <c r="M4" s="111"/>
    </row>
    <row r="5" spans="1:13">
      <c r="A5" s="34" t="s">
        <v>43</v>
      </c>
      <c r="B5" s="35">
        <v>-5.2054999999999998</v>
      </c>
      <c r="C5" s="31">
        <v>-5.1698000000000004</v>
      </c>
      <c r="D5" s="31">
        <f t="shared" ref="D5:D11" si="0">C5-B5</f>
        <v>3.5699999999999399E-2</v>
      </c>
      <c r="E5" s="35">
        <v>-2.0876999999999999</v>
      </c>
      <c r="F5" s="31">
        <v>-2.0838000000000001</v>
      </c>
      <c r="G5" s="31">
        <f t="shared" ref="G5:G11" si="1">ABS(F5-E5)</f>
        <v>3.8999999999997925E-3</v>
      </c>
      <c r="I5" s="24" t="s">
        <v>43</v>
      </c>
      <c r="J5" s="22">
        <v>2.4799999999999999E-2</v>
      </c>
      <c r="K5" s="110"/>
      <c r="L5" s="111"/>
      <c r="M5" s="111"/>
    </row>
    <row r="6" spans="1:13">
      <c r="A6" s="34" t="s">
        <v>44</v>
      </c>
      <c r="B6" s="35">
        <v>-4.8838999999999997</v>
      </c>
      <c r="C6" s="31">
        <v>-4.8353999999999999</v>
      </c>
      <c r="D6" s="31">
        <f t="shared" si="0"/>
        <v>4.8499999999999766E-2</v>
      </c>
      <c r="E6" s="35">
        <v>-2.4641000000000002</v>
      </c>
      <c r="F6" s="31">
        <v>-2.4672999999999998</v>
      </c>
      <c r="G6" s="31">
        <f t="shared" si="1"/>
        <v>3.1999999999996476E-3</v>
      </c>
      <c r="I6" s="24" t="s">
        <v>44</v>
      </c>
      <c r="J6" s="22">
        <v>3.1300000000000001E-2</v>
      </c>
      <c r="K6" s="110"/>
      <c r="L6" s="111"/>
      <c r="M6" s="111"/>
    </row>
    <row r="7" spans="1:13">
      <c r="A7" s="34" t="s">
        <v>45</v>
      </c>
      <c r="B7" s="35">
        <v>-4.7206999999999999</v>
      </c>
      <c r="C7" s="31">
        <v>-4.6710000000000003</v>
      </c>
      <c r="D7" s="31">
        <f t="shared" si="0"/>
        <v>4.9699999999999633E-2</v>
      </c>
      <c r="E7" s="35">
        <v>-2.6665999999999999</v>
      </c>
      <c r="F7" s="31">
        <v>-2.6747999999999998</v>
      </c>
      <c r="G7" s="31">
        <f t="shared" si="1"/>
        <v>8.1999999999999851E-3</v>
      </c>
      <c r="I7" s="24" t="s">
        <v>45</v>
      </c>
      <c r="J7" s="22">
        <v>3.5999999999999997E-2</v>
      </c>
      <c r="K7" s="110"/>
      <c r="L7" s="111"/>
      <c r="M7" s="111"/>
    </row>
    <row r="8" spans="1:13">
      <c r="A8" s="34" t="s">
        <v>46</v>
      </c>
      <c r="B8" s="35">
        <v>-4.6253000000000002</v>
      </c>
      <c r="C8" s="31">
        <v>-4.5728999999999997</v>
      </c>
      <c r="D8" s="31">
        <f t="shared" si="0"/>
        <v>5.2400000000000446E-2</v>
      </c>
      <c r="E8" s="35">
        <v>-2.7915999999999999</v>
      </c>
      <c r="F8" s="31">
        <v>-2.7995999999999999</v>
      </c>
      <c r="G8" s="31">
        <f t="shared" si="1"/>
        <v>8.0000000000000071E-3</v>
      </c>
      <c r="I8" s="24" t="s">
        <v>46</v>
      </c>
      <c r="J8" s="22">
        <v>4.3200000000000002E-2</v>
      </c>
      <c r="K8" s="110"/>
      <c r="L8" s="111"/>
      <c r="M8" s="111"/>
    </row>
    <row r="9" spans="1:13">
      <c r="A9" s="34" t="s">
        <v>47</v>
      </c>
      <c r="B9" s="35">
        <v>-4.5648</v>
      </c>
      <c r="C9" s="31">
        <v>-4.5099</v>
      </c>
      <c r="D9" s="31">
        <f t="shared" si="0"/>
        <v>5.4899999999999949E-2</v>
      </c>
      <c r="E9" s="35">
        <v>-2.8752</v>
      </c>
      <c r="F9" s="31">
        <v>-2.8835999999999999</v>
      </c>
      <c r="G9" s="31">
        <f t="shared" si="1"/>
        <v>8.3999999999999631E-3</v>
      </c>
      <c r="I9" s="24" t="s">
        <v>47</v>
      </c>
      <c r="J9" s="22">
        <v>4.9000000000000002E-2</v>
      </c>
      <c r="K9" s="110"/>
      <c r="L9" s="111"/>
      <c r="M9" s="111"/>
    </row>
    <row r="10" spans="1:13">
      <c r="A10" s="34" t="s">
        <v>48</v>
      </c>
      <c r="B10" s="35">
        <v>-4.4726999999999997</v>
      </c>
      <c r="C10" s="31">
        <v>-4.4150999999999998</v>
      </c>
      <c r="D10" s="31">
        <f t="shared" si="0"/>
        <v>5.7599999999999874E-2</v>
      </c>
      <c r="E10" s="35">
        <v>-3.0123000000000002</v>
      </c>
      <c r="F10" s="31">
        <v>-3.0225</v>
      </c>
      <c r="G10" s="31">
        <f t="shared" si="1"/>
        <v>1.0199999999999765E-2</v>
      </c>
      <c r="I10" s="24" t="s">
        <v>48</v>
      </c>
      <c r="J10" s="22">
        <v>7.3700000000000002E-2</v>
      </c>
      <c r="K10" s="110"/>
      <c r="L10" s="111"/>
      <c r="M10" s="111"/>
    </row>
    <row r="11" spans="1:13">
      <c r="A11" s="34" t="s">
        <v>49</v>
      </c>
      <c r="B11" s="35">
        <v>-4.4349999999999996</v>
      </c>
      <c r="C11" s="31">
        <v>-4.3757999999999999</v>
      </c>
      <c r="D11" s="31">
        <f t="shared" si="0"/>
        <v>5.9199999999999697E-2</v>
      </c>
      <c r="E11" s="35">
        <v>-3.0769000000000002</v>
      </c>
      <c r="F11" s="31">
        <v>-3.0872999999999999</v>
      </c>
      <c r="G11" s="31">
        <f t="shared" si="1"/>
        <v>1.0399999999999743E-2</v>
      </c>
      <c r="I11" s="24" t="s">
        <v>49</v>
      </c>
      <c r="J11" s="22">
        <v>0.13350400000000001</v>
      </c>
      <c r="K11" s="110"/>
      <c r="L11" s="111"/>
      <c r="M11" s="111"/>
    </row>
    <row r="12" spans="1:13">
      <c r="A12" s="47" t="s">
        <v>27</v>
      </c>
      <c r="B12" s="48">
        <v>-4.93</v>
      </c>
      <c r="C12" s="49" t="s">
        <v>22</v>
      </c>
      <c r="D12" s="49" t="s">
        <v>22</v>
      </c>
      <c r="E12" s="48">
        <v>-3</v>
      </c>
      <c r="F12" s="49" t="s">
        <v>22</v>
      </c>
      <c r="G12" s="49" t="s">
        <v>22</v>
      </c>
    </row>
    <row r="14" spans="1:13" ht="24">
      <c r="B14" s="105" t="s">
        <v>56</v>
      </c>
      <c r="C14" s="105"/>
      <c r="D14" s="105"/>
      <c r="E14" s="105"/>
      <c r="F14" s="105"/>
      <c r="G14" s="105"/>
    </row>
    <row r="15" spans="1:13" ht="15.75" customHeight="1">
      <c r="A15" s="36"/>
      <c r="B15" s="26" t="s">
        <v>41</v>
      </c>
      <c r="C15" s="25" t="s">
        <v>51</v>
      </c>
      <c r="D15" s="106"/>
      <c r="E15" s="26" t="s">
        <v>41</v>
      </c>
      <c r="F15" s="25" t="s">
        <v>51</v>
      </c>
      <c r="G15" s="108"/>
    </row>
    <row r="16" spans="1:13" ht="18.75">
      <c r="A16" s="36"/>
      <c r="B16" s="27" t="s">
        <v>52</v>
      </c>
      <c r="C16" s="27" t="s">
        <v>52</v>
      </c>
      <c r="D16" s="107"/>
      <c r="E16" s="27" t="s">
        <v>53</v>
      </c>
      <c r="F16" s="27" t="s">
        <v>53</v>
      </c>
      <c r="G16" s="109"/>
      <c r="I16" s="23"/>
      <c r="J16" s="20" t="s">
        <v>50</v>
      </c>
    </row>
    <row r="17" spans="1:12">
      <c r="A17" s="21" t="s">
        <v>42</v>
      </c>
      <c r="B17" s="28">
        <v>-4.8169000000000004</v>
      </c>
      <c r="C17" s="29">
        <v>-4.8033000000000001</v>
      </c>
      <c r="D17" s="31">
        <f>C17-B17</f>
        <v>1.3600000000000279E-2</v>
      </c>
      <c r="E17" s="28">
        <v>-2.4977</v>
      </c>
      <c r="F17" s="29">
        <v>-2.4830000000000001</v>
      </c>
      <c r="G17" s="31">
        <f>ABS(F17-E17)</f>
        <v>1.4699999999999935E-2</v>
      </c>
      <c r="I17" s="24" t="s">
        <v>42</v>
      </c>
      <c r="J17" s="22">
        <v>2.86E-2</v>
      </c>
      <c r="K17" s="15"/>
      <c r="L17" s="15"/>
    </row>
    <row r="18" spans="1:12">
      <c r="A18" s="21" t="s">
        <v>43</v>
      </c>
      <c r="B18" s="28">
        <v>-4.5686999999999998</v>
      </c>
      <c r="C18" s="29">
        <v>-4.5471000000000004</v>
      </c>
      <c r="D18" s="31">
        <f t="shared" ref="D18:D23" si="2">C18-B18</f>
        <v>2.1599999999999397E-2</v>
      </c>
      <c r="E18" s="28">
        <v>-2.9977999999999998</v>
      </c>
      <c r="F18" s="29">
        <v>-2.9862000000000002</v>
      </c>
      <c r="G18" s="31">
        <f t="shared" ref="G18:G23" si="3">ABS(F18-E18)</f>
        <v>1.1599999999999611E-2</v>
      </c>
      <c r="I18" s="24" t="s">
        <v>43</v>
      </c>
      <c r="J18" s="22">
        <v>5.3499999999999999E-2</v>
      </c>
      <c r="K18" s="15"/>
      <c r="L18" s="15"/>
    </row>
    <row r="19" spans="1:12">
      <c r="A19" s="21" t="s">
        <v>44</v>
      </c>
      <c r="B19" s="28">
        <v>-4.4885000000000002</v>
      </c>
      <c r="C19" s="29">
        <v>-4.4676999999999998</v>
      </c>
      <c r="D19" s="31">
        <f t="shared" si="2"/>
        <v>2.0800000000000374E-2</v>
      </c>
      <c r="E19" s="28">
        <v>-3.1495000000000002</v>
      </c>
      <c r="F19" s="29">
        <v>-3.137</v>
      </c>
      <c r="G19" s="31">
        <f t="shared" si="3"/>
        <v>1.2500000000000178E-2</v>
      </c>
      <c r="I19" s="24" t="s">
        <v>44</v>
      </c>
      <c r="J19" s="22">
        <v>7.2099999999999997E-2</v>
      </c>
      <c r="K19" s="15"/>
      <c r="L19" s="15"/>
    </row>
    <row r="20" spans="1:12">
      <c r="A20" s="21" t="s">
        <v>45</v>
      </c>
      <c r="B20" s="28">
        <v>-4.4543999999999997</v>
      </c>
      <c r="C20" s="29">
        <v>-4.4333999999999998</v>
      </c>
      <c r="D20" s="31">
        <f t="shared" si="2"/>
        <v>2.0999999999999908E-2</v>
      </c>
      <c r="E20" s="28">
        <v>-3.2219000000000002</v>
      </c>
      <c r="F20" s="29">
        <v>-3.2088999999999999</v>
      </c>
      <c r="G20" s="31">
        <f t="shared" si="3"/>
        <v>1.3000000000000345E-2</v>
      </c>
      <c r="I20" s="24" t="s">
        <v>45</v>
      </c>
      <c r="J20" s="22">
        <v>0.1361</v>
      </c>
      <c r="K20" s="15"/>
      <c r="L20" s="15"/>
    </row>
    <row r="21" spans="1:12">
      <c r="A21" s="21" t="s">
        <v>46</v>
      </c>
      <c r="B21" s="28">
        <v>-4.4379</v>
      </c>
      <c r="C21" s="29">
        <v>-4.4157999999999999</v>
      </c>
      <c r="D21" s="31">
        <f t="shared" si="2"/>
        <v>2.2100000000000009E-2</v>
      </c>
      <c r="E21" s="28">
        <v>-3.2625000000000002</v>
      </c>
      <c r="F21" s="29">
        <v>-3.2496999999999998</v>
      </c>
      <c r="G21" s="31">
        <f t="shared" si="3"/>
        <v>1.2800000000000367E-2</v>
      </c>
      <c r="I21" s="24" t="s">
        <v>46</v>
      </c>
      <c r="J21" s="22">
        <v>0.22450000000000001</v>
      </c>
      <c r="K21" s="15"/>
      <c r="L21" s="15"/>
    </row>
    <row r="22" spans="1:12">
      <c r="A22" s="21" t="s">
        <v>47</v>
      </c>
      <c r="B22" s="28">
        <v>-4.4295999999999998</v>
      </c>
      <c r="C22" s="29">
        <v>-4.4061000000000003</v>
      </c>
      <c r="D22" s="31">
        <f t="shared" si="2"/>
        <v>2.349999999999941E-2</v>
      </c>
      <c r="E22" s="28">
        <v>-3.2854999999999999</v>
      </c>
      <c r="F22" s="29">
        <v>-3.2753999999999999</v>
      </c>
      <c r="G22" s="31">
        <f t="shared" si="3"/>
        <v>1.0099999999999998E-2</v>
      </c>
      <c r="I22" s="24" t="s">
        <v>47</v>
      </c>
      <c r="J22" s="22">
        <v>0.34229999999999999</v>
      </c>
      <c r="K22" s="15"/>
      <c r="L22" s="15"/>
    </row>
    <row r="23" spans="1:12">
      <c r="A23" s="21" t="s">
        <v>57</v>
      </c>
      <c r="B23" s="28">
        <v>-4.4165999999999999</v>
      </c>
      <c r="C23" s="29">
        <v>-4.3935000000000004</v>
      </c>
      <c r="D23" s="31">
        <f t="shared" si="2"/>
        <v>2.3099999999999454E-2</v>
      </c>
      <c r="E23" s="28">
        <v>-3.3248000000000002</v>
      </c>
      <c r="F23" s="29">
        <v>-3.3132999999999999</v>
      </c>
      <c r="G23" s="31">
        <f t="shared" si="3"/>
        <v>1.1500000000000288E-2</v>
      </c>
      <c r="I23" s="1" t="s">
        <v>48</v>
      </c>
      <c r="J23" s="7">
        <v>0.51170000000000004</v>
      </c>
      <c r="K23" s="15"/>
      <c r="L23" s="15"/>
    </row>
    <row r="24" spans="1:12">
      <c r="A24" s="17" t="s">
        <v>49</v>
      </c>
      <c r="C24" s="10">
        <v>-4.3887</v>
      </c>
      <c r="F24" s="10">
        <v>-3.3290000000000002</v>
      </c>
      <c r="K24" s="15"/>
      <c r="L24" s="15"/>
    </row>
    <row r="25" spans="1:12">
      <c r="A25" s="40" t="s">
        <v>27</v>
      </c>
      <c r="B25" s="41"/>
      <c r="C25" s="42">
        <v>-4.9000000000000004</v>
      </c>
      <c r="D25" s="46"/>
      <c r="E25" s="41"/>
      <c r="F25" s="42">
        <v>-3.2</v>
      </c>
      <c r="G25" s="45"/>
      <c r="K25" s="15"/>
    </row>
    <row r="27" spans="1:12" ht="24">
      <c r="B27" s="105" t="s">
        <v>59</v>
      </c>
      <c r="C27" s="105"/>
      <c r="D27" s="105"/>
      <c r="E27" s="105"/>
      <c r="F27" s="105"/>
      <c r="G27" s="105"/>
    </row>
    <row r="28" spans="1:12" ht="15">
      <c r="A28" s="36"/>
      <c r="B28" s="26" t="s">
        <v>41</v>
      </c>
      <c r="C28" s="25" t="s">
        <v>51</v>
      </c>
      <c r="D28" s="106"/>
      <c r="E28" s="26" t="s">
        <v>41</v>
      </c>
      <c r="F28" s="25" t="s">
        <v>51</v>
      </c>
      <c r="G28" s="108"/>
    </row>
    <row r="29" spans="1:12" ht="18.75">
      <c r="A29" s="36"/>
      <c r="B29" s="27" t="s">
        <v>52</v>
      </c>
      <c r="C29" s="27" t="s">
        <v>52</v>
      </c>
      <c r="D29" s="107"/>
      <c r="E29" s="27" t="s">
        <v>53</v>
      </c>
      <c r="F29" s="27" t="s">
        <v>53</v>
      </c>
      <c r="G29" s="109"/>
    </row>
    <row r="30" spans="1:12">
      <c r="A30" s="21" t="s">
        <v>42</v>
      </c>
      <c r="B30" s="28">
        <v>-5.4751000000000003</v>
      </c>
      <c r="C30" s="29">
        <v>-5.4302999999999999</v>
      </c>
      <c r="D30" s="31">
        <f>C30-B30</f>
        <v>4.4800000000000395E-2</v>
      </c>
      <c r="E30" s="28">
        <v>-2.7498</v>
      </c>
      <c r="F30" s="25">
        <v>-2.7801999999999998</v>
      </c>
      <c r="G30" s="31">
        <f>F30-E30</f>
        <v>-3.0399999999999761E-2</v>
      </c>
      <c r="I30" s="23"/>
      <c r="J30" s="20" t="s">
        <v>50</v>
      </c>
    </row>
    <row r="31" spans="1:12">
      <c r="A31" s="21" t="s">
        <v>43</v>
      </c>
      <c r="B31" s="28">
        <v>-5.0587999999999997</v>
      </c>
      <c r="C31" s="29">
        <v>-4.9715999999999996</v>
      </c>
      <c r="D31" s="31">
        <f t="shared" ref="D31:D33" si="4">C31-B31</f>
        <v>8.7200000000000166E-2</v>
      </c>
      <c r="E31" s="28">
        <v>-3.0333999999999999</v>
      </c>
      <c r="F31" s="25">
        <v>-3.1274000000000002</v>
      </c>
      <c r="G31" s="31">
        <f t="shared" ref="G31:G33" si="5">F31-E31</f>
        <v>-9.4000000000000306E-2</v>
      </c>
      <c r="I31" s="24" t="s">
        <v>42</v>
      </c>
      <c r="J31" s="22">
        <v>9.3399999999999997E-2</v>
      </c>
    </row>
    <row r="32" spans="1:12">
      <c r="A32" s="21" t="s">
        <v>44</v>
      </c>
      <c r="B32" s="28">
        <v>-4.9073000000000002</v>
      </c>
      <c r="C32" s="29">
        <v>-4.8212999999999999</v>
      </c>
      <c r="D32" s="31">
        <f t="shared" si="4"/>
        <v>8.6000000000000298E-2</v>
      </c>
      <c r="E32" s="28">
        <v>-3.1688000000000001</v>
      </c>
      <c r="F32" s="25">
        <v>-3.2465999999999999</v>
      </c>
      <c r="G32" s="31">
        <f t="shared" si="5"/>
        <v>-7.7799999999999869E-2</v>
      </c>
      <c r="I32" s="24" t="s">
        <v>43</v>
      </c>
      <c r="J32" s="22">
        <v>0.44550000000000001</v>
      </c>
    </row>
    <row r="33" spans="1:10">
      <c r="A33" s="21" t="s">
        <v>45</v>
      </c>
      <c r="B33" s="28">
        <v>-4.875</v>
      </c>
      <c r="C33" s="29">
        <v>-4.7762000000000002</v>
      </c>
      <c r="D33" s="31">
        <f t="shared" si="4"/>
        <v>9.8799999999999777E-2</v>
      </c>
      <c r="E33" s="28">
        <v>-3.2673000000000001</v>
      </c>
      <c r="F33" s="25">
        <v>-3.3466999999999998</v>
      </c>
      <c r="G33" s="31">
        <f t="shared" si="5"/>
        <v>-7.9399999999999693E-2</v>
      </c>
      <c r="I33" s="24" t="s">
        <v>44</v>
      </c>
      <c r="J33" s="22">
        <v>0.78920000000000001</v>
      </c>
    </row>
    <row r="34" spans="1:10">
      <c r="A34" s="17" t="s">
        <v>46</v>
      </c>
      <c r="C34" s="10">
        <v>-4.7145000000000001</v>
      </c>
      <c r="D34" s="39"/>
      <c r="E34" s="10">
        <v>-3.3576000000000001</v>
      </c>
    </row>
    <row r="35" spans="1:10">
      <c r="A35" s="17" t="s">
        <v>47</v>
      </c>
      <c r="C35" s="10">
        <v>-4.6933999999999996</v>
      </c>
      <c r="E35" s="10">
        <v>-3.3748999999999998</v>
      </c>
    </row>
    <row r="36" spans="1:10">
      <c r="A36" s="17" t="s">
        <v>57</v>
      </c>
      <c r="C36" s="10">
        <v>-4.6643999999999997</v>
      </c>
      <c r="E36" s="10">
        <v>-3.4161999999999999</v>
      </c>
    </row>
    <row r="37" spans="1:10">
      <c r="A37" s="17" t="s">
        <v>49</v>
      </c>
      <c r="C37" s="10">
        <v>-4.6694000000000004</v>
      </c>
      <c r="E37" s="10">
        <v>-3.4592000000000001</v>
      </c>
    </row>
    <row r="38" spans="1:10">
      <c r="A38" s="40" t="s">
        <v>27</v>
      </c>
      <c r="B38" s="41"/>
      <c r="C38" s="42">
        <v>-5.51</v>
      </c>
      <c r="D38" s="43"/>
      <c r="E38" s="42">
        <v>-2.73</v>
      </c>
      <c r="F38" s="44"/>
      <c r="G38" s="45"/>
    </row>
    <row r="41" spans="1:10" ht="24">
      <c r="B41" s="105" t="s">
        <v>60</v>
      </c>
      <c r="C41" s="105"/>
      <c r="D41" s="105"/>
      <c r="E41" s="105"/>
      <c r="F41" s="105"/>
      <c r="G41" s="105"/>
    </row>
    <row r="42" spans="1:10" ht="15">
      <c r="A42" s="36"/>
      <c r="B42" s="26" t="s">
        <v>41</v>
      </c>
      <c r="C42" s="25" t="s">
        <v>51</v>
      </c>
      <c r="D42" s="106"/>
      <c r="E42" s="26" t="s">
        <v>41</v>
      </c>
      <c r="F42" s="25" t="s">
        <v>51</v>
      </c>
      <c r="G42" s="108"/>
    </row>
    <row r="43" spans="1:10" ht="18.75">
      <c r="A43" s="36"/>
      <c r="B43" s="27" t="s">
        <v>52</v>
      </c>
      <c r="C43" s="27" t="s">
        <v>52</v>
      </c>
      <c r="D43" s="107"/>
      <c r="E43" s="27" t="s">
        <v>53</v>
      </c>
      <c r="F43" s="27" t="s">
        <v>53</v>
      </c>
      <c r="G43" s="109"/>
    </row>
    <row r="44" spans="1:10">
      <c r="A44" s="37" t="s">
        <v>42</v>
      </c>
      <c r="B44" s="5">
        <v>-4.9570999999999996</v>
      </c>
      <c r="C44" s="50">
        <v>-4.8762999999999996</v>
      </c>
      <c r="D44" s="38">
        <f>C44-B44</f>
        <v>8.0799999999999983E-2</v>
      </c>
      <c r="E44" s="28">
        <v>-3.3374000000000001</v>
      </c>
      <c r="F44" s="50">
        <v>-3.3420000000000001</v>
      </c>
      <c r="G44" s="38"/>
    </row>
    <row r="45" spans="1:10">
      <c r="A45" s="21" t="s">
        <v>43</v>
      </c>
      <c r="B45" s="28">
        <v>-4.8571999999999997</v>
      </c>
      <c r="C45" s="29">
        <v>-4.7777000000000003</v>
      </c>
      <c r="D45" s="31">
        <f>C45-B45</f>
        <v>7.949999999999946E-2</v>
      </c>
      <c r="E45" s="28">
        <v>-3.4641999999999999</v>
      </c>
      <c r="F45" s="29">
        <v>-3.4678</v>
      </c>
      <c r="G45" s="31"/>
    </row>
    <row r="46" spans="1:10">
      <c r="A46" s="17" t="s">
        <v>44</v>
      </c>
      <c r="B46" s="5"/>
      <c r="C46" s="10">
        <v>-4.7573999999999996</v>
      </c>
      <c r="D46" s="39"/>
      <c r="E46" s="5"/>
      <c r="F46" s="10">
        <v>-3.5019999999999998</v>
      </c>
      <c r="G46" s="39"/>
    </row>
    <row r="47" spans="1:10">
      <c r="A47" s="17" t="s">
        <v>45</v>
      </c>
      <c r="C47" s="10">
        <v>-4.7397</v>
      </c>
      <c r="F47" s="10">
        <v>-3.5139</v>
      </c>
    </row>
    <row r="48" spans="1:10">
      <c r="A48" s="17" t="s">
        <v>46</v>
      </c>
      <c r="C48" s="10">
        <v>-4.7347000000000001</v>
      </c>
      <c r="F48" s="10">
        <v>-3.5223</v>
      </c>
    </row>
    <row r="49" spans="1:7">
      <c r="A49" s="17" t="s">
        <v>47</v>
      </c>
      <c r="C49" s="10">
        <v>-4.7332000000000001</v>
      </c>
      <c r="F49" s="10">
        <v>-3.5272999999999999</v>
      </c>
    </row>
    <row r="50" spans="1:7">
      <c r="A50" s="17" t="s">
        <v>57</v>
      </c>
    </row>
    <row r="51" spans="1:7">
      <c r="A51" s="17" t="s">
        <v>49</v>
      </c>
    </row>
    <row r="52" spans="1:7">
      <c r="A52" s="40" t="s">
        <v>27</v>
      </c>
      <c r="B52" s="41"/>
      <c r="C52" s="42">
        <v>-5.5</v>
      </c>
      <c r="D52" s="43"/>
      <c r="E52" s="41"/>
      <c r="F52" s="42">
        <v>-3.61</v>
      </c>
      <c r="G52" s="45"/>
    </row>
  </sheetData>
  <mergeCells count="13">
    <mergeCell ref="D42:D43"/>
    <mergeCell ref="G42:G43"/>
    <mergeCell ref="K3:M11"/>
    <mergeCell ref="D2:D3"/>
    <mergeCell ref="G2:G3"/>
    <mergeCell ref="B1:G1"/>
    <mergeCell ref="B41:G41"/>
    <mergeCell ref="D15:D16"/>
    <mergeCell ref="G15:G16"/>
    <mergeCell ref="D28:D29"/>
    <mergeCell ref="G28:G29"/>
    <mergeCell ref="B14:G14"/>
    <mergeCell ref="B27:G27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FA0A-7E4F-424A-A525-993AC1100546}">
  <dimension ref="A1:I26"/>
  <sheetViews>
    <sheetView workbookViewId="0">
      <selection activeCell="I23" sqref="I23"/>
    </sheetView>
  </sheetViews>
  <sheetFormatPr defaultRowHeight="15"/>
  <cols>
    <col min="2" max="2" width="19" bestFit="1" customWidth="1"/>
    <col min="3" max="3" width="11.7109375" style="1" bestFit="1" customWidth="1"/>
    <col min="4" max="4" width="9.140625" style="1"/>
    <col min="7" max="7" width="19" bestFit="1" customWidth="1"/>
    <col min="8" max="8" width="11.7109375" bestFit="1" customWidth="1"/>
  </cols>
  <sheetData>
    <row r="1" spans="1:9">
      <c r="A1" s="115" t="s">
        <v>56</v>
      </c>
      <c r="B1" s="115"/>
      <c r="C1" s="115"/>
      <c r="D1" s="115"/>
      <c r="F1" s="115" t="s">
        <v>60</v>
      </c>
      <c r="G1" s="115"/>
      <c r="H1" s="115"/>
      <c r="I1" s="115"/>
    </row>
    <row r="2" spans="1:9">
      <c r="A2" s="112" t="s">
        <v>83</v>
      </c>
      <c r="B2" s="113"/>
      <c r="C2" s="113"/>
      <c r="D2" s="114"/>
      <c r="F2" s="116" t="s">
        <v>83</v>
      </c>
      <c r="G2" s="116"/>
      <c r="H2" s="116"/>
      <c r="I2" s="116"/>
    </row>
    <row r="3" spans="1:9">
      <c r="A3" s="36"/>
      <c r="B3" s="86" t="s">
        <v>82</v>
      </c>
      <c r="C3" s="87" t="s">
        <v>84</v>
      </c>
      <c r="D3" s="24" t="s">
        <v>86</v>
      </c>
      <c r="F3" s="36"/>
      <c r="G3" s="86" t="s">
        <v>82</v>
      </c>
      <c r="H3" s="87" t="s">
        <v>84</v>
      </c>
      <c r="I3" s="24" t="s">
        <v>86</v>
      </c>
    </row>
    <row r="4" spans="1:9">
      <c r="A4" s="36" t="s">
        <v>42</v>
      </c>
      <c r="B4" s="28">
        <v>-5.9574999999999996</v>
      </c>
      <c r="C4" s="29">
        <v>-5.931</v>
      </c>
      <c r="D4" s="29">
        <f t="shared" ref="D4:D9" si="0">(B4-C4)</f>
        <v>-2.6499999999999524E-2</v>
      </c>
      <c r="F4" s="36" t="s">
        <v>42</v>
      </c>
      <c r="G4" s="28">
        <v>-6.7495000000000003</v>
      </c>
      <c r="H4" s="29">
        <v>-6.7358000000000002</v>
      </c>
      <c r="I4" s="29">
        <f>G4-H4</f>
        <v>-1.3700000000000045E-2</v>
      </c>
    </row>
    <row r="5" spans="1:9">
      <c r="A5" s="36" t="s">
        <v>43</v>
      </c>
      <c r="B5" s="29">
        <v>-5.5278999999999998</v>
      </c>
      <c r="C5" s="29">
        <v>-5.516</v>
      </c>
      <c r="D5" s="29">
        <f t="shared" si="0"/>
        <v>-1.18999999999998E-2</v>
      </c>
      <c r="F5" s="36" t="s">
        <v>43</v>
      </c>
      <c r="G5" s="29">
        <v>-6.0906000000000002</v>
      </c>
      <c r="H5" s="29">
        <v>-6.0899000000000001</v>
      </c>
      <c r="I5" s="29">
        <f t="shared" ref="I5:I11" si="1">G5-H5</f>
        <v>-7.0000000000014495E-4</v>
      </c>
    </row>
    <row r="6" spans="1:9">
      <c r="A6" s="36" t="s">
        <v>44</v>
      </c>
      <c r="B6" s="29">
        <v>-5.3924000000000003</v>
      </c>
      <c r="C6" s="29">
        <v>-5.3868999999999998</v>
      </c>
      <c r="D6" s="29">
        <f t="shared" si="0"/>
        <v>-5.5000000000005045E-3</v>
      </c>
      <c r="F6" s="36" t="s">
        <v>44</v>
      </c>
      <c r="G6" s="29">
        <v>-5.8674999999999997</v>
      </c>
      <c r="H6" s="29">
        <v>-5.8731999999999998</v>
      </c>
      <c r="I6" s="29">
        <f t="shared" si="1"/>
        <v>5.7000000000000384E-3</v>
      </c>
    </row>
    <row r="7" spans="1:9">
      <c r="A7" s="36" t="s">
        <v>45</v>
      </c>
      <c r="B7" s="29">
        <v>-5.3358999999999996</v>
      </c>
      <c r="C7" s="29">
        <v>-5.3341000000000003</v>
      </c>
      <c r="D7" s="29">
        <f t="shared" si="0"/>
        <v>-1.7999999999993577E-3</v>
      </c>
      <c r="F7" s="36" t="s">
        <v>45</v>
      </c>
      <c r="G7" s="29">
        <v>-5.7895000000000003</v>
      </c>
      <c r="H7" s="29">
        <v>-5.7972999999999999</v>
      </c>
      <c r="I7" s="29">
        <f t="shared" si="1"/>
        <v>7.799999999999585E-3</v>
      </c>
    </row>
    <row r="8" spans="1:9">
      <c r="A8" s="36" t="s">
        <v>46</v>
      </c>
      <c r="B8" s="29">
        <v>-5.3089000000000004</v>
      </c>
      <c r="C8" s="29">
        <v>-5.3090000000000002</v>
      </c>
      <c r="D8" s="29">
        <f t="shared" si="0"/>
        <v>9.9999999999766942E-5</v>
      </c>
      <c r="F8" s="36" t="s">
        <v>46</v>
      </c>
      <c r="G8" s="29">
        <v>-5.7149999999999999</v>
      </c>
      <c r="H8" s="29">
        <v>-5.7260999999999997</v>
      </c>
      <c r="I8" s="29">
        <f t="shared" si="1"/>
        <v>1.1099999999999888E-2</v>
      </c>
    </row>
    <row r="9" spans="1:9">
      <c r="A9" s="36" t="s">
        <v>47</v>
      </c>
      <c r="B9" s="29">
        <v>-5.2961</v>
      </c>
      <c r="C9" s="29">
        <v>-5.2967000000000004</v>
      </c>
      <c r="D9" s="29">
        <f t="shared" si="0"/>
        <v>6.0000000000037801E-4</v>
      </c>
      <c r="F9" s="36" t="s">
        <v>47</v>
      </c>
      <c r="G9" s="29">
        <v>-5.6862000000000004</v>
      </c>
      <c r="H9" s="29">
        <v>-5.6993999999999998</v>
      </c>
      <c r="I9" s="29">
        <f t="shared" si="1"/>
        <v>1.3199999999999434E-2</v>
      </c>
    </row>
    <row r="10" spans="1:9">
      <c r="A10" s="88" t="s">
        <v>48</v>
      </c>
      <c r="B10" s="92" t="s">
        <v>22</v>
      </c>
      <c r="C10" s="90">
        <v>-5.2769000000000004</v>
      </c>
      <c r="D10" s="89" t="s">
        <v>22</v>
      </c>
      <c r="F10" s="88" t="s">
        <v>48</v>
      </c>
      <c r="G10" s="90" t="s">
        <v>22</v>
      </c>
      <c r="H10" s="90">
        <v>-5.6639999999999997</v>
      </c>
      <c r="I10" s="29" t="s">
        <v>22</v>
      </c>
    </row>
    <row r="11" spans="1:9">
      <c r="A11" s="88" t="s">
        <v>49</v>
      </c>
      <c r="B11" s="92" t="s">
        <v>22</v>
      </c>
      <c r="C11" s="90">
        <v>-5.2514000000000003</v>
      </c>
      <c r="D11" s="89" t="s">
        <v>22</v>
      </c>
      <c r="F11" s="88" t="s">
        <v>49</v>
      </c>
      <c r="G11" s="90" t="s">
        <v>22</v>
      </c>
      <c r="H11" s="90">
        <v>-5.6120000000000001</v>
      </c>
      <c r="I11" s="29" t="s">
        <v>22</v>
      </c>
    </row>
    <row r="12" spans="1:9">
      <c r="H12" s="1"/>
      <c r="I12" s="1"/>
    </row>
    <row r="13" spans="1:9">
      <c r="A13" s="112" t="s">
        <v>85</v>
      </c>
      <c r="B13" s="113"/>
      <c r="C13" s="113"/>
      <c r="D13" s="114"/>
      <c r="F13" s="116" t="s">
        <v>85</v>
      </c>
      <c r="G13" s="116"/>
      <c r="H13" s="116"/>
      <c r="I13" s="116"/>
    </row>
    <row r="14" spans="1:9">
      <c r="A14" s="36"/>
      <c r="B14" s="86" t="s">
        <v>82</v>
      </c>
      <c r="C14" s="87" t="s">
        <v>84</v>
      </c>
      <c r="D14" s="25" t="s">
        <v>86</v>
      </c>
      <c r="F14" s="36"/>
      <c r="G14" s="86" t="s">
        <v>82</v>
      </c>
      <c r="H14" s="87" t="s">
        <v>84</v>
      </c>
      <c r="I14" s="25" t="s">
        <v>86</v>
      </c>
    </row>
    <row r="15" spans="1:9">
      <c r="A15" s="36" t="s">
        <v>42</v>
      </c>
      <c r="B15" s="28">
        <v>-0.77610000000000001</v>
      </c>
      <c r="C15" s="29">
        <v>-0.64339999999999997</v>
      </c>
      <c r="D15" s="29">
        <f t="shared" ref="D15:D22" si="2">B15-C15</f>
        <v>-0.13270000000000004</v>
      </c>
      <c r="F15" s="36" t="s">
        <v>42</v>
      </c>
      <c r="G15" s="28">
        <v>-0.94089999999999996</v>
      </c>
      <c r="H15" s="29">
        <v>-0.86360000000000003</v>
      </c>
      <c r="I15" s="29">
        <f>G15-H15</f>
        <v>-7.7299999999999924E-2</v>
      </c>
    </row>
    <row r="16" spans="1:9">
      <c r="A16" s="36" t="s">
        <v>43</v>
      </c>
      <c r="B16" s="29">
        <v>-1.46</v>
      </c>
      <c r="C16" s="29">
        <v>-1.3641000000000001</v>
      </c>
      <c r="D16" s="29">
        <f t="shared" si="2"/>
        <v>-9.5899999999999874E-2</v>
      </c>
      <c r="F16" s="36" t="s">
        <v>43</v>
      </c>
      <c r="G16" s="29">
        <v>-1.4579</v>
      </c>
      <c r="H16" s="29">
        <v>-1.4157</v>
      </c>
      <c r="I16" s="29">
        <f t="shared" ref="I16:I22" si="3">G16-H16</f>
        <v>-4.2200000000000015E-2</v>
      </c>
    </row>
    <row r="17" spans="1:9">
      <c r="A17" s="36" t="s">
        <v>44</v>
      </c>
      <c r="B17" s="29">
        <v>-1.6589</v>
      </c>
      <c r="C17" s="29">
        <v>-1.5754999999999999</v>
      </c>
      <c r="D17" s="29">
        <f t="shared" si="2"/>
        <v>-8.3400000000000141E-2</v>
      </c>
      <c r="F17" s="36" t="s">
        <v>44</v>
      </c>
      <c r="G17" s="29">
        <v>-1.6495</v>
      </c>
      <c r="H17" s="29">
        <v>-1.6166</v>
      </c>
      <c r="I17" s="29">
        <f t="shared" si="3"/>
        <v>-3.2899999999999929E-2</v>
      </c>
    </row>
    <row r="18" spans="1:9">
      <c r="A18" s="36" t="s">
        <v>45</v>
      </c>
      <c r="B18" s="29">
        <v>-1.7494000000000001</v>
      </c>
      <c r="C18" s="29">
        <v>-1.6717</v>
      </c>
      <c r="D18" s="29">
        <f t="shared" si="2"/>
        <v>-7.7700000000000102E-2</v>
      </c>
      <c r="F18" s="36" t="s">
        <v>45</v>
      </c>
      <c r="G18" s="29">
        <v>-1.7844</v>
      </c>
      <c r="H18" s="29">
        <v>-1.7519</v>
      </c>
      <c r="I18" s="29">
        <f t="shared" si="3"/>
        <v>-3.2499999999999973E-2</v>
      </c>
    </row>
    <row r="19" spans="1:9">
      <c r="A19" s="36" t="s">
        <v>46</v>
      </c>
      <c r="B19" s="29">
        <v>-1.7972999999999999</v>
      </c>
      <c r="C19" s="29">
        <v>-1.7226999999999999</v>
      </c>
      <c r="D19" s="29">
        <f t="shared" si="2"/>
        <v>-7.46E-2</v>
      </c>
      <c r="F19" s="36" t="s">
        <v>46</v>
      </c>
      <c r="G19" s="29">
        <v>-1.8122</v>
      </c>
      <c r="H19" s="29">
        <v>-1.7857000000000001</v>
      </c>
      <c r="I19" s="29">
        <f t="shared" si="3"/>
        <v>-2.6499999999999968E-2</v>
      </c>
    </row>
    <row r="20" spans="1:9">
      <c r="A20" s="36" t="s">
        <v>47</v>
      </c>
      <c r="B20" s="29">
        <v>-1.823</v>
      </c>
      <c r="C20" s="29">
        <v>-1.7497</v>
      </c>
      <c r="D20" s="29">
        <f t="shared" si="2"/>
        <v>-7.3299999999999921E-2</v>
      </c>
      <c r="F20" s="36" t="s">
        <v>47</v>
      </c>
      <c r="G20" s="28">
        <v>-1.8419000000000001</v>
      </c>
      <c r="H20" s="29">
        <v>-1.8168</v>
      </c>
      <c r="I20" s="29">
        <f t="shared" si="3"/>
        <v>-2.5100000000000122E-2</v>
      </c>
    </row>
    <row r="21" spans="1:9">
      <c r="A21" s="88" t="s">
        <v>48</v>
      </c>
      <c r="B21" s="92" t="s">
        <v>22</v>
      </c>
      <c r="C21" s="90">
        <v>-1.7943</v>
      </c>
      <c r="D21" s="90" t="s">
        <v>22</v>
      </c>
      <c r="F21" s="88" t="s">
        <v>48</v>
      </c>
      <c r="G21" s="90" t="s">
        <v>22</v>
      </c>
      <c r="H21" s="90">
        <v>-1.8756999999999999</v>
      </c>
      <c r="I21" s="29" t="s">
        <v>22</v>
      </c>
    </row>
    <row r="22" spans="1:9">
      <c r="A22" s="88" t="s">
        <v>49</v>
      </c>
      <c r="B22" s="92" t="s">
        <v>22</v>
      </c>
      <c r="C22" s="90">
        <v>-1.7972999999999999</v>
      </c>
      <c r="D22" s="90" t="s">
        <v>22</v>
      </c>
      <c r="F22" s="88" t="s">
        <v>49</v>
      </c>
      <c r="G22" s="90" t="s">
        <v>22</v>
      </c>
      <c r="H22" s="90">
        <v>-1.8914</v>
      </c>
      <c r="I22" s="29" t="s">
        <v>22</v>
      </c>
    </row>
    <row r="23" spans="1:9">
      <c r="H23" s="1"/>
      <c r="I23" s="1"/>
    </row>
    <row r="24" spans="1:9">
      <c r="A24" t="s">
        <v>87</v>
      </c>
      <c r="F24" t="s">
        <v>87</v>
      </c>
      <c r="H24" s="1"/>
      <c r="I24" s="1"/>
    </row>
    <row r="25" spans="1:9">
      <c r="A25" s="41" t="s">
        <v>88</v>
      </c>
      <c r="B25" s="41"/>
      <c r="C25" s="91">
        <f>C21+D20</f>
        <v>-1.8675999999999999</v>
      </c>
      <c r="F25" s="41" t="s">
        <v>88</v>
      </c>
      <c r="G25" s="41"/>
      <c r="H25" s="91">
        <f>H21+I20</f>
        <v>-1.9008</v>
      </c>
      <c r="I25" s="1"/>
    </row>
    <row r="26" spans="1:9">
      <c r="A26" s="41" t="s">
        <v>89</v>
      </c>
      <c r="B26" s="41"/>
      <c r="C26" s="91">
        <f>C22+D20</f>
        <v>-1.8705999999999998</v>
      </c>
      <c r="F26" s="41" t="s">
        <v>89</v>
      </c>
      <c r="G26" s="41"/>
      <c r="H26" s="91">
        <f>H22+I20</f>
        <v>-1.9165000000000001</v>
      </c>
      <c r="I26" s="1"/>
    </row>
  </sheetData>
  <mergeCells count="6">
    <mergeCell ref="A2:D2"/>
    <mergeCell ref="A13:D13"/>
    <mergeCell ref="A1:D1"/>
    <mergeCell ref="F1:I1"/>
    <mergeCell ref="F2:I2"/>
    <mergeCell ref="F13:I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P3HT</vt:lpstr>
      <vt:lpstr>Extrapol. P3HT</vt:lpstr>
      <vt:lpstr>PTB1</vt:lpstr>
      <vt:lpstr>Extrapol. PTB1</vt:lpstr>
      <vt:lpstr>PTQ11</vt:lpstr>
      <vt:lpstr>Extrapol. PTQ11</vt:lpstr>
      <vt:lpstr>“Jacob’s  ladder”</vt:lpstr>
      <vt:lpstr>GFN2-xTB</vt:lpstr>
      <vt:lpstr>B2PLYP</vt:lpstr>
      <vt:lpstr>Extrapol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Rosa, Nathalia</dc:creator>
  <cp:lastModifiedBy>Rosa, Nathalia</cp:lastModifiedBy>
  <dcterms:created xsi:type="dcterms:W3CDTF">2024-10-10T16:17:32Z</dcterms:created>
  <dcterms:modified xsi:type="dcterms:W3CDTF">2025-07-16T14:32:11Z</dcterms:modified>
</cp:coreProperties>
</file>