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- 5 Doutorado\!Meus Artigos\8 - fluorescence-DCP\cálculos\4. TheoDORE\"/>
    </mc:Choice>
  </mc:AlternateContent>
  <xr:revisionPtr revIDLastSave="0" documentId="13_ncr:1_{C783EF6B-A906-4756-BE65-931CA7D93290}" xr6:coauthVersionLast="47" xr6:coauthVersionMax="47" xr10:uidLastSave="{00000000-0000-0000-0000-000000000000}"/>
  <bookViews>
    <workbookView xWindow="28680" yWindow="-120" windowWidth="29040" windowHeight="15720" tabRatio="689" activeTab="1" xr2:uid="{00000000-000D-0000-FFFF-FFFF00000000}"/>
  </bookViews>
  <sheets>
    <sheet name="CT - HBQ" sheetId="4" r:id="rId1"/>
    <sheet name="CT - NMU" sheetId="8" r:id="rId2"/>
    <sheet name="Planilha1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15" i="4" l="1"/>
  <c r="CH15" i="4" s="1"/>
  <c r="CI14" i="4"/>
  <c r="CH14" i="4" s="1"/>
  <c r="CI13" i="4"/>
  <c r="CH13" i="4" s="1"/>
  <c r="CI12" i="4"/>
  <c r="CH12" i="4" s="1"/>
  <c r="CI11" i="4"/>
  <c r="CH11" i="4" s="1"/>
  <c r="CI10" i="4"/>
  <c r="CH10" i="4" s="1"/>
  <c r="CI9" i="4"/>
  <c r="CH9" i="4" s="1"/>
  <c r="CI8" i="4"/>
  <c r="CH8" i="4" s="1"/>
  <c r="CI7" i="4"/>
  <c r="CH7" i="4" s="1"/>
  <c r="CG15" i="4"/>
  <c r="CF15" i="4" s="1"/>
  <c r="CG14" i="4"/>
  <c r="CF14" i="4" s="1"/>
  <c r="CG13" i="4"/>
  <c r="CF13" i="4" s="1"/>
  <c r="CG12" i="4"/>
  <c r="CF12" i="4" s="1"/>
  <c r="CG11" i="4"/>
  <c r="CF11" i="4" s="1"/>
  <c r="CG10" i="4"/>
  <c r="CF10" i="4" s="1"/>
  <c r="CG9" i="4"/>
  <c r="CF9" i="4" s="1"/>
  <c r="CG8" i="4"/>
  <c r="CF8" i="4" s="1"/>
  <c r="CG7" i="4"/>
  <c r="CF7" i="4" s="1"/>
</calcChain>
</file>

<file path=xl/sharedStrings.xml><?xml version="1.0" encoding="utf-8"?>
<sst xmlns="http://schemas.openxmlformats.org/spreadsheetml/2006/main" count="197" uniqueCount="39">
  <si>
    <r>
      <t>State (S</t>
    </r>
    <r>
      <rPr>
        <vertAlign val="subscript"/>
        <sz val="16"/>
        <color theme="1"/>
        <rFont val="Times New Roman"/>
        <family val="1"/>
      </rPr>
      <t>x</t>
    </r>
    <r>
      <rPr>
        <sz val="16"/>
        <color theme="1"/>
        <rFont val="Times New Roman"/>
        <family val="1"/>
      </rPr>
      <t>)</t>
    </r>
  </si>
  <si>
    <r>
      <t>S</t>
    </r>
    <r>
      <rPr>
        <vertAlign val="subscript"/>
        <sz val="16"/>
        <color theme="1"/>
        <rFont val="Times New Roman"/>
        <family val="1"/>
      </rPr>
      <t>1</t>
    </r>
  </si>
  <si>
    <t>f</t>
  </si>
  <si>
    <t>E(eV)</t>
  </si>
  <si>
    <t>HBQ</t>
  </si>
  <si>
    <t>LED</t>
  </si>
  <si>
    <t>HBQ - Less divided</t>
  </si>
  <si>
    <t>HBQ - More divided</t>
  </si>
  <si>
    <t>HBQ-H</t>
  </si>
  <si>
    <t>HBQ-DCP (maior divisão)</t>
  </si>
  <si>
    <t>CTAB</t>
  </si>
  <si>
    <t>CTAC</t>
  </si>
  <si>
    <t>CTBA</t>
  </si>
  <si>
    <t>CTCA</t>
  </si>
  <si>
    <t>CTBC</t>
  </si>
  <si>
    <t>CTCB</t>
  </si>
  <si>
    <t>LEA</t>
  </si>
  <si>
    <t>LEB</t>
  </si>
  <si>
    <t>LEC</t>
  </si>
  <si>
    <t>CTAD</t>
  </si>
  <si>
    <t>CTBD</t>
  </si>
  <si>
    <t>CTCD</t>
  </si>
  <si>
    <t>CTDA</t>
  </si>
  <si>
    <t>CTDB</t>
  </si>
  <si>
    <t>CTDC</t>
  </si>
  <si>
    <t>HBQ-DCP</t>
  </si>
  <si>
    <t>HBQ(keto) - More divided</t>
  </si>
  <si>
    <t>NMU-1</t>
  </si>
  <si>
    <t>NMU-DCP</t>
  </si>
  <si>
    <t>CTDA-</t>
  </si>
  <si>
    <t>CTDC -</t>
  </si>
  <si>
    <t>NMU-H</t>
  </si>
  <si>
    <t>Molecule</t>
  </si>
  <si>
    <t>(more divided)</t>
  </si>
  <si>
    <t>(eV)</t>
  </si>
  <si>
    <t>HBQ-AE</t>
  </si>
  <si>
    <t>–</t>
  </si>
  <si>
    <t>HBQ-DCP (less divided)</t>
  </si>
  <si>
    <t>HBQ-Keto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</si>
</sst>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000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vertAlign val="subscript"/>
      <sz val="16"/>
      <color theme="1"/>
      <name val="Times New Roman"/>
      <family val="1"/>
    </font>
    <font>
      <sz val="8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rgb="FF000000"/>
      <name val="Times New Roman"/>
      <family val="1"/>
    </font>
    <font>
      <b/>
      <sz val="16"/>
      <color theme="0"/>
      <name val="Times New Roman"/>
      <family val="1"/>
    </font>
    <font>
      <sz val="16"/>
      <name val="Times New Roman"/>
      <family val="1"/>
    </font>
    <font>
      <b/>
      <sz val="16"/>
      <color theme="1"/>
      <name val="Times New Roman"/>
      <family val="1"/>
    </font>
    <font>
      <b/>
      <sz val="11"/>
      <color rgb="FF343434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A5A5A5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164" fontId="1" fillId="0" borderId="0" xfId="0" applyNumberFormat="1" applyFont="1"/>
    <xf numFmtId="0" fontId="1" fillId="3" borderId="2" xfId="0" applyFont="1" applyFill="1" applyBorder="1" applyAlignment="1">
      <alignment horizontal="center" vertical="center"/>
    </xf>
    <xf numFmtId="0" fontId="5" fillId="0" borderId="0" xfId="0" applyFont="1"/>
    <xf numFmtId="0" fontId="7" fillId="0" borderId="0" xfId="0" applyFont="1"/>
    <xf numFmtId="164" fontId="7" fillId="0" borderId="0" xfId="0" applyNumberFormat="1" applyFont="1"/>
    <xf numFmtId="0" fontId="8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/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167" fontId="10" fillId="5" borderId="4" xfId="0" applyNumberFormat="1" applyFont="1" applyFill="1" applyBorder="1" applyAlignment="1">
      <alignment horizontal="center" vertical="center"/>
    </xf>
    <xf numFmtId="167" fontId="10" fillId="5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</cellXfs>
  <cellStyles count="1">
    <cellStyle name="Normal" xfId="0" builtinId="0"/>
  </cellStyles>
  <dxfs count="1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6" formatCode="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6" formatCode="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6" formatCode="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6" formatCode="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numFmt numFmtId="166" formatCode="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6" formatCode="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6" formatCode="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6" formatCode="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6" formatCode="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7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emf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622189</xdr:colOff>
      <xdr:row>32</xdr:row>
      <xdr:rowOff>13929</xdr:rowOff>
    </xdr:from>
    <xdr:to>
      <xdr:col>12</xdr:col>
      <xdr:colOff>119062</xdr:colOff>
      <xdr:row>48</xdr:row>
      <xdr:rowOff>194629</xdr:rowOff>
    </xdr:to>
    <xdr:pic>
      <xdr:nvPicPr>
        <xdr:cNvPr id="5" name="Picture 2" descr="10-Hydroxybenzo[h]quinoline | CAS 33155-90-7">
          <a:extLst>
            <a:ext uri="{FF2B5EF4-FFF2-40B4-BE49-F238E27FC236}">
              <a16:creationId xmlns:a16="http://schemas.microsoft.com/office/drawing/2014/main" id="{2B5B57F3-90F7-9F43-263D-177AE8AF0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6502" y="9300804"/>
          <a:ext cx="5259498" cy="5371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808347</xdr:colOff>
      <xdr:row>32</xdr:row>
      <xdr:rowOff>322315</xdr:rowOff>
    </xdr:from>
    <xdr:to>
      <xdr:col>11</xdr:col>
      <xdr:colOff>428624</xdr:colOff>
      <xdr:row>35</xdr:row>
      <xdr:rowOff>4300</xdr:rowOff>
    </xdr:to>
    <xdr:sp macro="" textlink="">
      <xdr:nvSpPr>
        <xdr:cNvPr id="6" name="CaixaDeTexto 34">
          <a:extLst>
            <a:ext uri="{FF2B5EF4-FFF2-40B4-BE49-F238E27FC236}">
              <a16:creationId xmlns:a16="http://schemas.microsoft.com/office/drawing/2014/main" id="{EC4769F8-7509-455B-229D-CB0352E1F553}"/>
            </a:ext>
          </a:extLst>
        </xdr:cNvPr>
        <xdr:cNvSpPr txBox="1"/>
      </xdr:nvSpPr>
      <xdr:spPr>
        <a:xfrm>
          <a:off x="4832660" y="9609190"/>
          <a:ext cx="4763777" cy="682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000" b="1">
              <a:latin typeface="Times New Roman" panose="02020603050405020304" pitchFamily="18" charset="0"/>
              <a:cs typeface="Times New Roman" panose="02020603050405020304" pitchFamily="18" charset="0"/>
            </a:rPr>
            <a:t>10-hydroxybenzo[h]quinoline</a:t>
          </a:r>
        </a:p>
        <a:p>
          <a:pPr algn="ctr"/>
          <a:r>
            <a:rPr lang="pt-BR" sz="2000" b="1">
              <a:latin typeface="Times New Roman" panose="02020603050405020304" pitchFamily="18" charset="0"/>
              <a:cs typeface="Times New Roman" panose="02020603050405020304" pitchFamily="18" charset="0"/>
            </a:rPr>
            <a:t>HBQ</a:t>
          </a:r>
        </a:p>
      </xdr:txBody>
    </xdr:sp>
    <xdr:clientData/>
  </xdr:twoCellAnchor>
  <xdr:twoCellAnchor editAs="oneCell">
    <xdr:from>
      <xdr:col>1</xdr:col>
      <xdr:colOff>45079</xdr:colOff>
      <xdr:row>33</xdr:row>
      <xdr:rowOff>55237</xdr:rowOff>
    </xdr:from>
    <xdr:to>
      <xdr:col>6</xdr:col>
      <xdr:colOff>24326</xdr:colOff>
      <xdr:row>45</xdr:row>
      <xdr:rowOff>261936</xdr:rowOff>
    </xdr:to>
    <xdr:pic>
      <xdr:nvPicPr>
        <xdr:cNvPr id="7" name="Picture 4" descr="N,N-Dimethylformamide | CAS 68-12-2">
          <a:extLst>
            <a:ext uri="{FF2B5EF4-FFF2-40B4-BE49-F238E27FC236}">
              <a16:creationId xmlns:a16="http://schemas.microsoft.com/office/drawing/2014/main" id="{65403CED-E16F-AC83-8283-E9847787A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767" y="9675487"/>
          <a:ext cx="4908434" cy="4207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549887</xdr:colOff>
      <xdr:row>33</xdr:row>
      <xdr:rowOff>33839</xdr:rowOff>
    </xdr:from>
    <xdr:to>
      <xdr:col>6</xdr:col>
      <xdr:colOff>214312</xdr:colOff>
      <xdr:row>35</xdr:row>
      <xdr:rowOff>49199</xdr:rowOff>
    </xdr:to>
    <xdr:sp macro="" textlink="">
      <xdr:nvSpPr>
        <xdr:cNvPr id="8" name="CaixaDeTexto 32">
          <a:extLst>
            <a:ext uri="{FF2B5EF4-FFF2-40B4-BE49-F238E27FC236}">
              <a16:creationId xmlns:a16="http://schemas.microsoft.com/office/drawing/2014/main" id="{8E817810-898C-B3E6-DB65-E472D0E3601A}"/>
            </a:ext>
          </a:extLst>
        </xdr:cNvPr>
        <xdr:cNvSpPr txBox="1"/>
      </xdr:nvSpPr>
      <xdr:spPr>
        <a:xfrm>
          <a:off x="1931012" y="9654089"/>
          <a:ext cx="3379175" cy="6821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000" b="1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N,N-Dimethylformamide</a:t>
          </a:r>
        </a:p>
        <a:p>
          <a:pPr algn="ctr"/>
          <a:r>
            <a:rPr lang="pt-BR" sz="2000" b="1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(DMF)</a:t>
          </a:r>
        </a:p>
      </xdr:txBody>
    </xdr:sp>
    <xdr:clientData/>
  </xdr:twoCellAnchor>
  <xdr:twoCellAnchor editAs="oneCell">
    <xdr:from>
      <xdr:col>0</xdr:col>
      <xdr:colOff>0</xdr:colOff>
      <xdr:row>5</xdr:row>
      <xdr:rowOff>119061</xdr:rowOff>
    </xdr:from>
    <xdr:to>
      <xdr:col>5</xdr:col>
      <xdr:colOff>177671</xdr:colOff>
      <xdr:row>18</xdr:row>
      <xdr:rowOff>119061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4C41E81-3C52-8CE2-853F-6CEBDEA17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49"/>
          <a:ext cx="4201984" cy="3405187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528204</xdr:colOff>
      <xdr:row>3</xdr:row>
      <xdr:rowOff>101744</xdr:rowOff>
    </xdr:from>
    <xdr:to>
      <xdr:col>9</xdr:col>
      <xdr:colOff>359352</xdr:colOff>
      <xdr:row>21</xdr:row>
      <xdr:rowOff>32384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30638E17-6D64-DF94-87F1-9D2F6342F2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03"/>
        <a:stretch/>
      </xdr:blipFill>
      <xdr:spPr bwMode="auto">
        <a:xfrm>
          <a:off x="4552517" y="1078057"/>
          <a:ext cx="3736398" cy="464551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402648</xdr:colOff>
      <xdr:row>21</xdr:row>
      <xdr:rowOff>205652</xdr:rowOff>
    </xdr:from>
    <xdr:to>
      <xdr:col>9</xdr:col>
      <xdr:colOff>15483</xdr:colOff>
      <xdr:row>26</xdr:row>
      <xdr:rowOff>177026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92FD6D3D-EE5D-A28C-BE69-196788EA9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7773" y="5896840"/>
          <a:ext cx="4637273" cy="1566811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1226984</xdr:colOff>
      <xdr:row>18</xdr:row>
      <xdr:rowOff>121228</xdr:rowOff>
    </xdr:from>
    <xdr:to>
      <xdr:col>17</xdr:col>
      <xdr:colOff>862662</xdr:colOff>
      <xdr:row>27</xdr:row>
      <xdr:rowOff>317794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F6D4DB99-E9AF-8A5E-48BC-E0AE657DD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3047" y="5026603"/>
          <a:ext cx="3802865" cy="2911191"/>
        </a:xfrm>
        <a:prstGeom prst="rect">
          <a:avLst/>
        </a:prstGeom>
        <a:noFill/>
      </xdr:spPr>
    </xdr:pic>
    <xdr:clientData/>
  </xdr:twoCellAnchor>
  <xdr:twoCellAnchor>
    <xdr:from>
      <xdr:col>16</xdr:col>
      <xdr:colOff>357089</xdr:colOff>
      <xdr:row>29</xdr:row>
      <xdr:rowOff>186098</xdr:rowOff>
    </xdr:from>
    <xdr:to>
      <xdr:col>16</xdr:col>
      <xdr:colOff>751169</xdr:colOff>
      <xdr:row>31</xdr:row>
      <xdr:rowOff>101487</xdr:rowOff>
    </xdr:to>
    <xdr:sp macro="" textlink="">
      <xdr:nvSpPr>
        <xdr:cNvPr id="37" name="CaixaDeTexto 34">
          <a:extLst>
            <a:ext uri="{FF2B5EF4-FFF2-40B4-BE49-F238E27FC236}">
              <a16:creationId xmlns:a16="http://schemas.microsoft.com/office/drawing/2014/main" id="{B007E403-EC2E-4BA0-8451-A798A00FBD9C}"/>
            </a:ext>
          </a:extLst>
        </xdr:cNvPr>
        <xdr:cNvSpPr txBox="1"/>
      </xdr:nvSpPr>
      <xdr:spPr>
        <a:xfrm>
          <a:off x="13674771" y="7910007"/>
          <a:ext cx="394080" cy="43493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000" b="1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13</xdr:col>
      <xdr:colOff>935182</xdr:colOff>
      <xdr:row>20</xdr:row>
      <xdr:rowOff>148170</xdr:rowOff>
    </xdr:from>
    <xdr:to>
      <xdr:col>13</xdr:col>
      <xdr:colOff>1345223</xdr:colOff>
      <xdr:row>22</xdr:row>
      <xdr:rowOff>67430</xdr:rowOff>
    </xdr:to>
    <xdr:sp macro="" textlink="">
      <xdr:nvSpPr>
        <xdr:cNvPr id="38" name="CaixaDeTexto 32">
          <a:extLst>
            <a:ext uri="{FF2B5EF4-FFF2-40B4-BE49-F238E27FC236}">
              <a16:creationId xmlns:a16="http://schemas.microsoft.com/office/drawing/2014/main" id="{36705C2A-487E-AE69-E44F-D51D5E1506CC}"/>
            </a:ext>
          </a:extLst>
        </xdr:cNvPr>
        <xdr:cNvSpPr txBox="1"/>
      </xdr:nvSpPr>
      <xdr:spPr>
        <a:xfrm>
          <a:off x="11256818" y="5534125"/>
          <a:ext cx="410041" cy="4388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000" b="1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17</xdr:col>
      <xdr:colOff>609894</xdr:colOff>
      <xdr:row>20</xdr:row>
      <xdr:rowOff>148170</xdr:rowOff>
    </xdr:from>
    <xdr:to>
      <xdr:col>17</xdr:col>
      <xdr:colOff>1019935</xdr:colOff>
      <xdr:row>22</xdr:row>
      <xdr:rowOff>67430</xdr:rowOff>
    </xdr:to>
    <xdr:sp macro="" textlink="">
      <xdr:nvSpPr>
        <xdr:cNvPr id="39" name="CaixaDeTexto 34">
          <a:extLst>
            <a:ext uri="{FF2B5EF4-FFF2-40B4-BE49-F238E27FC236}">
              <a16:creationId xmlns:a16="http://schemas.microsoft.com/office/drawing/2014/main" id="{1BF0FB90-69AA-73D3-A720-2BF46E7AD63C}"/>
            </a:ext>
          </a:extLst>
        </xdr:cNvPr>
        <xdr:cNvSpPr txBox="1"/>
      </xdr:nvSpPr>
      <xdr:spPr>
        <a:xfrm>
          <a:off x="15139849" y="5534125"/>
          <a:ext cx="410041" cy="438805"/>
        </a:xfrm>
        <a:prstGeom prst="roundRect">
          <a:avLst/>
        </a:prstGeom>
        <a:noFill/>
        <a:ln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0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 editAs="oneCell">
    <xdr:from>
      <xdr:col>57</xdr:col>
      <xdr:colOff>1047750</xdr:colOff>
      <xdr:row>9</xdr:row>
      <xdr:rowOff>142876</xdr:rowOff>
    </xdr:from>
    <xdr:to>
      <xdr:col>60</xdr:col>
      <xdr:colOff>806653</xdr:colOff>
      <xdr:row>17</xdr:row>
      <xdr:rowOff>95251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8BF18ABD-0045-44C5-FBBB-2DDB19B82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0" y="2667001"/>
          <a:ext cx="3562097" cy="2047874"/>
        </a:xfrm>
        <a:prstGeom prst="rect">
          <a:avLst/>
        </a:prstGeom>
        <a:noFill/>
      </xdr:spPr>
    </xdr:pic>
    <xdr:clientData/>
  </xdr:twoCellAnchor>
  <xdr:twoCellAnchor editAs="oneCell">
    <xdr:from>
      <xdr:col>39</xdr:col>
      <xdr:colOff>640769</xdr:colOff>
      <xdr:row>8</xdr:row>
      <xdr:rowOff>134648</xdr:rowOff>
    </xdr:from>
    <xdr:to>
      <xdr:col>44</xdr:col>
      <xdr:colOff>373154</xdr:colOff>
      <xdr:row>21</xdr:row>
      <xdr:rowOff>202932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0075CF2-4174-59DE-AF1E-0B3C77B6F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02707" y="2420648"/>
          <a:ext cx="6090322" cy="3473472"/>
        </a:xfrm>
        <a:prstGeom prst="rect">
          <a:avLst/>
        </a:prstGeom>
        <a:noFill/>
      </xdr:spPr>
    </xdr:pic>
    <xdr:clientData/>
  </xdr:twoCellAnchor>
  <xdr:twoCellAnchor>
    <xdr:from>
      <xdr:col>18</xdr:col>
      <xdr:colOff>190501</xdr:colOff>
      <xdr:row>5</xdr:row>
      <xdr:rowOff>47625</xdr:rowOff>
    </xdr:from>
    <xdr:to>
      <xdr:col>23</xdr:col>
      <xdr:colOff>214312</xdr:colOff>
      <xdr:row>31</xdr:row>
      <xdr:rowOff>285749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7B6245F-E509-3765-A82F-9B89244C28DB}"/>
            </a:ext>
          </a:extLst>
        </xdr:cNvPr>
        <xdr:cNvGrpSpPr/>
      </xdr:nvGrpSpPr>
      <xdr:grpSpPr>
        <a:xfrm>
          <a:off x="16002001" y="1547813"/>
          <a:ext cx="6095999" cy="7691436"/>
          <a:chOff x="6550559" y="229486"/>
          <a:chExt cx="4171911" cy="51918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1012F31D-3578-486E-FD0C-2049A29C23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rcRect r="69065"/>
          <a:stretch/>
        </xdr:blipFill>
        <xdr:spPr>
          <a:xfrm>
            <a:off x="6550559" y="229486"/>
            <a:ext cx="2504951" cy="519185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EE860C08-E6D6-FFBE-DC4C-30B84DA334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rcRect l="78961" r="101"/>
          <a:stretch/>
        </xdr:blipFill>
        <xdr:spPr>
          <a:xfrm>
            <a:off x="9027044" y="229486"/>
            <a:ext cx="1695426" cy="5191850"/>
          </a:xfrm>
          <a:prstGeom prst="rect">
            <a:avLst/>
          </a:prstGeom>
        </xdr:spPr>
      </xdr:pic>
    </xdr:grpSp>
    <xdr:clientData/>
  </xdr:twoCellAnchor>
  <xdr:twoCellAnchor>
    <xdr:from>
      <xdr:col>33</xdr:col>
      <xdr:colOff>928337</xdr:colOff>
      <xdr:row>17</xdr:row>
      <xdr:rowOff>240593</xdr:rowOff>
    </xdr:from>
    <xdr:to>
      <xdr:col>34</xdr:col>
      <xdr:colOff>230093</xdr:colOff>
      <xdr:row>20</xdr:row>
      <xdr:rowOff>18482</xdr:rowOff>
    </xdr:to>
    <xdr:sp macro="" textlink="">
      <xdr:nvSpPr>
        <xdr:cNvPr id="9" name="CaixaDeTexto 34">
          <a:extLst>
            <a:ext uri="{FF2B5EF4-FFF2-40B4-BE49-F238E27FC236}">
              <a16:creationId xmlns:a16="http://schemas.microsoft.com/office/drawing/2014/main" id="{7A041E96-84EF-3B49-ECB3-7E98C6A0916F}"/>
            </a:ext>
          </a:extLst>
        </xdr:cNvPr>
        <xdr:cNvSpPr txBox="1"/>
      </xdr:nvSpPr>
      <xdr:spPr>
        <a:xfrm>
          <a:off x="31789337" y="4884031"/>
          <a:ext cx="468569" cy="56370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800" b="1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32</xdr:col>
      <xdr:colOff>261937</xdr:colOff>
      <xdr:row>8</xdr:row>
      <xdr:rowOff>208235</xdr:rowOff>
    </xdr:from>
    <xdr:to>
      <xdr:col>32</xdr:col>
      <xdr:colOff>753561</xdr:colOff>
      <xdr:row>10</xdr:row>
      <xdr:rowOff>253122</xdr:rowOff>
    </xdr:to>
    <xdr:sp macro="" textlink="">
      <xdr:nvSpPr>
        <xdr:cNvPr id="10" name="CaixaDeTexto 32">
          <a:extLst>
            <a:ext uri="{FF2B5EF4-FFF2-40B4-BE49-F238E27FC236}">
              <a16:creationId xmlns:a16="http://schemas.microsoft.com/office/drawing/2014/main" id="{CB5B90D0-AB5D-B08A-E985-2D081322B2B4}"/>
            </a:ext>
          </a:extLst>
        </xdr:cNvPr>
        <xdr:cNvSpPr txBox="1"/>
      </xdr:nvSpPr>
      <xdr:spPr>
        <a:xfrm>
          <a:off x="29241750" y="2494235"/>
          <a:ext cx="491624" cy="56876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800" b="1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36</xdr:col>
      <xdr:colOff>140370</xdr:colOff>
      <xdr:row>5</xdr:row>
      <xdr:rowOff>24551</xdr:rowOff>
    </xdr:from>
    <xdr:to>
      <xdr:col>36</xdr:col>
      <xdr:colOff>631994</xdr:colOff>
      <xdr:row>7</xdr:row>
      <xdr:rowOff>69438</xdr:rowOff>
    </xdr:to>
    <xdr:sp macro="" textlink="">
      <xdr:nvSpPr>
        <xdr:cNvPr id="11" name="CaixaDeTexto 32">
          <a:extLst>
            <a:ext uri="{FF2B5EF4-FFF2-40B4-BE49-F238E27FC236}">
              <a16:creationId xmlns:a16="http://schemas.microsoft.com/office/drawing/2014/main" id="{2F86FB1E-FE0C-D04A-0FAD-56B06CA7166F}"/>
            </a:ext>
          </a:extLst>
        </xdr:cNvPr>
        <xdr:cNvSpPr txBox="1"/>
      </xdr:nvSpPr>
      <xdr:spPr>
        <a:xfrm>
          <a:off x="34358933" y="1524739"/>
          <a:ext cx="491624" cy="568762"/>
        </a:xfrm>
        <a:prstGeom prst="roundRect">
          <a:avLst/>
        </a:prstGeom>
        <a:ln>
          <a:solidFill>
            <a:srgbClr val="FF00F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800" b="1">
              <a:solidFill>
                <a:srgbClr val="FF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 editAs="oneCell">
    <xdr:from>
      <xdr:col>32</xdr:col>
      <xdr:colOff>979848</xdr:colOff>
      <xdr:row>3</xdr:row>
      <xdr:rowOff>166687</xdr:rowOff>
    </xdr:from>
    <xdr:to>
      <xdr:col>36</xdr:col>
      <xdr:colOff>114661</xdr:colOff>
      <xdr:row>17</xdr:row>
      <xdr:rowOff>126999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E7CDC66-9E93-06E0-EBE9-BCEC73F28541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959661" y="1143000"/>
          <a:ext cx="4373563" cy="3627437"/>
        </a:xfrm>
        <a:prstGeom prst="rect">
          <a:avLst/>
        </a:prstGeom>
      </xdr:spPr>
    </xdr:pic>
    <xdr:clientData/>
  </xdr:twoCellAnchor>
  <xdr:twoCellAnchor>
    <xdr:from>
      <xdr:col>37</xdr:col>
      <xdr:colOff>523874</xdr:colOff>
      <xdr:row>4</xdr:row>
      <xdr:rowOff>23813</xdr:rowOff>
    </xdr:from>
    <xdr:to>
      <xdr:col>39</xdr:col>
      <xdr:colOff>613366</xdr:colOff>
      <xdr:row>20</xdr:row>
      <xdr:rowOff>169143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34E25A77-E4DB-E3D9-CBEE-5734DD816135}"/>
            </a:ext>
          </a:extLst>
        </xdr:cNvPr>
        <xdr:cNvGrpSpPr/>
      </xdr:nvGrpSpPr>
      <xdr:grpSpPr>
        <a:xfrm>
          <a:off x="36123562" y="1262063"/>
          <a:ext cx="2851742" cy="4336330"/>
          <a:chOff x="12192000" y="60017"/>
          <a:chExt cx="2851742" cy="4336330"/>
        </a:xfrm>
      </xdr:grpSpPr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B06D01F0-34BC-F5B0-E827-65FEB8FD9D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rcRect r="86774"/>
          <a:stretch/>
        </xdr:blipFill>
        <xdr:spPr>
          <a:xfrm>
            <a:off x="12192000" y="60017"/>
            <a:ext cx="1612490" cy="4336330"/>
          </a:xfrm>
          <a:prstGeom prst="rect">
            <a:avLst/>
          </a:prstGeom>
        </xdr:spPr>
      </xdr:pic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579B9D89-9351-0E1B-F4FC-5C34BFC11D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rcRect l="90141" r="-302"/>
          <a:stretch/>
        </xdr:blipFill>
        <xdr:spPr>
          <a:xfrm>
            <a:off x="13804877" y="60017"/>
            <a:ext cx="1238865" cy="4336330"/>
          </a:xfrm>
          <a:prstGeom prst="rect">
            <a:avLst/>
          </a:prstGeom>
        </xdr:spPr>
      </xdr:pic>
    </xdr:grpSp>
    <xdr:clientData/>
  </xdr:twoCellAnchor>
  <xdr:twoCellAnchor>
    <xdr:from>
      <xdr:col>53</xdr:col>
      <xdr:colOff>809624</xdr:colOff>
      <xdr:row>6</xdr:row>
      <xdr:rowOff>47625</xdr:rowOff>
    </xdr:from>
    <xdr:to>
      <xdr:col>56</xdr:col>
      <xdr:colOff>412731</xdr:colOff>
      <xdr:row>24</xdr:row>
      <xdr:rowOff>155976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353DCA95-DA6C-8F40-62A4-A5AD1502DBEE}"/>
            </a:ext>
          </a:extLst>
        </xdr:cNvPr>
        <xdr:cNvGrpSpPr/>
      </xdr:nvGrpSpPr>
      <xdr:grpSpPr>
        <a:xfrm>
          <a:off x="52601812" y="1809750"/>
          <a:ext cx="2936857" cy="4966101"/>
          <a:chOff x="0" y="981668"/>
          <a:chExt cx="2936857" cy="4894664"/>
        </a:xfrm>
      </xdr:grpSpPr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9929E3BC-3614-CD43-E13C-0D6B539846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rcRect r="86825"/>
          <a:stretch/>
        </xdr:blipFill>
        <xdr:spPr>
          <a:xfrm>
            <a:off x="0" y="981668"/>
            <a:ext cx="1606268" cy="4894664"/>
          </a:xfrm>
          <a:prstGeom prst="rect">
            <a:avLst/>
          </a:prstGeom>
        </xdr:spPr>
      </xdr:pic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2674A610-8845-62F3-A548-5D402C5396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rcRect l="89535" r="-423"/>
          <a:stretch/>
        </xdr:blipFill>
        <xdr:spPr>
          <a:xfrm>
            <a:off x="1609502" y="981668"/>
            <a:ext cx="1327355" cy="4894664"/>
          </a:xfrm>
          <a:prstGeom prst="rect">
            <a:avLst/>
          </a:prstGeom>
        </xdr:spPr>
      </xdr:pic>
    </xdr:grpSp>
    <xdr:clientData/>
  </xdr:twoCellAnchor>
  <xdr:twoCellAnchor>
    <xdr:from>
      <xdr:col>51</xdr:col>
      <xdr:colOff>253541</xdr:colOff>
      <xdr:row>20</xdr:row>
      <xdr:rowOff>38906</xdr:rowOff>
    </xdr:from>
    <xdr:to>
      <xdr:col>51</xdr:col>
      <xdr:colOff>722110</xdr:colOff>
      <xdr:row>22</xdr:row>
      <xdr:rowOff>78732</xdr:rowOff>
    </xdr:to>
    <xdr:sp macro="" textlink="">
      <xdr:nvSpPr>
        <xdr:cNvPr id="22" name="CaixaDeTexto 34">
          <a:extLst>
            <a:ext uri="{FF2B5EF4-FFF2-40B4-BE49-F238E27FC236}">
              <a16:creationId xmlns:a16="http://schemas.microsoft.com/office/drawing/2014/main" id="{7A041E96-84EF-3B49-ECB3-7E98C6A0916F}"/>
            </a:ext>
          </a:extLst>
        </xdr:cNvPr>
        <xdr:cNvSpPr txBox="1"/>
      </xdr:nvSpPr>
      <xdr:spPr>
        <a:xfrm>
          <a:off x="49307291" y="5468156"/>
          <a:ext cx="468569" cy="56370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800" b="1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47</xdr:col>
      <xdr:colOff>166688</xdr:colOff>
      <xdr:row>11</xdr:row>
      <xdr:rowOff>6547</xdr:rowOff>
    </xdr:from>
    <xdr:to>
      <xdr:col>48</xdr:col>
      <xdr:colOff>39187</xdr:colOff>
      <xdr:row>13</xdr:row>
      <xdr:rowOff>51434</xdr:rowOff>
    </xdr:to>
    <xdr:sp macro="" textlink="">
      <xdr:nvSpPr>
        <xdr:cNvPr id="23" name="CaixaDeTexto 32">
          <a:extLst>
            <a:ext uri="{FF2B5EF4-FFF2-40B4-BE49-F238E27FC236}">
              <a16:creationId xmlns:a16="http://schemas.microsoft.com/office/drawing/2014/main" id="{CB5B90D0-AB5D-B08A-E985-2D081322B2B4}"/>
            </a:ext>
          </a:extLst>
        </xdr:cNvPr>
        <xdr:cNvSpPr txBox="1"/>
      </xdr:nvSpPr>
      <xdr:spPr>
        <a:xfrm>
          <a:off x="46743938" y="3078360"/>
          <a:ext cx="491624" cy="568762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800" b="1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53</xdr:col>
      <xdr:colOff>68933</xdr:colOff>
      <xdr:row>7</xdr:row>
      <xdr:rowOff>84801</xdr:rowOff>
    </xdr:from>
    <xdr:to>
      <xdr:col>53</xdr:col>
      <xdr:colOff>560557</xdr:colOff>
      <xdr:row>9</xdr:row>
      <xdr:rowOff>129688</xdr:rowOff>
    </xdr:to>
    <xdr:sp macro="" textlink="">
      <xdr:nvSpPr>
        <xdr:cNvPr id="24" name="CaixaDeTexto 32">
          <a:extLst>
            <a:ext uri="{FF2B5EF4-FFF2-40B4-BE49-F238E27FC236}">
              <a16:creationId xmlns:a16="http://schemas.microsoft.com/office/drawing/2014/main" id="{2F86FB1E-FE0C-D04A-0FAD-56B06CA7166F}"/>
            </a:ext>
          </a:extLst>
        </xdr:cNvPr>
        <xdr:cNvSpPr txBox="1"/>
      </xdr:nvSpPr>
      <xdr:spPr>
        <a:xfrm>
          <a:off x="51861121" y="2108864"/>
          <a:ext cx="491624" cy="568762"/>
        </a:xfrm>
        <a:prstGeom prst="roundRect">
          <a:avLst/>
        </a:prstGeom>
        <a:ln>
          <a:solidFill>
            <a:srgbClr val="FF00F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800" b="1">
              <a:solidFill>
                <a:srgbClr val="FF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52</xdr:col>
      <xdr:colOff>386557</xdr:colOff>
      <xdr:row>16</xdr:row>
      <xdr:rowOff>36526</xdr:rowOff>
    </xdr:from>
    <xdr:to>
      <xdr:col>52</xdr:col>
      <xdr:colOff>796598</xdr:colOff>
      <xdr:row>17</xdr:row>
      <xdr:rowOff>213393</xdr:rowOff>
    </xdr:to>
    <xdr:sp macro="" textlink="">
      <xdr:nvSpPr>
        <xdr:cNvPr id="25" name="CaixaDeTexto 34">
          <a:extLst>
            <a:ext uri="{FF2B5EF4-FFF2-40B4-BE49-F238E27FC236}">
              <a16:creationId xmlns:a16="http://schemas.microsoft.com/office/drawing/2014/main" id="{82E88690-39E1-A8F1-A194-FDEA67BF8E03}"/>
            </a:ext>
          </a:extLst>
        </xdr:cNvPr>
        <xdr:cNvSpPr txBox="1"/>
      </xdr:nvSpPr>
      <xdr:spPr>
        <a:xfrm>
          <a:off x="50988120" y="4418026"/>
          <a:ext cx="410041" cy="438805"/>
        </a:xfrm>
        <a:prstGeom prst="roundRect">
          <a:avLst/>
        </a:prstGeom>
        <a:noFill/>
        <a:ln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0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 editAs="oneCell">
    <xdr:from>
      <xdr:col>48</xdr:col>
      <xdr:colOff>312772</xdr:colOff>
      <xdr:row>6</xdr:row>
      <xdr:rowOff>23812</xdr:rowOff>
    </xdr:from>
    <xdr:to>
      <xdr:col>53</xdr:col>
      <xdr:colOff>90522</xdr:colOff>
      <xdr:row>19</xdr:row>
      <xdr:rowOff>246061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9A2C9AFB-4E7B-9CEC-1289-BDA2A4A5FBE6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509147" y="1785937"/>
          <a:ext cx="4373563" cy="3627437"/>
        </a:xfrm>
        <a:prstGeom prst="rect">
          <a:avLst/>
        </a:prstGeom>
      </xdr:spPr>
    </xdr:pic>
    <xdr:clientData/>
  </xdr:twoCellAnchor>
  <xdr:twoCellAnchor>
    <xdr:from>
      <xdr:col>77</xdr:col>
      <xdr:colOff>357188</xdr:colOff>
      <xdr:row>4</xdr:row>
      <xdr:rowOff>0</xdr:rowOff>
    </xdr:from>
    <xdr:to>
      <xdr:col>81</xdr:col>
      <xdr:colOff>976314</xdr:colOff>
      <xdr:row>27</xdr:row>
      <xdr:rowOff>190499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45909A0-D6BE-99E5-0CAD-25CE85614E00}"/>
            </a:ext>
          </a:extLst>
        </xdr:cNvPr>
        <xdr:cNvGrpSpPr/>
      </xdr:nvGrpSpPr>
      <xdr:grpSpPr>
        <a:xfrm>
          <a:off x="79224188" y="1238250"/>
          <a:ext cx="6238876" cy="6572249"/>
          <a:chOff x="2023494" y="828312"/>
          <a:chExt cx="4414655" cy="5201376"/>
        </a:xfrm>
      </xdr:grpSpPr>
      <xdr:pic>
        <xdr:nvPicPr>
          <xdr:cNvPr id="43" name="Imagem 42">
            <a:extLst>
              <a:ext uri="{FF2B5EF4-FFF2-40B4-BE49-F238E27FC236}">
                <a16:creationId xmlns:a16="http://schemas.microsoft.com/office/drawing/2014/main" id="{BB90890B-0BEB-073B-5349-862266CDD3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rcRect r="68795"/>
          <a:stretch/>
        </xdr:blipFill>
        <xdr:spPr>
          <a:xfrm>
            <a:off x="2023494" y="828312"/>
            <a:ext cx="2541674" cy="5201376"/>
          </a:xfrm>
          <a:prstGeom prst="rect">
            <a:avLst/>
          </a:prstGeom>
        </xdr:spPr>
      </xdr:pic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7B7A4C90-1780-792F-EE37-A7A4427AB6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rcRect l="78555" r="-2158"/>
          <a:stretch/>
        </xdr:blipFill>
        <xdr:spPr>
          <a:xfrm>
            <a:off x="4515671" y="828312"/>
            <a:ext cx="1922478" cy="5201376"/>
          </a:xfrm>
          <a:prstGeom prst="rect">
            <a:avLst/>
          </a:prstGeom>
        </xdr:spPr>
      </xdr:pic>
    </xdr:grpSp>
    <xdr:clientData/>
  </xdr:twoCellAnchor>
  <xdr:twoCellAnchor>
    <xdr:from>
      <xdr:col>74</xdr:col>
      <xdr:colOff>1013016</xdr:colOff>
      <xdr:row>15</xdr:row>
      <xdr:rowOff>106362</xdr:rowOff>
    </xdr:from>
    <xdr:to>
      <xdr:col>75</xdr:col>
      <xdr:colOff>240283</xdr:colOff>
      <xdr:row>17</xdr:row>
      <xdr:rowOff>17422</xdr:rowOff>
    </xdr:to>
    <xdr:sp macro="" textlink="">
      <xdr:nvSpPr>
        <xdr:cNvPr id="47" name="CaixaDeTexto 34">
          <a:extLst>
            <a:ext uri="{FF2B5EF4-FFF2-40B4-BE49-F238E27FC236}">
              <a16:creationId xmlns:a16="http://schemas.microsoft.com/office/drawing/2014/main" id="{EC4769F8-7509-455B-229D-CB0352E1F553}"/>
            </a:ext>
          </a:extLst>
        </xdr:cNvPr>
        <xdr:cNvSpPr txBox="1"/>
      </xdr:nvSpPr>
      <xdr:spPr>
        <a:xfrm>
          <a:off x="76593891" y="4225925"/>
          <a:ext cx="394080" cy="43493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000" b="1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73</xdr:col>
      <xdr:colOff>142875</xdr:colOff>
      <xdr:row>6</xdr:row>
      <xdr:rowOff>221268</xdr:rowOff>
    </xdr:from>
    <xdr:to>
      <xdr:col>73</xdr:col>
      <xdr:colOff>552916</xdr:colOff>
      <xdr:row>8</xdr:row>
      <xdr:rowOff>136198</xdr:rowOff>
    </xdr:to>
    <xdr:sp macro="" textlink="">
      <xdr:nvSpPr>
        <xdr:cNvPr id="48" name="CaixaDeTexto 32">
          <a:extLst>
            <a:ext uri="{FF2B5EF4-FFF2-40B4-BE49-F238E27FC236}">
              <a16:creationId xmlns:a16="http://schemas.microsoft.com/office/drawing/2014/main" id="{8E817810-898C-B3E6-DB65-E472D0E3601A}"/>
            </a:ext>
          </a:extLst>
        </xdr:cNvPr>
        <xdr:cNvSpPr txBox="1"/>
      </xdr:nvSpPr>
      <xdr:spPr>
        <a:xfrm>
          <a:off x="74175938" y="1983393"/>
          <a:ext cx="410041" cy="4388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000" b="1">
              <a:solidFill>
                <a:srgbClr val="0000FF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76</xdr:col>
      <xdr:colOff>573094</xdr:colOff>
      <xdr:row>6</xdr:row>
      <xdr:rowOff>221268</xdr:rowOff>
    </xdr:from>
    <xdr:to>
      <xdr:col>76</xdr:col>
      <xdr:colOff>983135</xdr:colOff>
      <xdr:row>8</xdr:row>
      <xdr:rowOff>136198</xdr:rowOff>
    </xdr:to>
    <xdr:sp macro="" textlink="">
      <xdr:nvSpPr>
        <xdr:cNvPr id="49" name="CaixaDeTexto 34">
          <a:extLst>
            <a:ext uri="{FF2B5EF4-FFF2-40B4-BE49-F238E27FC236}">
              <a16:creationId xmlns:a16="http://schemas.microsoft.com/office/drawing/2014/main" id="{E2196228-E0E1-FE81-0225-B93141150F5B}"/>
            </a:ext>
          </a:extLst>
        </xdr:cNvPr>
        <xdr:cNvSpPr txBox="1"/>
      </xdr:nvSpPr>
      <xdr:spPr>
        <a:xfrm>
          <a:off x="78058969" y="1983393"/>
          <a:ext cx="410041" cy="438805"/>
        </a:xfrm>
        <a:prstGeom prst="roundRect">
          <a:avLst/>
        </a:prstGeom>
        <a:noFill/>
        <a:ln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0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 editAs="oneCell">
    <xdr:from>
      <xdr:col>73</xdr:col>
      <xdr:colOff>667103</xdr:colOff>
      <xdr:row>5</xdr:row>
      <xdr:rowOff>95250</xdr:rowOff>
    </xdr:from>
    <xdr:to>
      <xdr:col>76</xdr:col>
      <xdr:colOff>663928</xdr:colOff>
      <xdr:row>15</xdr:row>
      <xdr:rowOff>106362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F374D5E-3055-A6E0-75D0-D7DD1768439A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700166" y="1595438"/>
          <a:ext cx="3449637" cy="2630487"/>
        </a:xfrm>
        <a:prstGeom prst="rect">
          <a:avLst/>
        </a:prstGeom>
      </xdr:spPr>
    </xdr:pic>
    <xdr:clientData/>
  </xdr:twoCellAnchor>
  <xdr:twoCellAnchor editAs="oneCell">
    <xdr:from>
      <xdr:col>93</xdr:col>
      <xdr:colOff>571500</xdr:colOff>
      <xdr:row>3</xdr:row>
      <xdr:rowOff>190500</xdr:rowOff>
    </xdr:from>
    <xdr:to>
      <xdr:col>95</xdr:col>
      <xdr:colOff>690562</xdr:colOff>
      <xdr:row>17</xdr:row>
      <xdr:rowOff>229973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BB18C402-EEEA-0420-E436-C39807693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5178563" y="1166813"/>
          <a:ext cx="3881437" cy="3706598"/>
        </a:xfrm>
        <a:prstGeom prst="rect">
          <a:avLst/>
        </a:prstGeom>
      </xdr:spPr>
    </xdr:pic>
    <xdr:clientData/>
  </xdr:twoCellAnchor>
  <xdr:twoCellAnchor>
    <xdr:from>
      <xdr:col>93</xdr:col>
      <xdr:colOff>619125</xdr:colOff>
      <xdr:row>19</xdr:row>
      <xdr:rowOff>71437</xdr:rowOff>
    </xdr:from>
    <xdr:to>
      <xdr:col>95</xdr:col>
      <xdr:colOff>989958</xdr:colOff>
      <xdr:row>35</xdr:row>
      <xdr:rowOff>257897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17489A79-3ADD-C63C-71BF-F0D2D9003BC8}"/>
            </a:ext>
          </a:extLst>
        </xdr:cNvPr>
        <xdr:cNvGrpSpPr/>
      </xdr:nvGrpSpPr>
      <xdr:grpSpPr>
        <a:xfrm>
          <a:off x="95226188" y="5238750"/>
          <a:ext cx="4133208" cy="5306147"/>
          <a:chOff x="10100694" y="170416"/>
          <a:chExt cx="4133208" cy="5163272"/>
        </a:xfrm>
      </xdr:grpSpPr>
      <xdr:pic>
        <xdr:nvPicPr>
          <xdr:cNvPr id="57" name="Imagem 56">
            <a:extLst>
              <a:ext uri="{FF2B5EF4-FFF2-40B4-BE49-F238E27FC236}">
                <a16:creationId xmlns:a16="http://schemas.microsoft.com/office/drawing/2014/main" id="{17CD1441-D63C-749F-1062-EC961C3C94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rcRect r="68945"/>
          <a:stretch/>
        </xdr:blipFill>
        <xdr:spPr>
          <a:xfrm>
            <a:off x="10100694" y="170417"/>
            <a:ext cx="2529456" cy="5163271"/>
          </a:xfrm>
          <a:prstGeom prst="rect">
            <a:avLst/>
          </a:prstGeom>
        </xdr:spPr>
      </xdr:pic>
      <xdr:pic>
        <xdr:nvPicPr>
          <xdr:cNvPr id="58" name="Imagem 57">
            <a:extLst>
              <a:ext uri="{FF2B5EF4-FFF2-40B4-BE49-F238E27FC236}">
                <a16:creationId xmlns:a16="http://schemas.microsoft.com/office/drawing/2014/main" id="{6D5EF238-2AD0-0726-1DCE-59B838BF95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rcRect l="79981" r="-139"/>
          <a:stretch/>
        </xdr:blipFill>
        <xdr:spPr>
          <a:xfrm>
            <a:off x="12592050" y="170416"/>
            <a:ext cx="1641852" cy="5163271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432954</xdr:colOff>
      <xdr:row>5</xdr:row>
      <xdr:rowOff>19959</xdr:rowOff>
    </xdr:from>
    <xdr:to>
      <xdr:col>8</xdr:col>
      <xdr:colOff>941243</xdr:colOff>
      <xdr:row>20</xdr:row>
      <xdr:rowOff>32038</xdr:rowOff>
    </xdr:to>
    <xdr:pic>
      <xdr:nvPicPr>
        <xdr:cNvPr id="2" name="Imagem 1" descr="Forma&#10;&#10;Descrição gerada automaticamente com confiança baixa">
          <a:extLst>
            <a:ext uri="{FF2B5EF4-FFF2-40B4-BE49-F238E27FC236}">
              <a16:creationId xmlns:a16="http://schemas.microsoft.com/office/drawing/2014/main" id="{FECCEDC8-CA6B-CB9F-5C86-436828383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409" y="1595914"/>
          <a:ext cx="6465743" cy="39086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19</xdr:col>
      <xdr:colOff>1679863</xdr:colOff>
      <xdr:row>5</xdr:row>
      <xdr:rowOff>37277</xdr:rowOff>
    </xdr:from>
    <xdr:to>
      <xdr:col>27</xdr:col>
      <xdr:colOff>606136</xdr:colOff>
      <xdr:row>27</xdr:row>
      <xdr:rowOff>158927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00F8C87-1201-EFA5-2132-6D4604AF1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08090" y="1613232"/>
          <a:ext cx="8139546" cy="5836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35</xdr:col>
      <xdr:colOff>606136</xdr:colOff>
      <xdr:row>7</xdr:row>
      <xdr:rowOff>37278</xdr:rowOff>
    </xdr:from>
    <xdr:to>
      <xdr:col>42</xdr:col>
      <xdr:colOff>138545</xdr:colOff>
      <xdr:row>23</xdr:row>
      <xdr:rowOff>173552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2C02E85-71B7-09C4-50B1-602E036BF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60363" y="2132778"/>
          <a:ext cx="6546273" cy="42926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6C2590-8AD4-4D17-9379-924BE6DECEAE}" name="Tabela15" displayName="Tabela15" ref="B2:H3" totalsRowShown="0" headerRowDxfId="134" dataDxfId="133">
  <autoFilter ref="B2:H3" xr:uid="{F2C6829A-D5B0-44F3-A212-24E54323A508}"/>
  <tableColumns count="7">
    <tableColumn id="1" xr3:uid="{230C27EE-8B05-40E4-956D-085164C0EB3D}" name="State (Sx)" dataDxfId="132"/>
    <tableColumn id="3" xr3:uid="{7ECED5F4-16CD-42BA-BBD7-8EE17E2A4DBD}" name="E(eV)" dataDxfId="131"/>
    <tableColumn id="4" xr3:uid="{A0B905E8-28F3-49A9-B6FE-6789B4272FFD}" name="f" dataDxfId="130"/>
    <tableColumn id="5" xr3:uid="{D087FB07-DD65-41EA-90BC-3AE7EE12C24F}" name="CTAB" dataDxfId="129"/>
    <tableColumn id="6" xr3:uid="{1974069A-FBF2-4C62-AF3B-120B288A0F05}" name="CTBA" dataDxfId="128"/>
    <tableColumn id="7" xr3:uid="{F12C6A98-E678-4E94-B0E2-546A19A791B6}" name="LEA" dataDxfId="127"/>
    <tableColumn id="8" xr3:uid="{5AB8A1E1-274E-4B5F-8F97-1657739E7D07}" name="LEB" dataDxfId="126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C02945-B310-47FD-BDB3-F2C4472F9ACB}" name="Tabela152" displayName="Tabela152" ref="N2:Y3" totalsRowShown="0" headerRowDxfId="125" dataDxfId="124">
  <autoFilter ref="N2:Y3" xr:uid="{7AC02945-B310-47FD-BDB3-F2C4472F9ACB}"/>
  <tableColumns count="12">
    <tableColumn id="1" xr3:uid="{3ABD82EF-E52B-4499-9245-00C1C2F5728A}" name="State (Sx)" dataDxfId="123"/>
    <tableColumn id="3" xr3:uid="{B350591C-CD69-4DF9-8F74-243C314B9DFD}" name="E(eV)" dataDxfId="122"/>
    <tableColumn id="4" xr3:uid="{B3224E73-AF92-4845-95DC-9CCA14607746}" name="f" dataDxfId="121"/>
    <tableColumn id="5" xr3:uid="{107B2C73-E206-4A28-ACB9-8E52C49124C2}" name="CTAB" dataDxfId="120"/>
    <tableColumn id="6" xr3:uid="{DD42D032-87A9-456D-A7E9-CE2E2EBD9E45}" name="CTAC" dataDxfId="119"/>
    <tableColumn id="7" xr3:uid="{530BB827-A900-4B9C-8328-419852F2B9B0}" name="CTBA" dataDxfId="118"/>
    <tableColumn id="8" xr3:uid="{82606202-AF7B-4DC2-85B3-32F5CF118124}" name="CTCA" dataDxfId="117"/>
    <tableColumn id="2" xr3:uid="{51DB9F44-BAA2-4402-B406-549E9647E13C}" name="CTBC" dataDxfId="116"/>
    <tableColumn id="9" xr3:uid="{D9B9BE8F-755D-423F-83B3-E7376A977B92}" name="CTCB" dataDxfId="115"/>
    <tableColumn id="10" xr3:uid="{1E86FA8E-186B-4B2D-BF7D-DA2EB6BADBBD}" name="LEA" dataDxfId="114"/>
    <tableColumn id="11" xr3:uid="{3A436AFE-A6A0-44E3-95BF-2BD949418821}" name="LEB" dataDxfId="113"/>
    <tableColumn id="12" xr3:uid="{8A3D7527-DA2E-4337-A669-C42971C3E6D1}" name="LEC" dataDxfId="112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69F990-DC72-4AB9-BCEB-CF1E40E27F09}" name="Tabela1523" displayName="Tabela1523" ref="BV2:CG3" totalsRowShown="0" headerRowDxfId="111" dataDxfId="110">
  <autoFilter ref="BV2:CG3" xr:uid="{E469F990-DC72-4AB9-BCEB-CF1E40E27F09}"/>
  <tableColumns count="12">
    <tableColumn id="1" xr3:uid="{73673D98-1A20-41D3-B2A8-EFF0CB04DE50}" name="State (Sx)" dataDxfId="109"/>
    <tableColumn id="3" xr3:uid="{07ABB4B3-5BE1-45BE-B898-A13C74B8D090}" name="E(eV)" dataDxfId="108"/>
    <tableColumn id="4" xr3:uid="{E75079E5-42E2-463A-8A47-D1969ECC75EF}" name="f" dataDxfId="107"/>
    <tableColumn id="5" xr3:uid="{53E6CCBB-B9AE-459D-A0EC-588F052866EE}" name="CTAB" dataDxfId="106"/>
    <tableColumn id="6" xr3:uid="{5C909B9C-A764-4A93-9C1D-508B87CD066D}" name="CTAC" dataDxfId="105"/>
    <tableColumn id="7" xr3:uid="{E7C2F0D4-D1CE-49C8-BB83-EA0DC27393EA}" name="CTBA" dataDxfId="104"/>
    <tableColumn id="8" xr3:uid="{58253F3D-3AFA-44E6-A756-6347113BE58E}" name="CTCA" dataDxfId="103"/>
    <tableColumn id="2" xr3:uid="{2CF61C10-62FF-45B3-8508-B0395B0F2B61}" name="CTBC" dataDxfId="102"/>
    <tableColumn id="9" xr3:uid="{251396E0-A053-4AB5-AA16-E5471451616F}" name="CTCB" dataDxfId="101"/>
    <tableColumn id="10" xr3:uid="{90DA45D9-4B83-4FD6-9E2C-A7A545D1F153}" name="LEA" dataDxfId="100"/>
    <tableColumn id="11" xr3:uid="{7FC20B94-5DF2-48D3-916F-8C7B3B2C3C8D}" name="LEB" dataDxfId="99"/>
    <tableColumn id="12" xr3:uid="{453FF802-DFF8-44E4-A881-B92C75649D8A}" name="LEC" dataDxfId="98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1CAFDE-FEEF-4190-AD48-2C41475EC13D}" name="Tabela15237" displayName="Tabela15237" ref="AG2:AR3" totalsRowShown="0" headerRowDxfId="97" dataDxfId="96">
  <autoFilter ref="AG2:AR3" xr:uid="{0A1CAFDE-FEEF-4190-AD48-2C41475EC13D}"/>
  <tableColumns count="12">
    <tableColumn id="1" xr3:uid="{DD5D436E-3609-4797-AAF5-042C067E0A49}" name="State (Sx)" dataDxfId="95"/>
    <tableColumn id="3" xr3:uid="{D59441D8-262F-466A-9549-A74184F7A853}" name="E(eV)" dataDxfId="94"/>
    <tableColumn id="4" xr3:uid="{63CF0FCC-6D02-476F-B3CD-C3E02A0073D5}" name="f" dataDxfId="93"/>
    <tableColumn id="5" xr3:uid="{D53846DE-2696-4A8F-AB62-7272581D956E}" name="CTAB" dataDxfId="92"/>
    <tableColumn id="6" xr3:uid="{A3BE6574-D084-4EAD-BB0E-A34DCD8E4414}" name="CTAC" dataDxfId="91"/>
    <tableColumn id="7" xr3:uid="{705BE4A7-DA2E-4DAD-AAD4-9F23A9CABEED}" name="CTBA" dataDxfId="90"/>
    <tableColumn id="8" xr3:uid="{9E455F12-B5E2-4E65-877F-17D7930B99A2}" name="CTCA" dataDxfId="89"/>
    <tableColumn id="2" xr3:uid="{B5E68F22-97E1-4C68-ACD9-392DAD973454}" name="CTBC" dataDxfId="88"/>
    <tableColumn id="9" xr3:uid="{524E1470-E9BC-4678-8B50-BCAF6A7B61E6}" name="CTCB" dataDxfId="87"/>
    <tableColumn id="10" xr3:uid="{DD6039D0-B36F-4E23-9C5C-729B5EB6EA90}" name="LEA" dataDxfId="86"/>
    <tableColumn id="11" xr3:uid="{837B404B-B827-4F5E-95FE-C52C2A437F83}" name="LEB" dataDxfId="85"/>
    <tableColumn id="12" xr3:uid="{B64FE2D6-22D9-4204-9719-4F7E48688B02}" name="LEC" dataDxfId="84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8DE44A-0BBE-463C-A7D6-B8753C6B6354}" name="Tabela152378" displayName="Tabela152378" ref="AZ2:BR3" totalsRowShown="0" headerRowDxfId="83" dataDxfId="82">
  <autoFilter ref="AZ2:BR3" xr:uid="{528DE44A-0BBE-463C-A7D6-B8753C6B6354}"/>
  <tableColumns count="19">
    <tableColumn id="1" xr3:uid="{89374D98-CD3B-4C9A-8C47-C68104E20B54}" name="State (Sx)" dataDxfId="81"/>
    <tableColumn id="3" xr3:uid="{BFFCC2B1-9B38-4923-95E2-4866ADF0E3DC}" name="E(eV)" dataDxfId="80"/>
    <tableColumn id="19" xr3:uid="{49BB95FE-678B-4894-B470-A01EB7597EC2}" name="f" dataDxfId="79"/>
    <tableColumn id="4" xr3:uid="{852CEEFC-32CB-46F1-AA6B-D14F22D0C9B0}" name="CTAB" dataDxfId="78"/>
    <tableColumn id="5" xr3:uid="{41D9D80E-B2D8-4CB8-ACF5-B002A3F6EA9E}" name="CTAC" dataDxfId="77"/>
    <tableColumn id="6" xr3:uid="{2945E473-CC0E-4E8A-B383-9DC74D630AC6}" name="CTAD" dataDxfId="76"/>
    <tableColumn id="7" xr3:uid="{40FFF1F4-6343-4520-BC59-3D068FE88015}" name="CTBA" dataDxfId="75"/>
    <tableColumn id="8" xr3:uid="{9731FBC3-9A66-4C64-8865-742D2DC362B0}" name="CTBC" dataDxfId="74"/>
    <tableColumn id="2" xr3:uid="{E1F5A410-9257-44A4-81A3-65C1C67AA3C1}" name="CTBD" dataDxfId="73"/>
    <tableColumn id="9" xr3:uid="{2DBF932C-68AC-4733-AE28-C1AFB3697783}" name="CTCA" dataDxfId="72"/>
    <tableColumn id="10" xr3:uid="{26776DCA-6BBF-4F58-A347-8E401DDAC923}" name="CTCB" dataDxfId="71"/>
    <tableColumn id="11" xr3:uid="{9E6BB173-3CD4-4A70-BDCC-DD283D41AA68}" name="CTCD" dataDxfId="70"/>
    <tableColumn id="12" xr3:uid="{BCB2648B-6CEC-4A56-8F7F-0693B58A1CC3}" name="CTDA" dataDxfId="69"/>
    <tableColumn id="13" xr3:uid="{9165EA22-E558-414B-9759-E9D5AED765C1}" name="CTDB" dataDxfId="68"/>
    <tableColumn id="14" xr3:uid="{7E840DA7-5122-428D-9F8A-39D3FE7C04E0}" name="CTDC" dataDxfId="67"/>
    <tableColumn id="15" xr3:uid="{1EBB53C9-6C5C-4151-B06A-27850067AECD}" name="LEA" dataDxfId="66"/>
    <tableColumn id="16" xr3:uid="{5A0E77E0-475D-445C-A52A-41E32CCB868B}" name="LEB" dataDxfId="65"/>
    <tableColumn id="17" xr3:uid="{FF7CC8ED-E95A-4E96-AE27-ED0B7C535E6D}" name="LEC" dataDxfId="64"/>
    <tableColumn id="18" xr3:uid="{9993E31B-2870-42E3-9672-ABABC1AFF7A3}" name="LED" dataDxfId="63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EE0F22-79F0-42A0-B478-390DD97202B8}" name="Tabela1524" displayName="Tabela1524" ref="CP2:DA3" totalsRowShown="0" headerRowDxfId="62" dataDxfId="61">
  <autoFilter ref="CP2:DA3" xr:uid="{A0EE0F22-79F0-42A0-B478-390DD97202B8}"/>
  <tableColumns count="12">
    <tableColumn id="1" xr3:uid="{A870E20B-BC62-43B6-B122-424A86DF2BFC}" name="State (Sx)" dataDxfId="60"/>
    <tableColumn id="3" xr3:uid="{68170A33-D9D5-443B-B6F2-C6E51741921D}" name="E(eV)" dataDxfId="59"/>
    <tableColumn id="4" xr3:uid="{7B9DC9B6-43FA-4FD7-97C1-2BD1085A9830}" name="f" dataDxfId="58"/>
    <tableColumn id="5" xr3:uid="{7C406A2E-C1D2-4E9A-8C35-97DF1FA2C29F}" name="CTAB" dataDxfId="57"/>
    <tableColumn id="6" xr3:uid="{E88857A4-61C7-4030-8CCA-4D094BDE3DB5}" name="CTAC" dataDxfId="56"/>
    <tableColumn id="7" xr3:uid="{F3308575-1D88-4BC7-8E35-3731D0387ECB}" name="CTBA" dataDxfId="55"/>
    <tableColumn id="8" xr3:uid="{706B7DC5-CA55-4CE3-898C-E6FE945CA91C}" name="CTCA" dataDxfId="54"/>
    <tableColumn id="2" xr3:uid="{BF5BD548-0177-495E-BF16-B5A065D05D7C}" name="CTBC" dataDxfId="53"/>
    <tableColumn id="9" xr3:uid="{B579FF22-31F8-42BF-912E-C6E9C9FB56D1}" name="CTCB" dataDxfId="52"/>
    <tableColumn id="10" xr3:uid="{7FD3163F-47D2-445C-BFC0-BF65CE19F7DF}" name="LEA" dataDxfId="51"/>
    <tableColumn id="11" xr3:uid="{73F6F512-7B05-48B9-B11A-05B96CE3D260}" name="LEB" dataDxfId="50"/>
    <tableColumn id="12" xr3:uid="{EFC6659B-EF6F-472F-8122-9CEAE3D2F208}" name="LEC" dataDxfId="49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743A2B-637B-4B94-9BCE-888A73CAE89E}" name="Tabela149" displayName="Tabela149" ref="B2:M3" totalsRowShown="0" headerRowDxfId="48" dataDxfId="47">
  <autoFilter ref="B2:M3" xr:uid="{F2C6829A-D5B0-44F3-A212-24E54323A508}"/>
  <tableColumns count="12">
    <tableColumn id="1" xr3:uid="{349CB0D6-7C65-4CD7-81C7-6258B08F6288}" name="State (Sx)" dataDxfId="46"/>
    <tableColumn id="3" xr3:uid="{2E16AA73-854A-49CE-AE2F-22177967F7F7}" name="E(eV)" dataDxfId="45"/>
    <tableColumn id="4" xr3:uid="{4E525A20-1531-4A53-B518-168C973AE20E}" name="f" dataDxfId="44"/>
    <tableColumn id="5" xr3:uid="{7C139A4E-FED2-4EBE-88B6-710D14782206}" name="CTAB" dataDxfId="43"/>
    <tableColumn id="6" xr3:uid="{17D72E0D-D6D4-4C9A-9409-1A29857BDC67}" name="CTAC" dataDxfId="42"/>
    <tableColumn id="7" xr3:uid="{17A0D1B7-F946-4967-B500-D2D710BB0670}" name="CTBA" dataDxfId="41"/>
    <tableColumn id="8" xr3:uid="{5BF40474-706D-4955-8E97-0F8372CEE653}" name="CTCA" dataDxfId="40"/>
    <tableColumn id="2" xr3:uid="{8F77FF6F-DCE8-4621-B047-E303E9B371A1}" name="CTBC" dataDxfId="39"/>
    <tableColumn id="9" xr3:uid="{4FA98017-2B21-464B-B60E-5314DCD12E29}" name="CTCB" dataDxfId="38"/>
    <tableColumn id="10" xr3:uid="{A4070CE6-5BAA-43E0-9847-2A7F2DDFE597}" name="LEA" dataDxfId="37"/>
    <tableColumn id="11" xr3:uid="{C59AC4BD-28FE-4105-A999-391A65DA9966}" name="LEB" dataDxfId="36"/>
    <tableColumn id="12" xr3:uid="{5CF19A93-E706-4BA8-8072-8556CA1A05D4}" name="LEC" dataDxfId="35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970F9B-02AF-461B-AE9C-823258538DD3}" name="Tabela1496" displayName="Tabela1496" ref="O2:AG3" totalsRowShown="0" headerRowDxfId="34" dataDxfId="33">
  <autoFilter ref="O2:AG3" xr:uid="{DB970F9B-02AF-461B-AE9C-823258538DD3}"/>
  <tableColumns count="19">
    <tableColumn id="1" xr3:uid="{1D81E6DC-9E02-4A1B-A5DA-26BCE318B64B}" name="State (Sx)" dataDxfId="32"/>
    <tableColumn id="3" xr3:uid="{75863DC4-5AC9-4D56-8824-BAECB2CF4BD0}" name="E(eV)" dataDxfId="31"/>
    <tableColumn id="4" xr3:uid="{44AE4ECC-A2B6-4D74-8EF4-032957D426DE}" name="f" dataDxfId="30"/>
    <tableColumn id="5" xr3:uid="{9133307B-760E-4357-8A92-26A20D15CB0A}" name="CTAB" dataDxfId="29"/>
    <tableColumn id="6" xr3:uid="{E390FD9F-F96A-457A-9633-01A9ADDA4809}" name="CTAC" dataDxfId="28"/>
    <tableColumn id="7" xr3:uid="{777348C8-A199-4F4C-9C44-270E869638F0}" name="CTAD" dataDxfId="27"/>
    <tableColumn id="8" xr3:uid="{BB1B6C9F-72C3-4F76-8224-B75E90FBB2C9}" name="CTBA" dataDxfId="26"/>
    <tableColumn id="2" xr3:uid="{C851723D-48B3-4E79-9DA2-699E9109FBFB}" name="CTBC" dataDxfId="25"/>
    <tableColumn id="9" xr3:uid="{9DE933B6-82D9-4716-8D66-8FC42DB1D663}" name="CTBD" dataDxfId="24"/>
    <tableColumn id="10" xr3:uid="{5B558568-80C2-4429-BFA2-209064031C10}" name="CTCA" dataDxfId="23"/>
    <tableColumn id="11" xr3:uid="{80946285-E70B-48E9-BA22-8F1BB7847686}" name="CTCB" dataDxfId="22"/>
    <tableColumn id="12" xr3:uid="{91C9031D-9924-4604-A3FA-817C0E7879C3}" name="CTCD" dataDxfId="21"/>
    <tableColumn id="13" xr3:uid="{3EEDC4EF-7D4D-41A5-8B5E-084FDFE28809}" name="CTDA-" dataDxfId="20"/>
    <tableColumn id="14" xr3:uid="{381B5DDB-1901-4014-AD55-DD8F5EDEE58E}" name="CTDB" dataDxfId="19"/>
    <tableColumn id="15" xr3:uid="{CE9873F9-2ACC-4364-80FB-878C1D31F24B}" name="CTDC -" dataDxfId="18"/>
    <tableColumn id="16" xr3:uid="{9B2F6185-7457-4982-A3A0-B9545D3322AB}" name="LEA" dataDxfId="17"/>
    <tableColumn id="17" xr3:uid="{F4739BA2-1F62-4DFA-8EC5-EA2ACEC1B6B6}" name="LEB" dataDxfId="16"/>
    <tableColumn id="18" xr3:uid="{3E87719E-762B-4180-84CD-61937AAB8D6D}" name="LEC" dataDxfId="15"/>
    <tableColumn id="19" xr3:uid="{0C71D517-B016-46A9-BC91-0FE17BE50ED2}" name="LED" dataDxfId="14"/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14AF86F-D533-4227-B907-97121816B70D}" name="Tabela14910" displayName="Tabela14910" ref="AI2:AT3" totalsRowShown="0" headerRowDxfId="13" dataDxfId="12">
  <autoFilter ref="AI2:AT3" xr:uid="{314AF86F-D533-4227-B907-97121816B70D}"/>
  <tableColumns count="12">
    <tableColumn id="1" xr3:uid="{E184E8C3-DA15-4300-9DA2-683A9FA9CDEA}" name="State (Sx)" dataDxfId="11"/>
    <tableColumn id="3" xr3:uid="{40C2DDFD-B394-4881-958D-E9BA33D09CBB}" name="E(eV)" dataDxfId="10"/>
    <tableColumn id="4" xr3:uid="{C3D1CBD0-F6D2-41F8-9EF7-0D70381583D6}" name="f" dataDxfId="9"/>
    <tableColumn id="5" xr3:uid="{AF38BF82-19FB-4315-9CCA-F969398830E8}" name="CTAB" dataDxfId="8"/>
    <tableColumn id="6" xr3:uid="{AEC7A3C8-CACE-4C07-A12B-52483911521C}" name="CTAC" dataDxfId="7"/>
    <tableColumn id="7" xr3:uid="{7A5545E6-A85A-4C0B-8B1E-9F80EDB06A0D}" name="CTBA" dataDxfId="6"/>
    <tableColumn id="8" xr3:uid="{0B263982-BF3E-44A2-89FE-E90D41DBA788}" name="CTCA" dataDxfId="5"/>
    <tableColumn id="2" xr3:uid="{A1FB18BC-73C5-47EA-B378-29B41C3A30B3}" name="CTBC" dataDxfId="4"/>
    <tableColumn id="9" xr3:uid="{476C5BC7-9CBF-4C2C-8DA5-8EB9DA07EBDB}" name="CTCB" dataDxfId="3"/>
    <tableColumn id="10" xr3:uid="{926F0911-0B47-4331-A979-AB98162FE8CE}" name="LEA" dataDxfId="2"/>
    <tableColumn id="11" xr3:uid="{730AD7F5-413F-4E98-BF0A-F29E53B4EE36}" name="LEB" dataDxfId="1"/>
    <tableColumn id="12" xr3:uid="{3DBC11A9-5E72-4ED1-8ACE-5DF64B455DDC}" name="LEC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C4EB-2E77-4DF1-B395-D2E0C80A19E6}">
  <dimension ref="B1:DA46"/>
  <sheetViews>
    <sheetView zoomScale="40" zoomScaleNormal="40" workbookViewId="0">
      <selection activeCell="CX46" sqref="CX46"/>
    </sheetView>
  </sheetViews>
  <sheetFormatPr defaultRowHeight="20.25" x14ac:dyDescent="0.3"/>
  <cols>
    <col min="1" max="1" width="2.5703125" style="1" customWidth="1"/>
    <col min="2" max="2" width="18.140625" style="2" bestFit="1" customWidth="1"/>
    <col min="3" max="3" width="13.42578125" style="2" bestFit="1" customWidth="1"/>
    <col min="4" max="4" width="9.140625" style="2"/>
    <col min="5" max="5" width="16.7109375" style="2" bestFit="1" customWidth="1"/>
    <col min="6" max="6" width="16.140625" style="2" bestFit="1" customWidth="1"/>
    <col min="7" max="7" width="16.5703125" style="2" bestFit="1" customWidth="1"/>
    <col min="8" max="8" width="16.7109375" style="2" bestFit="1" customWidth="1"/>
    <col min="9" max="12" width="9.140625" style="2"/>
    <col min="13" max="13" width="9.140625" style="1"/>
    <col min="14" max="14" width="20.140625" style="1" bestFit="1" customWidth="1"/>
    <col min="15" max="15" width="15.7109375" style="1" bestFit="1" customWidth="1"/>
    <col min="16" max="16" width="8.7109375" style="1" bestFit="1" customWidth="1"/>
    <col min="17" max="17" width="18.28515625" style="1" bestFit="1" customWidth="1"/>
    <col min="18" max="18" width="18.5703125" style="1" bestFit="1" customWidth="1"/>
    <col min="19" max="19" width="18.28515625" style="1" bestFit="1" customWidth="1"/>
    <col min="20" max="20" width="18.5703125" style="1" bestFit="1" customWidth="1"/>
    <col min="21" max="22" width="20.140625" style="1" bestFit="1" customWidth="1"/>
    <col min="23" max="23" width="14.28515625" style="1" bestFit="1" customWidth="1"/>
    <col min="24" max="24" width="15.85546875" style="1" bestFit="1" customWidth="1"/>
    <col min="25" max="25" width="17.28515625" style="1" bestFit="1" customWidth="1"/>
    <col min="26" max="26" width="13.7109375" style="1" bestFit="1" customWidth="1"/>
    <col min="27" max="31" width="9.140625" style="1"/>
    <col min="32" max="32" width="13.5703125" style="1" customWidth="1"/>
    <col min="33" max="33" width="28.140625" style="1" bestFit="1" customWidth="1"/>
    <col min="34" max="34" width="17.5703125" style="1" bestFit="1" customWidth="1"/>
    <col min="35" max="35" width="12.28515625" style="1" bestFit="1" customWidth="1"/>
    <col min="36" max="39" width="20.7109375" style="1" bestFit="1" customWidth="1"/>
    <col min="40" max="41" width="22.28515625" style="1" bestFit="1" customWidth="1"/>
    <col min="42" max="42" width="16" style="1" bestFit="1" customWidth="1"/>
    <col min="43" max="44" width="17.5703125" style="1" bestFit="1" customWidth="1"/>
    <col min="45" max="50" width="9.140625" style="1"/>
    <col min="51" max="51" width="9.140625" style="1" customWidth="1"/>
    <col min="52" max="52" width="23.28515625" style="1" bestFit="1" customWidth="1"/>
    <col min="53" max="53" width="17.7109375" style="1" bestFit="1" customWidth="1"/>
    <col min="54" max="54" width="12.42578125" style="1" bestFit="1" customWidth="1"/>
    <col min="55" max="55" width="18.7109375" style="1" bestFit="1" customWidth="1"/>
    <col min="56" max="57" width="19" style="1" bestFit="1" customWidth="1"/>
    <col min="58" max="58" width="18.7109375" style="1" bestFit="1" customWidth="1"/>
    <col min="59" max="61" width="19" style="1" bestFit="1" customWidth="1"/>
    <col min="62" max="62" width="18.85546875" style="1" bestFit="1" customWidth="1"/>
    <col min="63" max="63" width="19.140625" style="1" customWidth="1"/>
    <col min="64" max="65" width="18.85546875" style="1" bestFit="1" customWidth="1"/>
    <col min="66" max="66" width="19.140625" style="1" bestFit="1" customWidth="1"/>
    <col min="67" max="68" width="15.7109375" style="1" bestFit="1" customWidth="1"/>
    <col min="69" max="70" width="16" style="1" bestFit="1" customWidth="1"/>
    <col min="71" max="71" width="9.140625" style="1" customWidth="1"/>
    <col min="72" max="72" width="9.140625" style="1"/>
    <col min="73" max="73" width="11.85546875" style="1" bestFit="1" customWidth="1"/>
    <col min="74" max="74" width="23.28515625" style="1" bestFit="1" customWidth="1"/>
    <col min="75" max="75" width="17.5703125" style="1" bestFit="1" customWidth="1"/>
    <col min="76" max="76" width="11" style="1" bestFit="1" customWidth="1"/>
    <col min="77" max="80" width="20.7109375" style="1" bestFit="1" customWidth="1"/>
    <col min="81" max="82" width="22.28515625" style="1" bestFit="1" customWidth="1"/>
    <col min="83" max="83" width="16" style="1" bestFit="1" customWidth="1"/>
    <col min="84" max="85" width="17.5703125" style="1" bestFit="1" customWidth="1"/>
    <col min="86" max="86" width="9.140625" style="1"/>
    <col min="87" max="87" width="13.7109375" style="1" bestFit="1" customWidth="1"/>
    <col min="88" max="93" width="9.140625" style="1"/>
    <col min="94" max="94" width="32" style="1" bestFit="1" customWidth="1"/>
    <col min="95" max="95" width="24.42578125" style="1" bestFit="1" customWidth="1"/>
    <col min="96" max="96" width="15.85546875" style="1" bestFit="1" customWidth="1"/>
    <col min="97" max="97" width="32" style="1" bestFit="1" customWidth="1"/>
    <col min="98" max="105" width="25.5703125" style="1" bestFit="1" customWidth="1"/>
    <col min="106" max="108" width="22" style="1" bestFit="1" customWidth="1"/>
    <col min="109" max="16384" width="9.140625" style="1"/>
  </cols>
  <sheetData>
    <row r="1" spans="2:105" ht="30" customHeight="1" thickBot="1" x14ac:dyDescent="0.35">
      <c r="B1" s="22" t="s">
        <v>6</v>
      </c>
      <c r="C1" s="22"/>
      <c r="D1" s="22"/>
      <c r="E1" s="22"/>
      <c r="F1" s="22"/>
      <c r="G1" s="22"/>
      <c r="H1" s="22"/>
      <c r="N1" s="21" t="s">
        <v>7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AG1" s="21" t="s">
        <v>37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Z1" s="21" t="s">
        <v>9</v>
      </c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V1" s="21" t="s">
        <v>8</v>
      </c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P1" s="21" t="s">
        <v>26</v>
      </c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</row>
    <row r="2" spans="2:105" ht="23.25" x14ac:dyDescent="0.3">
      <c r="B2" s="2" t="s">
        <v>0</v>
      </c>
      <c r="C2" s="2" t="s">
        <v>3</v>
      </c>
      <c r="D2" s="2" t="s">
        <v>2</v>
      </c>
      <c r="E2" s="2" t="s">
        <v>10</v>
      </c>
      <c r="F2" s="2" t="s">
        <v>12</v>
      </c>
      <c r="G2" s="2" t="s">
        <v>16</v>
      </c>
      <c r="H2" s="2" t="s">
        <v>17</v>
      </c>
      <c r="N2" s="2" t="s">
        <v>0</v>
      </c>
      <c r="O2" s="2" t="s">
        <v>3</v>
      </c>
      <c r="P2" s="2" t="s">
        <v>2</v>
      </c>
      <c r="Q2" s="2" t="s">
        <v>10</v>
      </c>
      <c r="R2" s="2" t="s">
        <v>11</v>
      </c>
      <c r="S2" s="2" t="s">
        <v>12</v>
      </c>
      <c r="T2" s="2" t="s">
        <v>13</v>
      </c>
      <c r="U2" s="2" t="s">
        <v>14</v>
      </c>
      <c r="V2" s="2" t="s">
        <v>15</v>
      </c>
      <c r="W2" s="2" t="s">
        <v>16</v>
      </c>
      <c r="X2" s="2" t="s">
        <v>17</v>
      </c>
      <c r="Y2" s="2" t="s">
        <v>18</v>
      </c>
      <c r="AG2" s="2" t="s">
        <v>0</v>
      </c>
      <c r="AH2" s="2" t="s">
        <v>3</v>
      </c>
      <c r="AI2" s="2" t="s">
        <v>2</v>
      </c>
      <c r="AJ2" s="2" t="s">
        <v>10</v>
      </c>
      <c r="AK2" s="2" t="s">
        <v>11</v>
      </c>
      <c r="AL2" s="2" t="s">
        <v>12</v>
      </c>
      <c r="AM2" s="2" t="s">
        <v>13</v>
      </c>
      <c r="AN2" s="2" t="s">
        <v>14</v>
      </c>
      <c r="AO2" s="2" t="s">
        <v>15</v>
      </c>
      <c r="AP2" s="2" t="s">
        <v>16</v>
      </c>
      <c r="AQ2" s="2" t="s">
        <v>17</v>
      </c>
      <c r="AR2" s="2" t="s">
        <v>18</v>
      </c>
      <c r="AZ2" s="2" t="s">
        <v>0</v>
      </c>
      <c r="BA2" s="2" t="s">
        <v>3</v>
      </c>
      <c r="BB2" s="2" t="s">
        <v>2</v>
      </c>
      <c r="BC2" s="2" t="s">
        <v>10</v>
      </c>
      <c r="BD2" s="2" t="s">
        <v>11</v>
      </c>
      <c r="BE2" s="2" t="s">
        <v>19</v>
      </c>
      <c r="BF2" s="2" t="s">
        <v>12</v>
      </c>
      <c r="BG2" s="2" t="s">
        <v>14</v>
      </c>
      <c r="BH2" s="2" t="s">
        <v>20</v>
      </c>
      <c r="BI2" s="2" t="s">
        <v>13</v>
      </c>
      <c r="BJ2" s="2" t="s">
        <v>15</v>
      </c>
      <c r="BK2" s="2" t="s">
        <v>21</v>
      </c>
      <c r="BL2" s="2" t="s">
        <v>22</v>
      </c>
      <c r="BM2" s="2" t="s">
        <v>23</v>
      </c>
      <c r="BN2" s="2" t="s">
        <v>24</v>
      </c>
      <c r="BO2" s="2" t="s">
        <v>16</v>
      </c>
      <c r="BP2" s="2" t="s">
        <v>17</v>
      </c>
      <c r="BQ2" s="2" t="s">
        <v>18</v>
      </c>
      <c r="BR2" s="2" t="s">
        <v>5</v>
      </c>
      <c r="BV2" s="2" t="s">
        <v>0</v>
      </c>
      <c r="BW2" s="2" t="s">
        <v>3</v>
      </c>
      <c r="BX2" s="2" t="s">
        <v>2</v>
      </c>
      <c r="BY2" s="9" t="s">
        <v>10</v>
      </c>
      <c r="BZ2" s="2" t="s">
        <v>11</v>
      </c>
      <c r="CA2" s="2" t="s">
        <v>12</v>
      </c>
      <c r="CB2" s="2" t="s">
        <v>13</v>
      </c>
      <c r="CC2" s="2" t="s">
        <v>14</v>
      </c>
      <c r="CD2" s="2" t="s">
        <v>15</v>
      </c>
      <c r="CE2" s="2" t="s">
        <v>16</v>
      </c>
      <c r="CF2" s="2" t="s">
        <v>17</v>
      </c>
      <c r="CG2" s="2" t="s">
        <v>18</v>
      </c>
      <c r="CP2" s="2" t="s">
        <v>0</v>
      </c>
      <c r="CQ2" s="2" t="s">
        <v>3</v>
      </c>
      <c r="CR2" s="2" t="s">
        <v>2</v>
      </c>
      <c r="CS2" s="2" t="s">
        <v>10</v>
      </c>
      <c r="CT2" s="2" t="s">
        <v>11</v>
      </c>
      <c r="CU2" s="2" t="s">
        <v>12</v>
      </c>
      <c r="CV2" s="2" t="s">
        <v>13</v>
      </c>
      <c r="CW2" s="2" t="s">
        <v>14</v>
      </c>
      <c r="CX2" s="2" t="s">
        <v>15</v>
      </c>
      <c r="CY2" s="2" t="s">
        <v>16</v>
      </c>
      <c r="CZ2" s="2" t="s">
        <v>17</v>
      </c>
      <c r="DA2" s="2" t="s">
        <v>18</v>
      </c>
    </row>
    <row r="3" spans="2:105" ht="24" thickBot="1" x14ac:dyDescent="0.35">
      <c r="B3" s="2" t="s">
        <v>1</v>
      </c>
      <c r="C3" s="2">
        <v>3.89</v>
      </c>
      <c r="D3" s="2">
        <v>0.20699999999999999</v>
      </c>
      <c r="E3" s="2">
        <v>5.5599999999999998E-3</v>
      </c>
      <c r="F3" s="5">
        <v>3.5220000000000001E-2</v>
      </c>
      <c r="G3" s="2">
        <v>5.5000000000000003E-4</v>
      </c>
      <c r="H3" s="1">
        <v>0.95867000000000002</v>
      </c>
      <c r="N3" s="2" t="s">
        <v>1</v>
      </c>
      <c r="O3" s="1">
        <v>3.89</v>
      </c>
      <c r="P3" s="1">
        <v>0.20699999999999999</v>
      </c>
      <c r="Q3" s="1">
        <v>3.7100000000000002E-3</v>
      </c>
      <c r="R3" s="1">
        <v>1.8600000000000001E-3</v>
      </c>
      <c r="S3" s="1">
        <v>1.8880000000000001E-2</v>
      </c>
      <c r="T3" s="1">
        <v>1.634E-2</v>
      </c>
      <c r="U3" s="1">
        <v>0.13283</v>
      </c>
      <c r="V3" s="1">
        <v>0.35619000000000001</v>
      </c>
      <c r="W3" s="1">
        <v>5.5000000000000003E-4</v>
      </c>
      <c r="X3" s="1">
        <v>0.33850000000000002</v>
      </c>
      <c r="Y3" s="1">
        <v>0.13114999999999999</v>
      </c>
      <c r="AG3" s="2" t="s">
        <v>1</v>
      </c>
      <c r="AH3" s="2">
        <v>2.9470000000000001</v>
      </c>
      <c r="AI3" s="2">
        <v>0.14799999999999999</v>
      </c>
      <c r="AJ3" s="2">
        <v>3.9500000000000004E-3</v>
      </c>
      <c r="AK3" s="2">
        <v>2.3000000000000001E-4</v>
      </c>
      <c r="AL3" s="2">
        <v>6.6489999999999994E-2</v>
      </c>
      <c r="AM3" s="2">
        <v>7.3899999999999999E-3</v>
      </c>
      <c r="AN3" s="2">
        <v>2.8700000000000002E-3</v>
      </c>
      <c r="AO3" s="2">
        <v>3.7400000000000003E-2</v>
      </c>
      <c r="AP3" s="2">
        <v>4.0000000000000002E-4</v>
      </c>
      <c r="AQ3" s="2">
        <v>0.88063999999999998</v>
      </c>
      <c r="AR3" s="2">
        <v>6.2E-4</v>
      </c>
      <c r="AZ3" s="2" t="s">
        <v>1</v>
      </c>
      <c r="BA3" s="1">
        <v>2.9470000000000001</v>
      </c>
      <c r="BB3" s="1">
        <v>0.14799999999999999</v>
      </c>
      <c r="BC3" s="1">
        <v>6.2100000000000002E-3</v>
      </c>
      <c r="BD3" s="1">
        <v>1.31E-3</v>
      </c>
      <c r="BE3" s="1">
        <v>2.7999999999999998E-4</v>
      </c>
      <c r="BF3" s="1">
        <v>2.5270000000000001E-2</v>
      </c>
      <c r="BG3" s="1">
        <v>3.2570000000000002E-2</v>
      </c>
      <c r="BH3" s="1">
        <v>2.16E-3</v>
      </c>
      <c r="BI3" s="1">
        <v>8.3070000000000005E-2</v>
      </c>
      <c r="BJ3" s="1">
        <v>0.6492</v>
      </c>
      <c r="BK3" s="1">
        <v>5.3800000000000002E-3</v>
      </c>
      <c r="BL3" s="1">
        <v>4.5599999999999998E-3</v>
      </c>
      <c r="BM3" s="1">
        <v>3.4639999999999997E-2</v>
      </c>
      <c r="BN3" s="1">
        <v>5.8999999999999999E-3</v>
      </c>
      <c r="BO3" s="1">
        <v>1.0200000000000001E-3</v>
      </c>
      <c r="BP3" s="1">
        <v>0.19592000000000001</v>
      </c>
      <c r="BQ3" s="1">
        <v>0.10178</v>
      </c>
      <c r="BR3" s="1">
        <v>6.2E-4</v>
      </c>
      <c r="BV3" s="2" t="s">
        <v>1</v>
      </c>
      <c r="BW3" s="1">
        <v>3.355</v>
      </c>
      <c r="BX3" s="1">
        <v>0.23599999999999999</v>
      </c>
      <c r="BY3" s="1">
        <v>8.3300000000000006E-3</v>
      </c>
      <c r="BZ3" s="1">
        <v>1.8500000000000001E-3</v>
      </c>
      <c r="CA3" s="1">
        <v>1.6549999999999999E-2</v>
      </c>
      <c r="CB3" s="1">
        <v>4.9270000000000001E-2</v>
      </c>
      <c r="CC3" s="1">
        <v>4.2720000000000001E-2</v>
      </c>
      <c r="CD3" s="1">
        <v>0.56886000000000003</v>
      </c>
      <c r="CE3" s="1">
        <v>9.7999999999999997E-4</v>
      </c>
      <c r="CF3" s="1">
        <v>0.20050999999999999</v>
      </c>
      <c r="CG3" s="1">
        <v>0.11094</v>
      </c>
      <c r="CP3" s="2" t="s">
        <v>1</v>
      </c>
      <c r="CQ3" s="1">
        <v>2.6930000000000001</v>
      </c>
      <c r="CR3" s="1">
        <v>0.40100000000000002</v>
      </c>
      <c r="CS3" s="1">
        <v>8.2199999999999999E-3</v>
      </c>
      <c r="CT3" s="1">
        <v>2.0999999999999999E-3</v>
      </c>
      <c r="CU3" s="1">
        <v>7.0669999999999997E-2</v>
      </c>
      <c r="CV3" s="1">
        <v>0.13589999999999999</v>
      </c>
      <c r="CW3" s="1">
        <v>5.3940000000000002E-2</v>
      </c>
      <c r="CX3" s="1">
        <v>0.50617000000000001</v>
      </c>
      <c r="CY3" s="1">
        <v>2.1700000000000001E-3</v>
      </c>
      <c r="CZ3" s="1">
        <v>0.28244999999999998</v>
      </c>
      <c r="DA3" s="1">
        <v>9.4520000000000007E-2</v>
      </c>
    </row>
    <row r="5" spans="2:105" x14ac:dyDescent="0.3">
      <c r="I5" s="1"/>
      <c r="J5" s="1"/>
      <c r="K5" s="1"/>
      <c r="L5" s="1"/>
    </row>
    <row r="6" spans="2:105" x14ac:dyDescent="0.3">
      <c r="CF6" s="20" t="s">
        <v>8</v>
      </c>
      <c r="CG6" s="20"/>
      <c r="CH6" s="20" t="s">
        <v>4</v>
      </c>
      <c r="CI6" s="20"/>
    </row>
    <row r="7" spans="2:105" x14ac:dyDescent="0.3">
      <c r="BK7" s="7"/>
      <c r="CF7" s="7" t="str">
        <f>INDEX(Tabela1523[[#Headers],[CTAB]:[LEC]],MATCH(CG7,Tabela1523[[CTAB]:[LEC]],0))</f>
        <v>CTCB</v>
      </c>
      <c r="CG7" s="8">
        <f>LARGE(Tabela1523[[CTAB]:[LEC]],1)</f>
        <v>0.56886000000000003</v>
      </c>
      <c r="CH7" s="1" t="str">
        <f>INDEX(Tabela152[[#Headers],[CTAB]:[LEC]],MATCH(CI7,Tabela152[[CTAB]:[LEC]],0))</f>
        <v>CTCB</v>
      </c>
      <c r="CI7" s="4">
        <f>LARGE(Tabela152[[CTAB]:[LEC]],1)</f>
        <v>0.35619000000000001</v>
      </c>
    </row>
    <row r="8" spans="2:105" x14ac:dyDescent="0.3">
      <c r="BK8" s="7"/>
      <c r="CF8" s="7" t="str">
        <f>INDEX(Tabela1523[[#Headers],[CTAB]:[LEC]],MATCH(CG8,Tabela1523[[CTAB]:[LEC]],0))</f>
        <v>LEB</v>
      </c>
      <c r="CG8" s="8">
        <f>LARGE(Tabela1523[[CTAB]:[LEC]],2)</f>
        <v>0.20050999999999999</v>
      </c>
      <c r="CH8" s="1" t="str">
        <f>INDEX(Tabela152[[#Headers],[CTAB]:[LEC]],MATCH(CI8,Tabela152[[CTAB]:[LEC]],0))</f>
        <v>LEB</v>
      </c>
      <c r="CI8" s="4">
        <f>LARGE(Tabela152[[CTAB]:[LEC]],2)</f>
        <v>0.33850000000000002</v>
      </c>
    </row>
    <row r="9" spans="2:105" x14ac:dyDescent="0.3">
      <c r="BK9" s="7"/>
      <c r="CF9" s="7" t="str">
        <f>INDEX(Tabela1523[[#Headers],[CTAB]:[LEC]],MATCH(CG9,Tabela1523[[CTAB]:[LEC]],0))</f>
        <v>LEC</v>
      </c>
      <c r="CG9" s="8">
        <f>LARGE(Tabela1523[[CTAB]:[LEC]],3)</f>
        <v>0.11094</v>
      </c>
      <c r="CH9" s="1" t="str">
        <f>INDEX(Tabela152[[#Headers],[CTAB]:[LEC]],MATCH(CI9,Tabela152[[CTAB]:[LEC]],0))</f>
        <v>CTBC</v>
      </c>
      <c r="CI9" s="4">
        <f>LARGE(Tabela152[[CTAB]:[LEC]],3)</f>
        <v>0.13283</v>
      </c>
    </row>
    <row r="10" spans="2:105" x14ac:dyDescent="0.3">
      <c r="BK10" s="7"/>
      <c r="CF10" s="7" t="str">
        <f>INDEX(Tabela1523[[#Headers],[CTAB]:[LEC]],MATCH(CG10,Tabela1523[[CTAB]:[LEC]],0))</f>
        <v>CTCA</v>
      </c>
      <c r="CG10" s="8">
        <f>LARGE(Tabela1523[[CTAB]:[LEC]],4)</f>
        <v>4.9270000000000001E-2</v>
      </c>
      <c r="CH10" s="1" t="str">
        <f>INDEX(Tabela152[[#Headers],[CTAB]:[LEC]],MATCH(CI10,Tabela152[[CTAB]:[LEC]],0))</f>
        <v>LEC</v>
      </c>
      <c r="CI10" s="4">
        <f>LARGE(Tabela152[[CTAB]:[LEC]],4)</f>
        <v>0.13114999999999999</v>
      </c>
    </row>
    <row r="11" spans="2:105" x14ac:dyDescent="0.3">
      <c r="BK11" s="7"/>
      <c r="CF11" s="7" t="str">
        <f>INDEX(Tabela1523[[#Headers],[CTAB]:[LEC]],MATCH(CG11,Tabela1523[[CTAB]:[LEC]],0))</f>
        <v>CTBC</v>
      </c>
      <c r="CG11" s="8">
        <f>LARGE(Tabela1523[[CTAB]:[LEC]],5)</f>
        <v>4.2720000000000001E-2</v>
      </c>
      <c r="CH11" s="1" t="str">
        <f>INDEX(Tabela152[[#Headers],[CTAB]:[LEC]],MATCH(CI11,Tabela152[[CTAB]:[LEC]],0))</f>
        <v>CTBA</v>
      </c>
      <c r="CI11" s="4">
        <f>LARGE(Tabela152[[CTAB]:[LEC]],5)</f>
        <v>1.8880000000000001E-2</v>
      </c>
    </row>
    <row r="12" spans="2:105" x14ac:dyDescent="0.3">
      <c r="BK12" s="7"/>
      <c r="CF12" s="7" t="str">
        <f>INDEX(Tabela1523[[#Headers],[CTAB]:[LEC]],MATCH(CG12,Tabela1523[[CTAB]:[LEC]],0))</f>
        <v>CTBA</v>
      </c>
      <c r="CG12" s="8">
        <f>LARGE(Tabela1523[[CTAB]:[LEC]],6)</f>
        <v>1.6549999999999999E-2</v>
      </c>
      <c r="CH12" s="1" t="str">
        <f>INDEX(Tabela152[[#Headers],[CTAB]:[LEC]],MATCH(CI12,Tabela152[[CTAB]:[LEC]],0))</f>
        <v>CTCA</v>
      </c>
      <c r="CI12" s="4">
        <f>LARGE(Tabela152[[CTAB]:[LEC]],6)</f>
        <v>1.634E-2</v>
      </c>
    </row>
    <row r="13" spans="2:105" x14ac:dyDescent="0.3">
      <c r="BK13" s="7"/>
      <c r="CF13" s="7" t="str">
        <f>INDEX(Tabela1523[[#Headers],[CTAB]:[LEC]],MATCH(CG13,Tabela1523[[CTAB]:[LEC]],0))</f>
        <v>CTAB</v>
      </c>
      <c r="CG13" s="8">
        <f>LARGE(Tabela1523[[CTAB]:[LEC]],7)</f>
        <v>8.3300000000000006E-3</v>
      </c>
      <c r="CH13" s="1" t="str">
        <f>INDEX(Tabela152[[#Headers],[CTAB]:[LEC]],MATCH(CI13,Tabela152[[CTAB]:[LEC]],0))</f>
        <v>CTAB</v>
      </c>
      <c r="CI13" s="4">
        <f>LARGE(Tabela152[[CTAB]:[LEC]],7)</f>
        <v>3.7100000000000002E-3</v>
      </c>
    </row>
    <row r="14" spans="2:105" x14ac:dyDescent="0.3">
      <c r="BK14" s="7"/>
      <c r="CF14" s="7" t="str">
        <f>INDEX(Tabela1523[[#Headers],[CTAB]:[LEC]],MATCH(CG14,Tabela1523[[CTAB]:[LEC]],0))</f>
        <v>CTAC</v>
      </c>
      <c r="CG14" s="8">
        <f>LARGE(Tabela1523[[CTAB]:[LEC]],8)</f>
        <v>1.8500000000000001E-3</v>
      </c>
      <c r="CH14" s="1" t="str">
        <f>INDEX(Tabela152[[#Headers],[CTAB]:[LEC]],MATCH(CI14,Tabela152[[CTAB]:[LEC]],0))</f>
        <v>CTAC</v>
      </c>
      <c r="CI14" s="4">
        <f>LARGE(Tabela152[[CTAB]:[LEC]],8)</f>
        <v>1.8600000000000001E-3</v>
      </c>
    </row>
    <row r="15" spans="2:105" x14ac:dyDescent="0.3">
      <c r="BK15" s="7"/>
      <c r="CF15" s="7" t="str">
        <f>INDEX(Tabela1523[[#Headers],[CTAB]:[LEC]],MATCH(CG15,Tabela1523[[CTAB]:[LEC]],0))</f>
        <v>LEA</v>
      </c>
      <c r="CG15" s="8">
        <f>LARGE(Tabela1523[[CTAB]:[LEC]],9)</f>
        <v>9.7999999999999997E-4</v>
      </c>
      <c r="CH15" s="1" t="str">
        <f>INDEX(Tabela152[[#Headers],[CTAB]:[LEC]],MATCH(CI15,Tabela152[[CTAB]:[LEC]],0))</f>
        <v>LEA</v>
      </c>
      <c r="CI15" s="4">
        <f>LARGE(Tabela152[[CTAB]:[LEC]],9)</f>
        <v>5.5000000000000003E-4</v>
      </c>
    </row>
    <row r="16" spans="2:105" x14ac:dyDescent="0.3">
      <c r="BK16" s="7"/>
      <c r="CF16" s="7"/>
      <c r="CG16" s="8"/>
    </row>
    <row r="17" spans="25:85" x14ac:dyDescent="0.3">
      <c r="BK17" s="7"/>
      <c r="CF17" s="7"/>
      <c r="CG17" s="8"/>
    </row>
    <row r="18" spans="25:85" x14ac:dyDescent="0.3">
      <c r="BK18" s="7"/>
      <c r="CF18" s="7"/>
      <c r="CG18" s="8"/>
    </row>
    <row r="19" spans="25:85" x14ac:dyDescent="0.3">
      <c r="Z19" s="4"/>
      <c r="BK19" s="7"/>
      <c r="CF19" s="7"/>
      <c r="CG19" s="8"/>
    </row>
    <row r="20" spans="25:85" x14ac:dyDescent="0.3">
      <c r="BK20" s="7"/>
      <c r="CF20" s="7"/>
      <c r="CG20" s="8"/>
    </row>
    <row r="21" spans="25:85" x14ac:dyDescent="0.3"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BK21" s="7"/>
      <c r="CF21" s="7"/>
      <c r="CG21" s="8"/>
    </row>
    <row r="22" spans="25:85" x14ac:dyDescent="0.3">
      <c r="AG22" s="2"/>
      <c r="BK22" s="7"/>
      <c r="CF22" s="7"/>
      <c r="CG22" s="8"/>
    </row>
    <row r="23" spans="25:85" ht="25.5" x14ac:dyDescent="0.35">
      <c r="AH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6"/>
      <c r="BK23" s="7"/>
    </row>
    <row r="24" spans="25:85" ht="25.5" x14ac:dyDescent="0.3">
      <c r="AH24" s="3"/>
      <c r="BK24" s="7"/>
    </row>
    <row r="25" spans="25:85" ht="25.5" x14ac:dyDescent="0.3">
      <c r="AH25" s="3"/>
      <c r="AT25" s="3"/>
      <c r="BK25" s="7"/>
    </row>
    <row r="26" spans="25:85" ht="25.5" x14ac:dyDescent="0.3">
      <c r="AH26" s="3"/>
      <c r="AT26" s="3"/>
      <c r="BK26" s="7"/>
      <c r="BL26" s="7"/>
      <c r="BM26" s="8"/>
      <c r="BN26" s="7"/>
    </row>
    <row r="27" spans="25:85" ht="25.5" x14ac:dyDescent="0.3">
      <c r="AH27" s="3"/>
    </row>
    <row r="28" spans="25:85" ht="25.5" x14ac:dyDescent="0.3">
      <c r="AH28" s="3"/>
    </row>
    <row r="29" spans="25:85" ht="25.5" x14ac:dyDescent="0.3">
      <c r="AH29" s="3"/>
    </row>
    <row r="30" spans="25:85" ht="25.5" x14ac:dyDescent="0.3">
      <c r="AH30" s="3"/>
    </row>
    <row r="31" spans="25:85" ht="25.5" x14ac:dyDescent="0.3">
      <c r="AH31" s="3"/>
    </row>
    <row r="32" spans="25:85" ht="25.5" x14ac:dyDescent="0.3">
      <c r="Y32" s="3"/>
      <c r="AH32" s="3"/>
    </row>
    <row r="33" spans="19:34" ht="25.5" x14ac:dyDescent="0.3">
      <c r="Y33" s="3"/>
      <c r="AH33" s="3"/>
    </row>
    <row r="34" spans="19:34" ht="25.5" x14ac:dyDescent="0.3">
      <c r="Y34" s="3"/>
      <c r="AH34" s="3"/>
    </row>
    <row r="35" spans="19:34" ht="25.5" x14ac:dyDescent="0.3">
      <c r="Y35" s="3"/>
      <c r="AH35" s="3"/>
    </row>
    <row r="36" spans="19:34" ht="25.5" x14ac:dyDescent="0.3">
      <c r="T36" s="3"/>
      <c r="U36" s="3"/>
      <c r="V36" s="3"/>
      <c r="W36" s="3"/>
      <c r="X36" s="3"/>
      <c r="Y36" s="3"/>
      <c r="Z36" s="3"/>
      <c r="AA36" s="3"/>
      <c r="AB36" s="3"/>
      <c r="AH36" s="3"/>
    </row>
    <row r="37" spans="19:34" ht="25.5" x14ac:dyDescent="0.3">
      <c r="Y37" s="3"/>
      <c r="AH37" s="3"/>
    </row>
    <row r="38" spans="19:34" ht="25.5" x14ac:dyDescent="0.3">
      <c r="T38" s="3"/>
      <c r="Y38" s="3"/>
      <c r="AH38" s="3"/>
    </row>
    <row r="39" spans="19:34" ht="25.5" x14ac:dyDescent="0.3">
      <c r="T39" s="3"/>
      <c r="Y39" s="3"/>
      <c r="AH39" s="3"/>
    </row>
    <row r="40" spans="19:34" ht="25.5" x14ac:dyDescent="0.3">
      <c r="S40" s="3"/>
      <c r="T40" s="3"/>
      <c r="Y40" s="3"/>
    </row>
    <row r="41" spans="19:34" ht="25.5" x14ac:dyDescent="0.3">
      <c r="S41" s="3"/>
      <c r="T41" s="3"/>
      <c r="AH41" s="3"/>
    </row>
    <row r="42" spans="19:34" ht="25.5" x14ac:dyDescent="0.35">
      <c r="S42" s="3"/>
      <c r="T42" s="3"/>
      <c r="AH42" s="6"/>
    </row>
    <row r="43" spans="19:34" ht="25.5" x14ac:dyDescent="0.35">
      <c r="S43" s="6"/>
      <c r="T43" s="3"/>
    </row>
    <row r="44" spans="19:34" ht="25.5" x14ac:dyDescent="0.3">
      <c r="T44" s="3"/>
    </row>
    <row r="45" spans="19:34" ht="25.5" x14ac:dyDescent="0.3">
      <c r="T45" s="3"/>
    </row>
    <row r="46" spans="19:34" ht="25.5" x14ac:dyDescent="0.3">
      <c r="T46" s="3"/>
    </row>
  </sheetData>
  <mergeCells count="8">
    <mergeCell ref="CH6:CI6"/>
    <mergeCell ref="CP1:DA1"/>
    <mergeCell ref="B1:H1"/>
    <mergeCell ref="N1:Y1"/>
    <mergeCell ref="BV1:CG1"/>
    <mergeCell ref="AG1:AR1"/>
    <mergeCell ref="AZ1:BR1"/>
    <mergeCell ref="CF6:CG6"/>
  </mergeCells>
  <phoneticPr fontId="3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5B8D-E1D5-4593-8D9D-90A6F46820FB}">
  <dimension ref="B1:AT34"/>
  <sheetViews>
    <sheetView tabSelected="1" zoomScale="55" zoomScaleNormal="55" workbookViewId="0">
      <selection activeCell="M16" sqref="M16"/>
    </sheetView>
  </sheetViews>
  <sheetFormatPr defaultRowHeight="20.25" x14ac:dyDescent="0.3"/>
  <cols>
    <col min="1" max="1" width="2.5703125" style="1" customWidth="1"/>
    <col min="2" max="2" width="18.140625" style="2" bestFit="1" customWidth="1"/>
    <col min="3" max="3" width="13.42578125" style="2" bestFit="1" customWidth="1"/>
    <col min="4" max="4" width="9.85546875" style="2" bestFit="1" customWidth="1"/>
    <col min="5" max="5" width="16.85546875" style="2" bestFit="1" customWidth="1"/>
    <col min="6" max="6" width="16.28515625" style="2" bestFit="1" customWidth="1"/>
    <col min="7" max="8" width="16.42578125" style="2" bestFit="1" customWidth="1"/>
    <col min="9" max="9" width="14.5703125" style="1" bestFit="1" customWidth="1"/>
    <col min="10" max="10" width="14.7109375" style="1" bestFit="1" customWidth="1"/>
    <col min="11" max="13" width="13.42578125" style="1" bestFit="1" customWidth="1"/>
    <col min="14" max="14" width="9.140625" style="1"/>
    <col min="15" max="15" width="23.28515625" style="1" bestFit="1" customWidth="1"/>
    <col min="16" max="16" width="17.5703125" style="1" bestFit="1" customWidth="1"/>
    <col min="17" max="17" width="11" style="1" bestFit="1" customWidth="1"/>
    <col min="18" max="18" width="14.42578125" style="1" bestFit="1" customWidth="1"/>
    <col min="19" max="19" width="14.7109375" style="1" bestFit="1" customWidth="1"/>
    <col min="20" max="20" width="29.7109375" style="1" bestFit="1" customWidth="1"/>
    <col min="21" max="21" width="14.42578125" style="1" bestFit="1" customWidth="1"/>
    <col min="22" max="25" width="14.7109375" style="1" bestFit="1" customWidth="1"/>
    <col min="26" max="26" width="15" style="1" bestFit="1" customWidth="1"/>
    <col min="27" max="27" width="19.85546875" style="1" bestFit="1" customWidth="1"/>
    <col min="28" max="28" width="18.85546875" style="1" bestFit="1" customWidth="1"/>
    <col min="29" max="29" width="20.85546875" style="1" bestFit="1" customWidth="1"/>
    <col min="30" max="31" width="15.7109375" style="1" bestFit="1" customWidth="1"/>
    <col min="32" max="33" width="16" style="1" bestFit="1" customWidth="1"/>
    <col min="34" max="34" width="11.85546875" style="1" bestFit="1" customWidth="1"/>
    <col min="35" max="35" width="9.140625" style="1"/>
    <col min="36" max="36" width="11.85546875" style="1" bestFit="1" customWidth="1"/>
    <col min="37" max="37" width="9.140625" style="1"/>
    <col min="38" max="38" width="14.42578125" style="1" bestFit="1" customWidth="1"/>
    <col min="39" max="39" width="10.28515625" style="1" bestFit="1" customWidth="1"/>
    <col min="40" max="40" width="29.7109375" style="1" bestFit="1" customWidth="1"/>
    <col min="41" max="43" width="14.7109375" style="1" bestFit="1" customWidth="1"/>
    <col min="44" max="45" width="15.7109375" style="1" bestFit="1" customWidth="1"/>
    <col min="46" max="46" width="16" style="1" bestFit="1" customWidth="1"/>
    <col min="47" max="49" width="13.85546875" style="1" bestFit="1" customWidth="1"/>
    <col min="50" max="16384" width="9.140625" style="1"/>
  </cols>
  <sheetData>
    <row r="1" spans="2:46" ht="36.75" customHeight="1" x14ac:dyDescent="0.3">
      <c r="B1" s="23" t="s">
        <v>27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O1" s="23" t="s">
        <v>28</v>
      </c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I1" s="23" t="s">
        <v>31</v>
      </c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</row>
    <row r="2" spans="2:46" ht="23.25" x14ac:dyDescent="0.3">
      <c r="B2" s="2" t="s">
        <v>0</v>
      </c>
      <c r="C2" s="2" t="s">
        <v>3</v>
      </c>
      <c r="D2" s="2" t="s">
        <v>2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2" t="s">
        <v>16</v>
      </c>
      <c r="L2" s="2" t="s">
        <v>17</v>
      </c>
      <c r="M2" s="2" t="s">
        <v>18</v>
      </c>
      <c r="O2" s="2" t="s">
        <v>0</v>
      </c>
      <c r="P2" s="2" t="s">
        <v>3</v>
      </c>
      <c r="Q2" s="2" t="s">
        <v>2</v>
      </c>
      <c r="R2" s="1" t="s">
        <v>10</v>
      </c>
      <c r="S2" s="1" t="s">
        <v>11</v>
      </c>
      <c r="T2" s="1" t="s">
        <v>19</v>
      </c>
      <c r="U2" s="1" t="s">
        <v>12</v>
      </c>
      <c r="V2" s="1" t="s">
        <v>14</v>
      </c>
      <c r="W2" s="1" t="s">
        <v>20</v>
      </c>
      <c r="X2" s="1" t="s">
        <v>13</v>
      </c>
      <c r="Y2" s="1" t="s">
        <v>15</v>
      </c>
      <c r="Z2" s="1" t="s">
        <v>21</v>
      </c>
      <c r="AA2" s="2" t="s">
        <v>29</v>
      </c>
      <c r="AB2" s="2" t="s">
        <v>23</v>
      </c>
      <c r="AC2" s="2" t="s">
        <v>30</v>
      </c>
      <c r="AD2" s="2" t="s">
        <v>16</v>
      </c>
      <c r="AE2" s="2" t="s">
        <v>17</v>
      </c>
      <c r="AF2" s="2" t="s">
        <v>18</v>
      </c>
      <c r="AG2" s="2" t="s">
        <v>5</v>
      </c>
      <c r="AI2" s="2" t="s">
        <v>0</v>
      </c>
      <c r="AJ2" s="2" t="s">
        <v>3</v>
      </c>
      <c r="AK2" s="2" t="s">
        <v>2</v>
      </c>
      <c r="AL2" s="1" t="s">
        <v>10</v>
      </c>
      <c r="AM2" s="1" t="s">
        <v>11</v>
      </c>
      <c r="AN2" s="1" t="s">
        <v>12</v>
      </c>
      <c r="AO2" s="1" t="s">
        <v>13</v>
      </c>
      <c r="AP2" s="1" t="s">
        <v>14</v>
      </c>
      <c r="AQ2" s="1" t="s">
        <v>15</v>
      </c>
      <c r="AR2" s="2" t="s">
        <v>16</v>
      </c>
      <c r="AS2" s="2" t="s">
        <v>17</v>
      </c>
      <c r="AT2" s="2" t="s">
        <v>18</v>
      </c>
    </row>
    <row r="3" spans="2:46" ht="23.25" x14ac:dyDescent="0.3">
      <c r="B3" s="2" t="s">
        <v>1</v>
      </c>
      <c r="C3" s="2">
        <v>3.0070000000000001</v>
      </c>
      <c r="D3" s="2">
        <v>1.266</v>
      </c>
      <c r="E3" s="10">
        <v>5.7630000000000001E-2</v>
      </c>
      <c r="F3" s="10">
        <v>2.3439999999999999E-2</v>
      </c>
      <c r="G3" s="11">
        <v>0.42637000000000003</v>
      </c>
      <c r="H3" s="11">
        <v>9.5549999999999996E-2</v>
      </c>
      <c r="I3" s="11">
        <v>2.7990000000000001E-2</v>
      </c>
      <c r="J3" s="11">
        <v>2.6669999999999999E-2</v>
      </c>
      <c r="K3" s="11">
        <v>0.2447</v>
      </c>
      <c r="L3" s="11">
        <v>8.7989999999999999E-2</v>
      </c>
      <c r="M3" s="11">
        <v>9.6600000000000002E-3</v>
      </c>
      <c r="O3" s="2" t="s">
        <v>1</v>
      </c>
      <c r="P3" s="2">
        <v>2.2879999999999998</v>
      </c>
      <c r="Q3" s="2">
        <v>8.4000000000000005E-2</v>
      </c>
      <c r="R3" s="12">
        <v>5.64E-3</v>
      </c>
      <c r="S3" s="13">
        <v>1.83E-3</v>
      </c>
      <c r="T3" s="13">
        <v>2.3000000000000001E-4</v>
      </c>
      <c r="U3" s="13">
        <v>2.2849999999999999E-2</v>
      </c>
      <c r="V3" s="13">
        <v>2.1099999999999999E-3</v>
      </c>
      <c r="W3" s="13">
        <v>2.7E-4</v>
      </c>
      <c r="X3" s="13">
        <v>0.66564000000000001</v>
      </c>
      <c r="Y3" s="13">
        <v>0.17427000000000001</v>
      </c>
      <c r="Z3" s="13">
        <v>8.0000000000000004E-4</v>
      </c>
      <c r="AA3" s="13">
        <v>3.0810000000000001E-2</v>
      </c>
      <c r="AB3" s="13">
        <v>8.0300000000000007E-3</v>
      </c>
      <c r="AC3" s="13">
        <v>2.7799999999999999E-3</v>
      </c>
      <c r="AD3" s="13">
        <v>2.0109999999999999E-2</v>
      </c>
      <c r="AE3" s="13">
        <v>6.3099999999999996E-3</v>
      </c>
      <c r="AF3" s="13">
        <v>5.8189999999999999E-2</v>
      </c>
      <c r="AG3" s="13">
        <v>1.3999999999999999E-4</v>
      </c>
      <c r="AI3" s="2" t="s">
        <v>1</v>
      </c>
      <c r="AJ3" s="1">
        <v>2.536</v>
      </c>
      <c r="AK3" s="1">
        <v>0.253</v>
      </c>
      <c r="AL3" s="13">
        <v>2.5690000000000001E-2</v>
      </c>
      <c r="AM3" s="13">
        <v>9.4900000000000002E-3</v>
      </c>
      <c r="AN3" s="13">
        <v>0.11329</v>
      </c>
      <c r="AO3" s="13">
        <v>0.53966000000000003</v>
      </c>
      <c r="AP3" s="13">
        <v>9.7900000000000001E-3</v>
      </c>
      <c r="AQ3" s="13">
        <v>0.1187</v>
      </c>
      <c r="AR3" s="13">
        <v>0.11577999999999999</v>
      </c>
      <c r="AS3" s="13">
        <v>2.639E-2</v>
      </c>
      <c r="AT3" s="13">
        <v>4.1209999999999997E-2</v>
      </c>
    </row>
    <row r="5" spans="2:46" x14ac:dyDescent="0.3">
      <c r="C5" s="1"/>
      <c r="E5" s="1"/>
      <c r="G5" s="1"/>
      <c r="J5" s="2"/>
      <c r="L5" s="2"/>
      <c r="N5" s="2"/>
      <c r="P5" s="2"/>
      <c r="R5" s="2"/>
    </row>
    <row r="6" spans="2:46" x14ac:dyDescent="0.3">
      <c r="C6" s="1"/>
      <c r="E6" s="1"/>
      <c r="G6" s="1"/>
      <c r="J6" s="2"/>
      <c r="L6" s="2"/>
      <c r="N6" s="2"/>
      <c r="P6" s="2"/>
      <c r="R6" s="2"/>
    </row>
    <row r="7" spans="2:46" x14ac:dyDescent="0.3">
      <c r="C7" s="1"/>
      <c r="E7" s="1"/>
      <c r="G7" s="1"/>
      <c r="J7" s="2"/>
      <c r="L7" s="2"/>
      <c r="N7" s="2"/>
      <c r="P7" s="2"/>
      <c r="R7" s="2"/>
    </row>
    <row r="8" spans="2:46" x14ac:dyDescent="0.3">
      <c r="C8" s="1"/>
      <c r="E8" s="1"/>
      <c r="G8" s="1"/>
      <c r="J8" s="2"/>
      <c r="L8" s="2"/>
      <c r="N8" s="2"/>
      <c r="P8" s="2"/>
      <c r="R8" s="2"/>
    </row>
    <row r="9" spans="2:46" x14ac:dyDescent="0.3">
      <c r="C9" s="1"/>
      <c r="E9" s="1"/>
      <c r="G9" s="1"/>
      <c r="J9" s="2"/>
      <c r="L9" s="2"/>
      <c r="N9" s="2"/>
      <c r="P9" s="2"/>
      <c r="R9" s="2"/>
    </row>
    <row r="10" spans="2:46" x14ac:dyDescent="0.3">
      <c r="C10" s="1"/>
      <c r="E10" s="1"/>
      <c r="G10" s="1"/>
      <c r="J10" s="2"/>
      <c r="L10" s="2"/>
      <c r="N10" s="2"/>
      <c r="P10" s="2"/>
      <c r="R10" s="2"/>
    </row>
    <row r="11" spans="2:46" x14ac:dyDescent="0.3">
      <c r="C11" s="1"/>
      <c r="E11" s="1"/>
      <c r="G11" s="1"/>
      <c r="J11" s="2"/>
      <c r="L11" s="2"/>
      <c r="N11" s="2"/>
      <c r="P11" s="2"/>
      <c r="R11" s="2"/>
    </row>
    <row r="12" spans="2:46" x14ac:dyDescent="0.3">
      <c r="C12" s="1"/>
      <c r="E12" s="1"/>
      <c r="G12" s="1"/>
      <c r="J12" s="2"/>
      <c r="L12" s="2"/>
      <c r="N12" s="2"/>
      <c r="P12" s="2"/>
      <c r="R12" s="2"/>
    </row>
    <row r="13" spans="2:46" x14ac:dyDescent="0.3">
      <c r="C13" s="1"/>
      <c r="E13" s="1"/>
      <c r="G13" s="1"/>
      <c r="J13" s="2"/>
      <c r="L13" s="2"/>
      <c r="N13" s="2"/>
      <c r="P13" s="2"/>
      <c r="R13" s="2"/>
    </row>
    <row r="14" spans="2:46" x14ac:dyDescent="0.3">
      <c r="C14" s="1"/>
      <c r="E14" s="1"/>
      <c r="G14" s="1"/>
      <c r="J14" s="2"/>
      <c r="L14" s="2"/>
      <c r="N14" s="2"/>
      <c r="P14" s="2"/>
      <c r="R14" s="2"/>
    </row>
    <row r="15" spans="2:46" x14ac:dyDescent="0.3">
      <c r="C15" s="1"/>
      <c r="E15" s="1"/>
      <c r="G15" s="1"/>
      <c r="J15" s="2"/>
      <c r="L15" s="2"/>
      <c r="N15" s="2"/>
      <c r="P15" s="2"/>
      <c r="R15" s="2"/>
    </row>
    <row r="16" spans="2:46" x14ac:dyDescent="0.3">
      <c r="C16" s="1"/>
      <c r="E16" s="1"/>
      <c r="G16" s="1"/>
      <c r="J16" s="2"/>
      <c r="L16" s="2"/>
      <c r="N16" s="2"/>
      <c r="P16" s="2"/>
      <c r="R16" s="2"/>
    </row>
    <row r="17" spans="3:18" x14ac:dyDescent="0.3">
      <c r="C17" s="1"/>
      <c r="E17" s="1"/>
      <c r="G17" s="1"/>
      <c r="J17" s="2"/>
      <c r="L17" s="2"/>
      <c r="N17" s="2"/>
      <c r="P17" s="2"/>
      <c r="R17" s="2"/>
    </row>
    <row r="18" spans="3:18" x14ac:dyDescent="0.3">
      <c r="C18" s="1"/>
      <c r="E18" s="1"/>
      <c r="G18" s="1"/>
      <c r="J18" s="2"/>
      <c r="L18" s="2"/>
      <c r="N18" s="2"/>
      <c r="P18" s="2"/>
      <c r="R18" s="2"/>
    </row>
    <row r="19" spans="3:18" x14ac:dyDescent="0.3">
      <c r="C19" s="1"/>
      <c r="E19" s="1"/>
      <c r="G19" s="1"/>
      <c r="J19" s="2"/>
      <c r="L19" s="2"/>
      <c r="N19" s="2"/>
      <c r="P19" s="2"/>
      <c r="R19" s="2"/>
    </row>
    <row r="20" spans="3:18" x14ac:dyDescent="0.3">
      <c r="C20" s="1"/>
      <c r="E20" s="1"/>
      <c r="G20" s="1"/>
      <c r="J20" s="2"/>
      <c r="L20" s="2"/>
      <c r="N20" s="2"/>
      <c r="P20" s="2"/>
      <c r="R20" s="2"/>
    </row>
    <row r="21" spans="3:18" x14ac:dyDescent="0.3">
      <c r="C21" s="1"/>
      <c r="E21" s="1"/>
      <c r="G21" s="1"/>
      <c r="J21" s="2"/>
      <c r="L21" s="2"/>
      <c r="N21" s="2"/>
      <c r="P21" s="2"/>
      <c r="R21" s="2"/>
    </row>
    <row r="22" spans="3:18" x14ac:dyDescent="0.3">
      <c r="C22" s="1"/>
      <c r="E22" s="1"/>
      <c r="G22" s="1"/>
      <c r="J22" s="2"/>
      <c r="L22" s="2"/>
      <c r="N22" s="2"/>
      <c r="P22" s="2"/>
      <c r="R22" s="2"/>
    </row>
    <row r="23" spans="3:18" x14ac:dyDescent="0.3">
      <c r="C23" s="1"/>
      <c r="E23" s="1"/>
      <c r="G23" s="1"/>
      <c r="J23" s="2"/>
      <c r="L23" s="2"/>
      <c r="N23" s="2"/>
      <c r="P23" s="2"/>
      <c r="R23" s="2"/>
    </row>
    <row r="24" spans="3:18" x14ac:dyDescent="0.3">
      <c r="C24" s="1"/>
      <c r="E24" s="1"/>
      <c r="G24" s="1"/>
      <c r="J24" s="2"/>
      <c r="L24" s="2"/>
      <c r="N24" s="2"/>
      <c r="P24" s="2"/>
      <c r="R24" s="2"/>
    </row>
    <row r="25" spans="3:18" x14ac:dyDescent="0.3">
      <c r="C25" s="1"/>
      <c r="E25" s="1"/>
      <c r="G25" s="1"/>
      <c r="J25" s="2"/>
      <c r="L25" s="2"/>
      <c r="N25" s="2"/>
      <c r="P25" s="2"/>
      <c r="R25" s="2"/>
    </row>
    <row r="26" spans="3:18" x14ac:dyDescent="0.3">
      <c r="C26" s="1"/>
      <c r="E26" s="1"/>
      <c r="G26" s="1"/>
      <c r="J26" s="2"/>
      <c r="L26" s="2"/>
      <c r="N26" s="2"/>
      <c r="P26" s="2"/>
      <c r="R26" s="2"/>
    </row>
    <row r="27" spans="3:18" x14ac:dyDescent="0.3">
      <c r="C27" s="1"/>
      <c r="E27" s="1"/>
      <c r="G27" s="1"/>
      <c r="J27" s="2"/>
      <c r="L27" s="2"/>
      <c r="N27" s="2"/>
      <c r="P27" s="2"/>
      <c r="R27" s="2"/>
    </row>
    <row r="28" spans="3:18" x14ac:dyDescent="0.3">
      <c r="C28" s="1"/>
      <c r="E28" s="1"/>
      <c r="G28" s="1"/>
      <c r="J28" s="2"/>
      <c r="L28" s="2"/>
      <c r="N28" s="2"/>
      <c r="P28" s="2"/>
      <c r="R28" s="2"/>
    </row>
    <row r="29" spans="3:18" x14ac:dyDescent="0.3">
      <c r="C29" s="1"/>
      <c r="E29" s="1"/>
      <c r="G29" s="1"/>
      <c r="J29" s="2"/>
      <c r="L29" s="2"/>
      <c r="N29" s="2"/>
      <c r="P29" s="2"/>
      <c r="R29" s="2"/>
    </row>
    <row r="30" spans="3:18" x14ac:dyDescent="0.3">
      <c r="C30" s="1"/>
      <c r="E30" s="1"/>
      <c r="G30" s="1"/>
      <c r="J30" s="2"/>
      <c r="L30" s="2"/>
      <c r="N30" s="2"/>
      <c r="P30" s="2"/>
      <c r="R30" s="2"/>
    </row>
    <row r="31" spans="3:18" x14ac:dyDescent="0.3">
      <c r="C31" s="1"/>
      <c r="E31" s="1"/>
      <c r="G31" s="1"/>
      <c r="J31" s="2"/>
      <c r="L31" s="2"/>
      <c r="N31" s="2"/>
      <c r="P31" s="2"/>
      <c r="R31" s="2"/>
    </row>
    <row r="32" spans="3:18" x14ac:dyDescent="0.3">
      <c r="C32" s="1"/>
      <c r="E32" s="1"/>
      <c r="G32" s="1"/>
      <c r="J32" s="2"/>
      <c r="L32" s="2"/>
      <c r="N32" s="2"/>
      <c r="P32" s="2"/>
      <c r="R32" s="2"/>
    </row>
    <row r="33" spans="3:18" x14ac:dyDescent="0.3">
      <c r="C33" s="1"/>
      <c r="E33" s="1"/>
      <c r="G33" s="1"/>
      <c r="J33" s="2"/>
      <c r="L33" s="2"/>
      <c r="N33" s="2"/>
      <c r="P33" s="2"/>
      <c r="R33" s="2"/>
    </row>
    <row r="34" spans="3:18" x14ac:dyDescent="0.3">
      <c r="C34" s="1"/>
      <c r="E34" s="1"/>
      <c r="G34" s="1"/>
      <c r="J34" s="2"/>
      <c r="L34" s="2"/>
      <c r="N34" s="2"/>
      <c r="P34" s="2"/>
      <c r="R34" s="2"/>
    </row>
  </sheetData>
  <mergeCells count="3">
    <mergeCell ref="AI1:AT1"/>
    <mergeCell ref="B1:M1"/>
    <mergeCell ref="O1:AG1"/>
  </mergeCells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181C-1703-4FDA-B493-23DDF174A04C}">
  <dimension ref="A1:S9"/>
  <sheetViews>
    <sheetView zoomScale="85" zoomScaleNormal="85" workbookViewId="0">
      <selection activeCell="A2" sqref="A1:S9"/>
    </sheetView>
  </sheetViews>
  <sheetFormatPr defaultRowHeight="15" x14ac:dyDescent="0.25"/>
  <sheetData>
    <row r="1" spans="1:19" x14ac:dyDescent="0.25">
      <c r="A1" s="14" t="s">
        <v>32</v>
      </c>
      <c r="B1" s="24" t="s">
        <v>34</v>
      </c>
      <c r="C1" s="26"/>
      <c r="D1" s="24" t="s">
        <v>10</v>
      </c>
      <c r="E1" s="24" t="s">
        <v>11</v>
      </c>
      <c r="F1" s="24" t="s">
        <v>19</v>
      </c>
      <c r="G1" s="24" t="s">
        <v>12</v>
      </c>
      <c r="H1" s="24" t="s">
        <v>14</v>
      </c>
      <c r="I1" s="24" t="s">
        <v>20</v>
      </c>
      <c r="J1" s="24" t="s">
        <v>13</v>
      </c>
      <c r="K1" s="24" t="s">
        <v>15</v>
      </c>
      <c r="L1" s="24" t="s">
        <v>21</v>
      </c>
      <c r="M1" s="24" t="s">
        <v>22</v>
      </c>
      <c r="N1" s="24" t="s">
        <v>23</v>
      </c>
      <c r="O1" s="24" t="s">
        <v>24</v>
      </c>
      <c r="P1" s="24" t="s">
        <v>16</v>
      </c>
      <c r="Q1" s="24" t="s">
        <v>17</v>
      </c>
      <c r="R1" s="24" t="s">
        <v>18</v>
      </c>
      <c r="S1" s="24" t="s">
        <v>5</v>
      </c>
    </row>
    <row r="2" spans="1:19" ht="15.75" thickBot="1" x14ac:dyDescent="0.3">
      <c r="A2" s="15" t="s">
        <v>33</v>
      </c>
      <c r="B2" s="25"/>
      <c r="C2" s="27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</row>
    <row r="3" spans="1:19" ht="15.75" thickBot="1" x14ac:dyDescent="0.3">
      <c r="A3" s="16" t="s">
        <v>35</v>
      </c>
      <c r="B3" s="16">
        <v>3.89</v>
      </c>
      <c r="C3" s="16">
        <v>0.21</v>
      </c>
      <c r="D3" s="18">
        <v>3.7100000000000002E-3</v>
      </c>
      <c r="E3" s="18">
        <v>1.8600000000000001E-3</v>
      </c>
      <c r="F3" s="18" t="s">
        <v>36</v>
      </c>
      <c r="G3" s="18">
        <v>1.8880000000000001E-2</v>
      </c>
      <c r="H3" s="18">
        <v>0.13283</v>
      </c>
      <c r="I3" s="18" t="s">
        <v>36</v>
      </c>
      <c r="J3" s="18">
        <v>1.634E-2</v>
      </c>
      <c r="K3" s="18">
        <v>0.35619000000000001</v>
      </c>
      <c r="L3" s="18" t="s">
        <v>36</v>
      </c>
      <c r="M3" s="18" t="s">
        <v>36</v>
      </c>
      <c r="N3" s="18" t="s">
        <v>36</v>
      </c>
      <c r="O3" s="18" t="s">
        <v>36</v>
      </c>
      <c r="P3" s="18">
        <v>5.5000000000000003E-4</v>
      </c>
      <c r="Q3" s="18">
        <v>0.33850000000000002</v>
      </c>
      <c r="R3" s="18">
        <v>0.13114999999999999</v>
      </c>
      <c r="S3" s="18" t="s">
        <v>36</v>
      </c>
    </row>
    <row r="4" spans="1:19" ht="15.75" thickBot="1" x14ac:dyDescent="0.3">
      <c r="A4" s="17" t="s">
        <v>25</v>
      </c>
      <c r="B4" s="17">
        <v>2.9470000000000001</v>
      </c>
      <c r="C4" s="17">
        <v>0.14799999999999999</v>
      </c>
      <c r="D4" s="19">
        <v>6.2100000000000002E-3</v>
      </c>
      <c r="E4" s="19">
        <v>1.31E-3</v>
      </c>
      <c r="F4" s="19">
        <v>2.7999999999999998E-4</v>
      </c>
      <c r="G4" s="19">
        <v>2.5270000000000001E-2</v>
      </c>
      <c r="H4" s="19">
        <v>3.2570000000000002E-2</v>
      </c>
      <c r="I4" s="19">
        <v>2.16E-3</v>
      </c>
      <c r="J4" s="19">
        <v>8.3070000000000005E-2</v>
      </c>
      <c r="K4" s="19">
        <v>0.6492</v>
      </c>
      <c r="L4" s="19">
        <v>5.3800000000000002E-3</v>
      </c>
      <c r="M4" s="19">
        <v>4.5599999999999998E-3</v>
      </c>
      <c r="N4" s="19">
        <v>3.4639999999999997E-2</v>
      </c>
      <c r="O4" s="19">
        <v>5.8999999999999999E-3</v>
      </c>
      <c r="P4" s="19">
        <v>1.0200000000000001E-3</v>
      </c>
      <c r="Q4" s="19">
        <v>0.19592000000000001</v>
      </c>
      <c r="R4" s="19">
        <v>0.10178</v>
      </c>
      <c r="S4" s="19">
        <v>6.2E-4</v>
      </c>
    </row>
    <row r="5" spans="1:19" ht="15.75" thickBot="1" x14ac:dyDescent="0.3">
      <c r="A5" s="17" t="s">
        <v>8</v>
      </c>
      <c r="B5" s="17">
        <v>3.355</v>
      </c>
      <c r="C5" s="17">
        <v>0.23599999999999999</v>
      </c>
      <c r="D5" s="19">
        <v>8.3300000000000006E-3</v>
      </c>
      <c r="E5" s="19">
        <v>1.8500000000000001E-3</v>
      </c>
      <c r="F5" s="19" t="s">
        <v>36</v>
      </c>
      <c r="G5" s="19">
        <v>1.6549999999999999E-2</v>
      </c>
      <c r="H5" s="19">
        <v>4.2720000000000001E-2</v>
      </c>
      <c r="I5" s="19" t="s">
        <v>36</v>
      </c>
      <c r="J5" s="19">
        <v>4.9270000000000001E-2</v>
      </c>
      <c r="K5" s="19">
        <v>0.56886000000000003</v>
      </c>
      <c r="L5" s="19" t="s">
        <v>36</v>
      </c>
      <c r="M5" s="19" t="s">
        <v>36</v>
      </c>
      <c r="N5" s="19" t="s">
        <v>36</v>
      </c>
      <c r="O5" s="19" t="s">
        <v>36</v>
      </c>
      <c r="P5" s="19">
        <v>9.7999999999999997E-4</v>
      </c>
      <c r="Q5" s="19">
        <v>0.20050999999999999</v>
      </c>
      <c r="R5" s="19">
        <v>0.11094</v>
      </c>
      <c r="S5" s="19" t="s">
        <v>36</v>
      </c>
    </row>
    <row r="6" spans="1:19" ht="15.75" thickBot="1" x14ac:dyDescent="0.3">
      <c r="A6" s="17" t="s">
        <v>38</v>
      </c>
      <c r="B6" s="17">
        <v>2.6930000000000001</v>
      </c>
      <c r="C6" s="17">
        <v>0.40100000000000002</v>
      </c>
      <c r="D6" s="17">
        <v>8.2199999999999999E-3</v>
      </c>
      <c r="E6" s="17">
        <v>2.0999999999999999E-3</v>
      </c>
      <c r="F6" s="19" t="s">
        <v>36</v>
      </c>
      <c r="G6" s="17">
        <v>7.0669999999999997E-2</v>
      </c>
      <c r="H6" s="17">
        <v>5.3940000000000002E-2</v>
      </c>
      <c r="I6" s="19" t="s">
        <v>36</v>
      </c>
      <c r="J6" s="17">
        <v>0.13589999999999999</v>
      </c>
      <c r="K6" s="17">
        <v>0.50617000000000001</v>
      </c>
      <c r="L6" s="19" t="s">
        <v>36</v>
      </c>
      <c r="M6" s="19" t="s">
        <v>36</v>
      </c>
      <c r="N6" s="19" t="s">
        <v>36</v>
      </c>
      <c r="O6" s="19" t="s">
        <v>36</v>
      </c>
      <c r="P6" s="17">
        <v>2.1700000000000001E-3</v>
      </c>
      <c r="Q6" s="17">
        <v>0.28244999999999998</v>
      </c>
      <c r="R6" s="17">
        <v>9.4520000000000007E-2</v>
      </c>
      <c r="S6" s="19" t="s">
        <v>36</v>
      </c>
    </row>
    <row r="7" spans="1:19" ht="15.75" thickBot="1" x14ac:dyDescent="0.3">
      <c r="A7" s="17" t="s">
        <v>27</v>
      </c>
      <c r="B7" s="17">
        <v>3.0070000000000001</v>
      </c>
      <c r="C7" s="17">
        <v>1.266</v>
      </c>
      <c r="D7" s="19">
        <v>5.7630000000000001E-2</v>
      </c>
      <c r="E7" s="19">
        <v>2.3439999999999999E-2</v>
      </c>
      <c r="F7" s="19" t="s">
        <v>36</v>
      </c>
      <c r="G7" s="19">
        <v>0.42637000000000003</v>
      </c>
      <c r="H7" s="19">
        <v>2.7990000000000001E-2</v>
      </c>
      <c r="I7" s="19" t="s">
        <v>36</v>
      </c>
      <c r="J7" s="19">
        <v>9.5549999999999996E-2</v>
      </c>
      <c r="K7" s="19">
        <v>2.6669999999999999E-2</v>
      </c>
      <c r="L7" s="19" t="s">
        <v>36</v>
      </c>
      <c r="M7" s="19" t="s">
        <v>36</v>
      </c>
      <c r="N7" s="19" t="s">
        <v>36</v>
      </c>
      <c r="O7" s="19" t="s">
        <v>36</v>
      </c>
      <c r="P7" s="19">
        <v>0.2447</v>
      </c>
      <c r="Q7" s="19">
        <v>8.7989999999999999E-2</v>
      </c>
      <c r="R7" s="19">
        <v>9.6600000000000002E-3</v>
      </c>
      <c r="S7" s="19" t="s">
        <v>36</v>
      </c>
    </row>
    <row r="8" spans="1:19" ht="15.75" thickBot="1" x14ac:dyDescent="0.3">
      <c r="A8" s="17" t="s">
        <v>28</v>
      </c>
      <c r="B8" s="17">
        <v>2.2879999999999998</v>
      </c>
      <c r="C8" s="17">
        <v>8.4000000000000005E-2</v>
      </c>
      <c r="D8" s="19">
        <v>5.5999999999999999E-3</v>
      </c>
      <c r="E8" s="19">
        <v>1.8E-3</v>
      </c>
      <c r="F8" s="19">
        <v>2.0000000000000001E-4</v>
      </c>
      <c r="G8" s="19">
        <v>2.29E-2</v>
      </c>
      <c r="H8" s="19">
        <v>2.0999999999999999E-3</v>
      </c>
      <c r="I8" s="19">
        <v>2.9999999999999997E-4</v>
      </c>
      <c r="J8" s="19">
        <v>0.66559999999999997</v>
      </c>
      <c r="K8" s="19">
        <v>0.17430000000000001</v>
      </c>
      <c r="L8" s="19">
        <v>8.0000000000000004E-4</v>
      </c>
      <c r="M8" s="19">
        <v>3.0800000000000001E-2</v>
      </c>
      <c r="N8" s="19">
        <v>8.0000000000000002E-3</v>
      </c>
      <c r="O8" s="19">
        <v>2.8E-3</v>
      </c>
      <c r="P8" s="19">
        <v>2.01E-2</v>
      </c>
      <c r="Q8" s="19">
        <v>6.3E-3</v>
      </c>
      <c r="R8" s="19">
        <v>5.8200000000000002E-2</v>
      </c>
      <c r="S8" s="19">
        <v>1E-4</v>
      </c>
    </row>
    <row r="9" spans="1:19" ht="15.75" thickBot="1" x14ac:dyDescent="0.3">
      <c r="A9" s="16" t="s">
        <v>31</v>
      </c>
      <c r="B9" s="16">
        <v>2.536</v>
      </c>
      <c r="C9" s="16">
        <v>0.253</v>
      </c>
      <c r="D9" s="18">
        <v>2.5700000000000001E-2</v>
      </c>
      <c r="E9" s="18">
        <v>9.4999999999999998E-3</v>
      </c>
      <c r="F9" s="18" t="s">
        <v>36</v>
      </c>
      <c r="G9" s="18">
        <v>0.1133</v>
      </c>
      <c r="H9" s="18">
        <v>9.7999999999999997E-3</v>
      </c>
      <c r="I9" s="18" t="s">
        <v>36</v>
      </c>
      <c r="J9" s="18">
        <v>0.53969999999999996</v>
      </c>
      <c r="K9" s="18">
        <v>0.1187</v>
      </c>
      <c r="L9" s="18" t="s">
        <v>36</v>
      </c>
      <c r="M9" s="18" t="s">
        <v>36</v>
      </c>
      <c r="N9" s="18" t="s">
        <v>36</v>
      </c>
      <c r="O9" s="18" t="s">
        <v>36</v>
      </c>
      <c r="P9" s="18">
        <v>0.1158</v>
      </c>
      <c r="Q9" s="18">
        <v>2.64E-2</v>
      </c>
      <c r="R9" s="18">
        <v>4.1200000000000001E-2</v>
      </c>
      <c r="S9" s="18"/>
    </row>
  </sheetData>
  <mergeCells count="18">
    <mergeCell ref="N1:N2"/>
    <mergeCell ref="O1:O2"/>
    <mergeCell ref="P1:P2"/>
    <mergeCell ref="Q1:Q2"/>
    <mergeCell ref="G1:G2"/>
    <mergeCell ref="R1:R2"/>
    <mergeCell ref="S1:S2"/>
    <mergeCell ref="H1:H2"/>
    <mergeCell ref="I1:I2"/>
    <mergeCell ref="J1:J2"/>
    <mergeCell ref="K1:K2"/>
    <mergeCell ref="L1:L2"/>
    <mergeCell ref="M1:M2"/>
    <mergeCell ref="B1:B2"/>
    <mergeCell ref="C1:C2"/>
    <mergeCell ref="D1:D2"/>
    <mergeCell ref="E1:E2"/>
    <mergeCell ref="F1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CT - HBQ</vt:lpstr>
      <vt:lpstr>CT - NMU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Máximo</dc:creator>
  <cp:lastModifiedBy>Matheus Maximo</cp:lastModifiedBy>
  <dcterms:created xsi:type="dcterms:W3CDTF">2015-06-05T18:19:34Z</dcterms:created>
  <dcterms:modified xsi:type="dcterms:W3CDTF">2025-04-30T15:12:50Z</dcterms:modified>
</cp:coreProperties>
</file>